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uilen.reyes\Documents\INFORMACIONES PARA TRANSTUR\ESTADOS FINANCIEROS\ESTADOS FINANCIEROS 2024\Todo lo Relacionado con pago de Utilidades 2024\"/>
    </mc:Choice>
  </mc:AlternateContent>
  <xr:revisionPtr revIDLastSave="0" documentId="8_{92AD2ACF-9063-4217-8710-075634A731B3}" xr6:coauthVersionLast="45" xr6:coauthVersionMax="45" xr10:uidLastSave="{00000000-0000-0000-0000-000000000000}"/>
  <bookViews>
    <workbookView xWindow="-120" yWindow="-120" windowWidth="29040" windowHeight="15840" tabRatio="646" xr2:uid="{00000000-000D-0000-FFFF-FFFF00000000}"/>
  </bookViews>
  <sheets>
    <sheet name="GENERAL" sheetId="3" r:id="rId1"/>
    <sheet name="SALARIO" sheetId="4" r:id="rId2"/>
    <sheet name="LISTADO" sheetId="5" r:id="rId3"/>
    <sheet name="NOMINA CON RETENCIONES" sheetId="6" r:id="rId4"/>
  </sheets>
  <externalReferences>
    <externalReference r:id="rId5"/>
  </externalReferences>
  <definedNames>
    <definedName name="_xlnm._FilterDatabase" localSheetId="0" hidden="1">GENERAL!$A$5:$W$274</definedName>
    <definedName name="_xlnm._FilterDatabase" localSheetId="1" hidden="1">SALARIO!$A$3:$BP$253</definedName>
    <definedName name="_xlnm.Print_Area" localSheetId="0">GENERAL!$B$3:$V$227</definedName>
    <definedName name="_xlnm.Print_Titles" localSheetId="0">GENERAL!$2:$5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6" l="1"/>
  <c r="O43" i="6"/>
  <c r="O45" i="6"/>
  <c r="J15" i="6" l="1"/>
  <c r="J16" i="6"/>
  <c r="J17" i="6"/>
  <c r="J18" i="6"/>
  <c r="J19" i="6"/>
  <c r="J20" i="6"/>
  <c r="J21" i="6"/>
  <c r="F22" i="6"/>
  <c r="G22" i="6"/>
  <c r="H22" i="6"/>
  <c r="K22" i="6"/>
  <c r="F37" i="6"/>
  <c r="G37" i="6"/>
  <c r="H37" i="6"/>
  <c r="J37" i="6"/>
  <c r="K37" i="6"/>
  <c r="F46" i="6"/>
  <c r="G46" i="6"/>
  <c r="H46" i="6"/>
  <c r="J46" i="6"/>
  <c r="F59" i="6"/>
  <c r="G59" i="6"/>
  <c r="H59" i="6"/>
  <c r="J59" i="6"/>
  <c r="F68" i="6"/>
  <c r="G68" i="6"/>
  <c r="H68" i="6"/>
  <c r="J68" i="6"/>
  <c r="F99" i="6"/>
  <c r="G99" i="6"/>
  <c r="H99" i="6"/>
  <c r="J99" i="6"/>
  <c r="J106" i="6"/>
  <c r="F149" i="6"/>
  <c r="G149" i="6"/>
  <c r="H149" i="6"/>
  <c r="I149" i="6"/>
  <c r="J149" i="6"/>
  <c r="F157" i="6"/>
  <c r="G157" i="6"/>
  <c r="H157" i="6"/>
  <c r="J157" i="6"/>
  <c r="F173" i="6"/>
  <c r="G173" i="6"/>
  <c r="H173" i="6"/>
  <c r="J173" i="6"/>
  <c r="F189" i="6"/>
  <c r="G189" i="6"/>
  <c r="H189" i="6"/>
  <c r="J189" i="6"/>
  <c r="F206" i="6"/>
  <c r="G206" i="6"/>
  <c r="H206" i="6"/>
  <c r="J206" i="6"/>
  <c r="F217" i="6"/>
  <c r="G217" i="6"/>
  <c r="H217" i="6"/>
  <c r="J217" i="6"/>
  <c r="F227" i="6"/>
  <c r="G227" i="6"/>
  <c r="H227" i="6"/>
  <c r="J227" i="6"/>
  <c r="F239" i="6"/>
  <c r="G239" i="6"/>
  <c r="H239" i="6"/>
  <c r="J239" i="6"/>
  <c r="F249" i="6"/>
  <c r="G249" i="6"/>
  <c r="H249" i="6"/>
  <c r="J249" i="6"/>
  <c r="F267" i="6"/>
  <c r="G267" i="6"/>
  <c r="H267" i="6"/>
  <c r="J267" i="6"/>
  <c r="F282" i="6"/>
  <c r="G282" i="6"/>
  <c r="H282" i="6"/>
  <c r="J282" i="6"/>
  <c r="F294" i="6"/>
  <c r="G294" i="6"/>
  <c r="H294" i="6"/>
  <c r="J294" i="6"/>
  <c r="F305" i="6"/>
  <c r="G305" i="6"/>
  <c r="H305" i="6"/>
  <c r="J305" i="6"/>
  <c r="F313" i="6"/>
  <c r="G313" i="6"/>
  <c r="H313" i="6"/>
  <c r="J313" i="6"/>
  <c r="F321" i="6"/>
  <c r="G321" i="6"/>
  <c r="H321" i="6"/>
  <c r="J321" i="6"/>
  <c r="F329" i="6"/>
  <c r="G329" i="6"/>
  <c r="H329" i="6"/>
  <c r="J329" i="6"/>
  <c r="F337" i="6"/>
  <c r="G337" i="6"/>
  <c r="H337" i="6"/>
  <c r="J337" i="6"/>
  <c r="J360" i="6"/>
  <c r="J369" i="6" s="1"/>
  <c r="F369" i="6"/>
  <c r="G369" i="6"/>
  <c r="H369" i="6"/>
  <c r="I369" i="6"/>
  <c r="G372" i="6" l="1"/>
  <c r="J22" i="6"/>
  <c r="H372" i="6"/>
  <c r="F372" i="6"/>
  <c r="I372" i="6"/>
  <c r="J372" i="6"/>
  <c r="H83" i="5"/>
  <c r="H125" i="5" s="1"/>
  <c r="H287" i="5"/>
  <c r="H296" i="5" s="1"/>
  <c r="H13" i="5"/>
  <c r="H269" i="5"/>
  <c r="H264" i="5"/>
  <c r="H259" i="5"/>
  <c r="H254" i="5"/>
  <c r="H249" i="5"/>
  <c r="H240" i="5"/>
  <c r="H231" i="5"/>
  <c r="H219" i="5"/>
  <c r="H204" i="5"/>
  <c r="H197" i="5"/>
  <c r="H187" i="5"/>
  <c r="H180" i="5"/>
  <c r="H171" i="5"/>
  <c r="H157" i="5"/>
  <c r="H144" i="5"/>
  <c r="H130" i="5"/>
  <c r="H79" i="5"/>
  <c r="H48" i="5" l="1"/>
  <c r="H42" i="5"/>
  <c r="H32" i="5"/>
  <c r="H26" i="5"/>
  <c r="H297" i="5" s="1"/>
  <c r="F297" i="5" l="1"/>
  <c r="G297" i="5"/>
  <c r="E297" i="5"/>
  <c r="H301" i="5" l="1"/>
  <c r="G252" i="4"/>
  <c r="V272" i="3" s="1"/>
  <c r="G251" i="4"/>
  <c r="V271" i="3" s="1"/>
  <c r="G250" i="4"/>
  <c r="V270" i="3" s="1"/>
  <c r="G249" i="4"/>
  <c r="V269" i="3" s="1"/>
  <c r="G248" i="4"/>
  <c r="V268" i="3" s="1"/>
  <c r="G247" i="4"/>
  <c r="V267" i="3" s="1"/>
  <c r="G246" i="4"/>
  <c r="V266" i="3" s="1"/>
  <c r="G245" i="4"/>
  <c r="V265" i="3" s="1"/>
  <c r="F244" i="4"/>
  <c r="G244" i="4" s="1"/>
  <c r="V264" i="3" s="1"/>
  <c r="G243" i="4"/>
  <c r="V263" i="3" s="1"/>
  <c r="F242" i="4"/>
  <c r="G242" i="4" s="1"/>
  <c r="V262" i="3" s="1"/>
  <c r="G241" i="4"/>
  <c r="V261" i="3" s="1"/>
  <c r="G240" i="4"/>
  <c r="V260" i="3" s="1"/>
  <c r="G239" i="4"/>
  <c r="V259" i="3" s="1"/>
  <c r="G238" i="4"/>
  <c r="V258" i="3" s="1"/>
  <c r="G237" i="4"/>
  <c r="V257" i="3" s="1"/>
  <c r="F236" i="4"/>
  <c r="G236" i="4" s="1"/>
  <c r="V256" i="3" s="1"/>
  <c r="F235" i="4"/>
  <c r="G235" i="4" s="1"/>
  <c r="V255" i="3" s="1"/>
  <c r="G234" i="4"/>
  <c r="V254" i="3" s="1"/>
  <c r="F233" i="4"/>
  <c r="G233" i="4" s="1"/>
  <c r="V253" i="3" s="1"/>
  <c r="G232" i="4"/>
  <c r="V252" i="3" s="1"/>
  <c r="G231" i="4"/>
  <c r="V251" i="3" s="1"/>
  <c r="G230" i="4"/>
  <c r="V250" i="3" s="1"/>
  <c r="F229" i="4"/>
  <c r="G229" i="4" s="1"/>
  <c r="V249" i="3" s="1"/>
  <c r="G228" i="4"/>
  <c r="V248" i="3" s="1"/>
  <c r="F227" i="4"/>
  <c r="G227" i="4" s="1"/>
  <c r="V247" i="3" s="1"/>
  <c r="G226" i="4"/>
  <c r="V246" i="3" s="1"/>
  <c r="G225" i="4"/>
  <c r="V245" i="3" s="1"/>
  <c r="G224" i="4"/>
  <c r="V244" i="3" s="1"/>
  <c r="G223" i="4"/>
  <c r="V243" i="3" s="1"/>
  <c r="G222" i="4"/>
  <c r="V242" i="3" s="1"/>
  <c r="Y242" i="3" s="1"/>
  <c r="G221" i="4"/>
  <c r="V241" i="3" s="1"/>
  <c r="G220" i="4"/>
  <c r="V240" i="3" s="1"/>
  <c r="G219" i="4"/>
  <c r="V239" i="3" s="1"/>
  <c r="F218" i="4"/>
  <c r="G218" i="4" s="1"/>
  <c r="V238" i="3" s="1"/>
  <c r="G217" i="4"/>
  <c r="V237" i="3" s="1"/>
  <c r="G216" i="4"/>
  <c r="V236" i="3" s="1"/>
  <c r="F215" i="4"/>
  <c r="G215" i="4" s="1"/>
  <c r="V235" i="3" s="1"/>
  <c r="F214" i="4"/>
  <c r="G214" i="4" s="1"/>
  <c r="V234" i="3" s="1"/>
  <c r="G213" i="4"/>
  <c r="V233" i="3" s="1"/>
  <c r="G212" i="4"/>
  <c r="V232" i="3" s="1"/>
  <c r="G211" i="4"/>
  <c r="V231" i="3" s="1"/>
  <c r="G210" i="4"/>
  <c r="V230" i="3" s="1"/>
  <c r="G209" i="4"/>
  <c r="V229" i="3" s="1"/>
  <c r="G208" i="4"/>
  <c r="V228" i="3" s="1"/>
  <c r="G207" i="4"/>
  <c r="V226" i="3" s="1"/>
  <c r="G206" i="4"/>
  <c r="V225" i="3" s="1"/>
  <c r="G205" i="4"/>
  <c r="V224" i="3" s="1"/>
  <c r="G204" i="4"/>
  <c r="V223" i="3" s="1"/>
  <c r="G203" i="4"/>
  <c r="V222" i="3" s="1"/>
  <c r="G202" i="4"/>
  <c r="V221" i="3" s="1"/>
  <c r="G201" i="4"/>
  <c r="V220" i="3" s="1"/>
  <c r="G200" i="4"/>
  <c r="V219" i="3" s="1"/>
  <c r="G199" i="4"/>
  <c r="V218" i="3" s="1"/>
  <c r="G198" i="4"/>
  <c r="V217" i="3" s="1"/>
  <c r="G197" i="4"/>
  <c r="V216" i="3" s="1"/>
  <c r="F196" i="4"/>
  <c r="G196" i="4" s="1"/>
  <c r="V215" i="3" s="1"/>
  <c r="G195" i="4"/>
  <c r="V213" i="3" s="1"/>
  <c r="G194" i="4"/>
  <c r="V212" i="3" s="1"/>
  <c r="G193" i="4"/>
  <c r="V211" i="3" s="1"/>
  <c r="F192" i="4"/>
  <c r="G192" i="4" s="1"/>
  <c r="V210" i="3" s="1"/>
  <c r="G191" i="4"/>
  <c r="V209" i="3" s="1"/>
  <c r="G190" i="4"/>
  <c r="V208" i="3" s="1"/>
  <c r="F189" i="4"/>
  <c r="G189" i="4" s="1"/>
  <c r="V207" i="3" s="1"/>
  <c r="G188" i="4"/>
  <c r="V206" i="3" s="1"/>
  <c r="G187" i="4"/>
  <c r="V205" i="3" s="1"/>
  <c r="F186" i="4"/>
  <c r="G186" i="4" s="1"/>
  <c r="V204" i="3" s="1"/>
  <c r="G185" i="4"/>
  <c r="V203" i="3" s="1"/>
  <c r="F184" i="4"/>
  <c r="G184" i="4" s="1"/>
  <c r="V202" i="3" s="1"/>
  <c r="F183" i="4"/>
  <c r="G183" i="4" s="1"/>
  <c r="V201" i="3" s="1"/>
  <c r="G182" i="4"/>
  <c r="V200" i="3" s="1"/>
  <c r="G181" i="4"/>
  <c r="V199" i="3" s="1"/>
  <c r="G180" i="4"/>
  <c r="V198" i="3" s="1"/>
  <c r="G179" i="4"/>
  <c r="V197" i="3" s="1"/>
  <c r="G178" i="4"/>
  <c r="V196" i="3" s="1"/>
  <c r="F177" i="4"/>
  <c r="G177" i="4" s="1"/>
  <c r="V195" i="3" s="1"/>
  <c r="G176" i="4"/>
  <c r="V194" i="3" s="1"/>
  <c r="F175" i="4"/>
  <c r="G175" i="4" s="1"/>
  <c r="V193" i="3" s="1"/>
  <c r="F174" i="4"/>
  <c r="G174" i="4" s="1"/>
  <c r="V192" i="3" s="1"/>
  <c r="G173" i="4"/>
  <c r="V191" i="3" s="1"/>
  <c r="G172" i="4"/>
  <c r="V190" i="3" s="1"/>
  <c r="G171" i="4"/>
  <c r="V189" i="3" s="1"/>
  <c r="G170" i="4"/>
  <c r="V188" i="3" s="1"/>
  <c r="F169" i="4"/>
  <c r="G169" i="4" s="1"/>
  <c r="V187" i="3" s="1"/>
  <c r="F168" i="4"/>
  <c r="G168" i="4" s="1"/>
  <c r="V186" i="3" s="1"/>
  <c r="G167" i="4"/>
  <c r="V185" i="3" s="1"/>
  <c r="G166" i="4"/>
  <c r="V184" i="3" s="1"/>
  <c r="G165" i="4"/>
  <c r="V183" i="3" s="1"/>
  <c r="G164" i="4"/>
  <c r="V182" i="3" s="1"/>
  <c r="G163" i="4"/>
  <c r="V181" i="3" s="1"/>
  <c r="G162" i="4"/>
  <c r="V180" i="3" s="1"/>
  <c r="G161" i="4"/>
  <c r="V179" i="3" s="1"/>
  <c r="G160" i="4"/>
  <c r="V178" i="3" s="1"/>
  <c r="G159" i="4"/>
  <c r="V176" i="3" s="1"/>
  <c r="G158" i="4"/>
  <c r="V175" i="3" s="1"/>
  <c r="G157" i="4"/>
  <c r="V174" i="3" s="1"/>
  <c r="G156" i="4"/>
  <c r="V173" i="3" s="1"/>
  <c r="G155" i="4"/>
  <c r="V171" i="3" s="1"/>
  <c r="G154" i="4"/>
  <c r="V170" i="3" s="1"/>
  <c r="G153" i="4"/>
  <c r="V169" i="3" s="1"/>
  <c r="G152" i="4"/>
  <c r="V168" i="3" s="1"/>
  <c r="F151" i="4"/>
  <c r="G151" i="4" s="1"/>
  <c r="V167" i="3" s="1"/>
  <c r="G150" i="4"/>
  <c r="V165" i="3" s="1"/>
  <c r="G149" i="4"/>
  <c r="V164" i="3" s="1"/>
  <c r="G148" i="4"/>
  <c r="V163" i="3" s="1"/>
  <c r="F147" i="4"/>
  <c r="G147" i="4" s="1"/>
  <c r="V161" i="3" s="1"/>
  <c r="G146" i="4"/>
  <c r="V160" i="3" s="1"/>
  <c r="G145" i="4"/>
  <c r="V159" i="3" s="1"/>
  <c r="G144" i="4"/>
  <c r="V158" i="3" s="1"/>
  <c r="G143" i="4"/>
  <c r="V157" i="3" s="1"/>
  <c r="F142" i="4"/>
  <c r="G142" i="4" s="1"/>
  <c r="V156" i="3" s="1"/>
  <c r="G141" i="4"/>
  <c r="V155" i="3" s="1"/>
  <c r="F140" i="4"/>
  <c r="G140" i="4" s="1"/>
  <c r="V154" i="3" s="1"/>
  <c r="G139" i="4"/>
  <c r="V153" i="3" s="1"/>
  <c r="G138" i="4"/>
  <c r="V152" i="3" s="1"/>
  <c r="G137" i="4"/>
  <c r="V151" i="3" s="1"/>
  <c r="G136" i="4"/>
  <c r="V150" i="3" s="1"/>
  <c r="F135" i="4"/>
  <c r="G135" i="4" s="1"/>
  <c r="V149" i="3" s="1"/>
  <c r="G134" i="4"/>
  <c r="V148" i="3" s="1"/>
  <c r="G133" i="4"/>
  <c r="V147" i="3" s="1"/>
  <c r="G132" i="4"/>
  <c r="V146" i="3" s="1"/>
  <c r="G131" i="4"/>
  <c r="V145" i="3" s="1"/>
  <c r="G130" i="4"/>
  <c r="V144" i="3" s="1"/>
  <c r="G129" i="4"/>
  <c r="V143" i="3" s="1"/>
  <c r="G128" i="4"/>
  <c r="V142" i="3" s="1"/>
  <c r="G127" i="4"/>
  <c r="V141" i="3" s="1"/>
  <c r="G126" i="4"/>
  <c r="V140" i="3" s="1"/>
  <c r="G125" i="4"/>
  <c r="V139" i="3" s="1"/>
  <c r="F124" i="4"/>
  <c r="G124" i="4" s="1"/>
  <c r="V138" i="3" s="1"/>
  <c r="G123" i="4"/>
  <c r="V137" i="3" s="1"/>
  <c r="G122" i="4"/>
  <c r="V136" i="3" s="1"/>
  <c r="F121" i="4"/>
  <c r="G121" i="4" s="1"/>
  <c r="V135" i="3" s="1"/>
  <c r="G120" i="4"/>
  <c r="V134" i="3" s="1"/>
  <c r="G119" i="4"/>
  <c r="V133" i="3" s="1"/>
  <c r="G118" i="4"/>
  <c r="V132" i="3" s="1"/>
  <c r="G117" i="4"/>
  <c r="V130" i="3" s="1"/>
  <c r="G116" i="4"/>
  <c r="V129" i="3" s="1"/>
  <c r="F115" i="4"/>
  <c r="G115" i="4" s="1"/>
  <c r="V128" i="3" s="1"/>
  <c r="G114" i="4"/>
  <c r="V127" i="3" s="1"/>
  <c r="G113" i="4"/>
  <c r="V126" i="3" s="1"/>
  <c r="G112" i="4"/>
  <c r="V125" i="3" s="1"/>
  <c r="G111" i="4"/>
  <c r="V124" i="3" s="1"/>
  <c r="G110" i="4"/>
  <c r="V123" i="3" s="1"/>
  <c r="G109" i="4"/>
  <c r="V122" i="3" s="1"/>
  <c r="G108" i="4"/>
  <c r="V121" i="3" s="1"/>
  <c r="G107" i="4"/>
  <c r="V120" i="3" s="1"/>
  <c r="G106" i="4"/>
  <c r="V119" i="3" s="1"/>
  <c r="G105" i="4"/>
  <c r="V118" i="3" s="1"/>
  <c r="G104" i="4"/>
  <c r="V117" i="3" s="1"/>
  <c r="G103" i="4"/>
  <c r="V115" i="3" s="1"/>
  <c r="G102" i="4"/>
  <c r="V114" i="3" s="1"/>
  <c r="G101" i="4"/>
  <c r="V113" i="3" s="1"/>
  <c r="G100" i="4"/>
  <c r="V112" i="3" s="1"/>
  <c r="F99" i="4"/>
  <c r="G99" i="4" s="1"/>
  <c r="V111" i="3" s="1"/>
  <c r="G98" i="4"/>
  <c r="V110" i="3" s="1"/>
  <c r="F97" i="4"/>
  <c r="G97" i="4" s="1"/>
  <c r="V109" i="3" s="1"/>
  <c r="F96" i="4"/>
  <c r="G96" i="4" s="1"/>
  <c r="V108" i="3" s="1"/>
  <c r="G95" i="4"/>
  <c r="V107" i="3" s="1"/>
  <c r="G94" i="4"/>
  <c r="V106" i="3" s="1"/>
  <c r="G93" i="4"/>
  <c r="V105" i="3" s="1"/>
  <c r="G92" i="4"/>
  <c r="V104" i="3" s="1"/>
  <c r="G91" i="4"/>
  <c r="V103" i="3" s="1"/>
  <c r="G90" i="4"/>
  <c r="V102" i="3" s="1"/>
  <c r="G89" i="4"/>
  <c r="V101" i="3" s="1"/>
  <c r="F88" i="4"/>
  <c r="G88" i="4" s="1"/>
  <c r="V100" i="3" s="1"/>
  <c r="F87" i="4"/>
  <c r="G87" i="4" s="1"/>
  <c r="V99" i="3" s="1"/>
  <c r="G86" i="4"/>
  <c r="V98" i="3" s="1"/>
  <c r="G85" i="4"/>
  <c r="V96" i="3" s="1"/>
  <c r="F84" i="4"/>
  <c r="G84" i="4" s="1"/>
  <c r="V95" i="3" s="1"/>
  <c r="G83" i="4"/>
  <c r="V94" i="3" s="1"/>
  <c r="G82" i="4"/>
  <c r="V93" i="3" s="1"/>
  <c r="G81" i="4"/>
  <c r="V92" i="3" s="1"/>
  <c r="G80" i="4"/>
  <c r="V91" i="3" s="1"/>
  <c r="F79" i="4"/>
  <c r="G79" i="4" s="1"/>
  <c r="V90" i="3" s="1"/>
  <c r="F78" i="4"/>
  <c r="G78" i="4" s="1"/>
  <c r="V89" i="3" s="1"/>
  <c r="F77" i="4"/>
  <c r="G77" i="4" s="1"/>
  <c r="V88" i="3" s="1"/>
  <c r="G76" i="4"/>
  <c r="V87" i="3" s="1"/>
  <c r="G75" i="4"/>
  <c r="V86" i="3" s="1"/>
  <c r="G74" i="4"/>
  <c r="V85" i="3" s="1"/>
  <c r="F73" i="4"/>
  <c r="G73" i="4" s="1"/>
  <c r="V84" i="3" s="1"/>
  <c r="G72" i="4"/>
  <c r="V83" i="3" s="1"/>
  <c r="G71" i="4"/>
  <c r="V82" i="3" s="1"/>
  <c r="G70" i="4"/>
  <c r="V81" i="3" s="1"/>
  <c r="G69" i="4"/>
  <c r="V80" i="3" s="1"/>
  <c r="G68" i="4"/>
  <c r="V79" i="3" s="1"/>
  <c r="F67" i="4"/>
  <c r="G67" i="4" s="1"/>
  <c r="V77" i="3" s="1"/>
  <c r="F66" i="4"/>
  <c r="G66" i="4" s="1"/>
  <c r="V76" i="3" s="1"/>
  <c r="G65" i="4"/>
  <c r="V75" i="3" s="1"/>
  <c r="F64" i="4"/>
  <c r="G64" i="4" s="1"/>
  <c r="V74" i="3" s="1"/>
  <c r="F63" i="4"/>
  <c r="G63" i="4" s="1"/>
  <c r="V72" i="3" s="1"/>
  <c r="G62" i="4"/>
  <c r="V71" i="3" s="1"/>
  <c r="G61" i="4"/>
  <c r="V70" i="3" s="1"/>
  <c r="G60" i="4"/>
  <c r="V69" i="3" s="1"/>
  <c r="G59" i="4"/>
  <c r="V68" i="3" s="1"/>
  <c r="G58" i="4"/>
  <c r="V66" i="3" s="1"/>
  <c r="G57" i="4"/>
  <c r="V62" i="3" s="1"/>
  <c r="G56" i="4"/>
  <c r="V61" i="3" s="1"/>
  <c r="G55" i="4"/>
  <c r="V59" i="3" s="1"/>
  <c r="G54" i="4"/>
  <c r="V58" i="3" s="1"/>
  <c r="F53" i="4"/>
  <c r="G53" i="4" s="1"/>
  <c r="V57" i="3" s="1"/>
  <c r="F52" i="4"/>
  <c r="G52" i="4" s="1"/>
  <c r="V56" i="3" s="1"/>
  <c r="G51" i="4"/>
  <c r="V55" i="3" s="1"/>
  <c r="G50" i="4"/>
  <c r="V54" i="3" s="1"/>
  <c r="G49" i="4"/>
  <c r="V53" i="3" s="1"/>
  <c r="F48" i="4"/>
  <c r="G48" i="4" s="1"/>
  <c r="V52" i="3" s="1"/>
  <c r="F47" i="4"/>
  <c r="G47" i="4" s="1"/>
  <c r="V51" i="3" s="1"/>
  <c r="F46" i="4"/>
  <c r="G46" i="4" s="1"/>
  <c r="V50" i="3" s="1"/>
  <c r="G45" i="4"/>
  <c r="V49" i="3" s="1"/>
  <c r="G44" i="4"/>
  <c r="V48" i="3" s="1"/>
  <c r="G43" i="4"/>
  <c r="V47" i="3" s="1"/>
  <c r="G42" i="4"/>
  <c r="V46" i="3" s="1"/>
  <c r="G41" i="4"/>
  <c r="V45" i="3" s="1"/>
  <c r="F40" i="4"/>
  <c r="G40" i="4" s="1"/>
  <c r="V44" i="3" s="1"/>
  <c r="F39" i="4"/>
  <c r="G39" i="4" s="1"/>
  <c r="V43" i="3" s="1"/>
  <c r="G38" i="4"/>
  <c r="V42" i="3" s="1"/>
  <c r="G37" i="4"/>
  <c r="V41" i="3" s="1"/>
  <c r="G36" i="4"/>
  <c r="V40" i="3" s="1"/>
  <c r="G35" i="4"/>
  <c r="V39" i="3" s="1"/>
  <c r="G34" i="4"/>
  <c r="V38" i="3" s="1"/>
  <c r="G33" i="4"/>
  <c r="V37" i="3" s="1"/>
  <c r="G32" i="4"/>
  <c r="V35" i="3" s="1"/>
  <c r="G31" i="4"/>
  <c r="V34" i="3" s="1"/>
  <c r="G30" i="4"/>
  <c r="V33" i="3" s="1"/>
  <c r="G29" i="4"/>
  <c r="V32" i="3" s="1"/>
  <c r="G28" i="4"/>
  <c r="V31" i="3" s="1"/>
  <c r="G27" i="4"/>
  <c r="V30" i="3" s="1"/>
  <c r="G26" i="4"/>
  <c r="V29" i="3" s="1"/>
  <c r="G25" i="4"/>
  <c r="V28" i="3" s="1"/>
  <c r="G24" i="4"/>
  <c r="V27" i="3" s="1"/>
  <c r="G23" i="4"/>
  <c r="V26" i="3" s="1"/>
  <c r="G22" i="4"/>
  <c r="V25" i="3" s="1"/>
  <c r="F21" i="4"/>
  <c r="G21" i="4" s="1"/>
  <c r="V24" i="3" s="1"/>
  <c r="G20" i="4"/>
  <c r="V23" i="3" s="1"/>
  <c r="F19" i="4"/>
  <c r="G19" i="4" s="1"/>
  <c r="V22" i="3" s="1"/>
  <c r="G18" i="4"/>
  <c r="V21" i="3" s="1"/>
  <c r="G17" i="4"/>
  <c r="V19" i="3" s="1"/>
  <c r="G16" i="4"/>
  <c r="V18" i="3" s="1"/>
  <c r="G15" i="4"/>
  <c r="V17" i="3" s="1"/>
  <c r="G14" i="4"/>
  <c r="V16" i="3" s="1"/>
  <c r="G13" i="4"/>
  <c r="V15" i="3" s="1"/>
  <c r="F12" i="4"/>
  <c r="G12" i="4" s="1"/>
  <c r="V14" i="3" s="1"/>
  <c r="G11" i="4"/>
  <c r="V13" i="3" s="1"/>
  <c r="G10" i="4"/>
  <c r="V12" i="3" s="1"/>
  <c r="F9" i="4"/>
  <c r="G8" i="4"/>
  <c r="V10" i="3" s="1"/>
  <c r="G7" i="4"/>
  <c r="V9" i="3" s="1"/>
  <c r="G6" i="4"/>
  <c r="V8" i="3" s="1"/>
  <c r="G5" i="4"/>
  <c r="V7" i="3" s="1"/>
  <c r="G4" i="4"/>
  <c r="V6" i="3" s="1"/>
  <c r="AF242" i="3" l="1"/>
  <c r="F253" i="4"/>
  <c r="G9" i="4"/>
  <c r="V11" i="3" s="1"/>
  <c r="V273" i="3" s="1"/>
  <c r="V275" i="3" s="1"/>
  <c r="Y33" i="3"/>
  <c r="Z33" i="3"/>
  <c r="AF33" i="3"/>
  <c r="AG33" i="3"/>
  <c r="AH33" i="3"/>
  <c r="AI33" i="3"/>
  <c r="AJ33" i="3"/>
  <c r="AK33" i="3"/>
  <c r="Y34" i="3"/>
  <c r="Z34" i="3"/>
  <c r="AF34" i="3"/>
  <c r="AG34" i="3"/>
  <c r="AH34" i="3"/>
  <c r="AI34" i="3"/>
  <c r="AJ34" i="3"/>
  <c r="AK34" i="3"/>
  <c r="Y35" i="3"/>
  <c r="Z35" i="3"/>
  <c r="AF35" i="3"/>
  <c r="AG35" i="3"/>
  <c r="AH35" i="3"/>
  <c r="AI35" i="3"/>
  <c r="AJ35" i="3"/>
  <c r="AK35" i="3"/>
  <c r="Y36" i="3"/>
  <c r="Z36" i="3"/>
  <c r="AF36" i="3"/>
  <c r="AG36" i="3"/>
  <c r="AH36" i="3"/>
  <c r="AI36" i="3"/>
  <c r="AJ36" i="3"/>
  <c r="AK36" i="3"/>
  <c r="Y37" i="3"/>
  <c r="Z37" i="3"/>
  <c r="AF37" i="3"/>
  <c r="AG37" i="3"/>
  <c r="AH37" i="3"/>
  <c r="AI37" i="3"/>
  <c r="AJ37" i="3"/>
  <c r="AK37" i="3"/>
  <c r="Y38" i="3"/>
  <c r="Z38" i="3"/>
  <c r="AF38" i="3"/>
  <c r="AG38" i="3"/>
  <c r="AH38" i="3"/>
  <c r="AI38" i="3"/>
  <c r="AJ38" i="3"/>
  <c r="AK38" i="3"/>
  <c r="Y39" i="3"/>
  <c r="Z39" i="3"/>
  <c r="AF39" i="3"/>
  <c r="AG39" i="3"/>
  <c r="AH39" i="3"/>
  <c r="AI39" i="3"/>
  <c r="AJ39" i="3"/>
  <c r="AK39" i="3"/>
  <c r="Y40" i="3"/>
  <c r="Z40" i="3"/>
  <c r="AF40" i="3"/>
  <c r="AG40" i="3"/>
  <c r="AH40" i="3"/>
  <c r="AI40" i="3"/>
  <c r="AJ40" i="3"/>
  <c r="AK40" i="3"/>
  <c r="Y41" i="3"/>
  <c r="Z41" i="3"/>
  <c r="AF41" i="3"/>
  <c r="AG41" i="3"/>
  <c r="AH41" i="3"/>
  <c r="AI41" i="3"/>
  <c r="AJ41" i="3"/>
  <c r="AK41" i="3"/>
  <c r="Y42" i="3"/>
  <c r="Z42" i="3"/>
  <c r="AF42" i="3"/>
  <c r="AG42" i="3"/>
  <c r="AH42" i="3"/>
  <c r="AI42" i="3"/>
  <c r="AJ42" i="3"/>
  <c r="AK42" i="3"/>
  <c r="Y43" i="3"/>
  <c r="Z43" i="3"/>
  <c r="AF43" i="3"/>
  <c r="AG43" i="3"/>
  <c r="AH43" i="3"/>
  <c r="AI43" i="3"/>
  <c r="AJ43" i="3"/>
  <c r="AK43" i="3"/>
  <c r="Y44" i="3"/>
  <c r="Z44" i="3"/>
  <c r="AF44" i="3"/>
  <c r="AG44" i="3"/>
  <c r="AH44" i="3"/>
  <c r="AI44" i="3"/>
  <c r="AJ44" i="3"/>
  <c r="AK44" i="3"/>
  <c r="Y45" i="3"/>
  <c r="Z45" i="3"/>
  <c r="AF45" i="3"/>
  <c r="AG45" i="3"/>
  <c r="AH45" i="3"/>
  <c r="AI45" i="3"/>
  <c r="AJ45" i="3"/>
  <c r="AK45" i="3"/>
  <c r="Y46" i="3"/>
  <c r="Z46" i="3"/>
  <c r="AF46" i="3"/>
  <c r="AG46" i="3"/>
  <c r="AH46" i="3"/>
  <c r="AI46" i="3"/>
  <c r="AJ46" i="3"/>
  <c r="AK46" i="3"/>
  <c r="Y47" i="3"/>
  <c r="Z47" i="3"/>
  <c r="AF47" i="3"/>
  <c r="AG47" i="3"/>
  <c r="AH47" i="3"/>
  <c r="AI47" i="3"/>
  <c r="AJ47" i="3"/>
  <c r="AK47" i="3"/>
  <c r="Y48" i="3"/>
  <c r="Z48" i="3"/>
  <c r="AF48" i="3"/>
  <c r="AG48" i="3"/>
  <c r="AH48" i="3"/>
  <c r="AI48" i="3"/>
  <c r="AJ48" i="3"/>
  <c r="AK48" i="3"/>
  <c r="Y49" i="3"/>
  <c r="Z49" i="3"/>
  <c r="AF49" i="3"/>
  <c r="AG49" i="3"/>
  <c r="AH49" i="3"/>
  <c r="AI49" i="3"/>
  <c r="AJ49" i="3"/>
  <c r="AK49" i="3"/>
  <c r="Y50" i="3"/>
  <c r="Z50" i="3"/>
  <c r="AF50" i="3"/>
  <c r="AG50" i="3"/>
  <c r="AH50" i="3"/>
  <c r="AI50" i="3"/>
  <c r="AJ50" i="3"/>
  <c r="AK50" i="3"/>
  <c r="Y51" i="3"/>
  <c r="Z51" i="3"/>
  <c r="AF51" i="3"/>
  <c r="AG51" i="3"/>
  <c r="AH51" i="3"/>
  <c r="AI51" i="3"/>
  <c r="AJ51" i="3"/>
  <c r="AK51" i="3"/>
  <c r="Y52" i="3"/>
  <c r="Z52" i="3"/>
  <c r="AF52" i="3"/>
  <c r="AG52" i="3"/>
  <c r="AH52" i="3"/>
  <c r="AI52" i="3"/>
  <c r="AJ52" i="3"/>
  <c r="AK52" i="3"/>
  <c r="Y53" i="3"/>
  <c r="Z53" i="3"/>
  <c r="AF53" i="3"/>
  <c r="AG53" i="3"/>
  <c r="AH53" i="3"/>
  <c r="AI53" i="3"/>
  <c r="AJ53" i="3"/>
  <c r="AK53" i="3"/>
  <c r="Y54" i="3"/>
  <c r="Z54" i="3"/>
  <c r="AF54" i="3"/>
  <c r="AG54" i="3"/>
  <c r="AH54" i="3"/>
  <c r="AI54" i="3"/>
  <c r="AJ54" i="3"/>
  <c r="AK54" i="3"/>
  <c r="Y55" i="3"/>
  <c r="Z55" i="3"/>
  <c r="AF55" i="3"/>
  <c r="AG55" i="3"/>
  <c r="AH55" i="3"/>
  <c r="AI55" i="3"/>
  <c r="AJ55" i="3"/>
  <c r="AK55" i="3"/>
  <c r="Y56" i="3"/>
  <c r="Z56" i="3"/>
  <c r="AF56" i="3"/>
  <c r="AG56" i="3"/>
  <c r="AH56" i="3"/>
  <c r="AI56" i="3"/>
  <c r="AJ56" i="3"/>
  <c r="AK56" i="3"/>
  <c r="Y57" i="3"/>
  <c r="Z57" i="3"/>
  <c r="AF57" i="3"/>
  <c r="AG57" i="3"/>
  <c r="AH57" i="3"/>
  <c r="AI57" i="3"/>
  <c r="AJ57" i="3"/>
  <c r="AK57" i="3"/>
  <c r="Y58" i="3"/>
  <c r="Z58" i="3"/>
  <c r="AF58" i="3"/>
  <c r="AG58" i="3"/>
  <c r="AH58" i="3"/>
  <c r="AI58" i="3"/>
  <c r="AJ58" i="3"/>
  <c r="AK58" i="3"/>
  <c r="Y59" i="3"/>
  <c r="Z59" i="3"/>
  <c r="AF59" i="3"/>
  <c r="AG59" i="3"/>
  <c r="AH59" i="3"/>
  <c r="AI59" i="3"/>
  <c r="AJ59" i="3"/>
  <c r="AK59" i="3"/>
  <c r="Y60" i="3"/>
  <c r="Z60" i="3"/>
  <c r="AF60" i="3"/>
  <c r="AG60" i="3"/>
  <c r="AH60" i="3"/>
  <c r="AI60" i="3"/>
  <c r="AJ60" i="3"/>
  <c r="AK60" i="3"/>
  <c r="Y61" i="3"/>
  <c r="Z61" i="3"/>
  <c r="AF61" i="3"/>
  <c r="AG61" i="3"/>
  <c r="AH61" i="3"/>
  <c r="AI61" i="3"/>
  <c r="AJ61" i="3"/>
  <c r="AK61" i="3"/>
  <c r="Y62" i="3"/>
  <c r="Z62" i="3"/>
  <c r="AF62" i="3"/>
  <c r="AG62" i="3"/>
  <c r="AH62" i="3"/>
  <c r="AI62" i="3"/>
  <c r="AJ62" i="3"/>
  <c r="AK62" i="3"/>
  <c r="Y63" i="3"/>
  <c r="Z63" i="3"/>
  <c r="AF63" i="3"/>
  <c r="AG63" i="3"/>
  <c r="AH63" i="3"/>
  <c r="AI63" i="3"/>
  <c r="AJ63" i="3"/>
  <c r="AK63" i="3"/>
  <c r="Y64" i="3"/>
  <c r="Z64" i="3"/>
  <c r="AF64" i="3"/>
  <c r="AG64" i="3"/>
  <c r="AH64" i="3"/>
  <c r="AI64" i="3"/>
  <c r="AJ64" i="3"/>
  <c r="AK64" i="3"/>
  <c r="Y65" i="3"/>
  <c r="Z65" i="3"/>
  <c r="AF65" i="3"/>
  <c r="AG65" i="3"/>
  <c r="AH65" i="3"/>
  <c r="AI65" i="3"/>
  <c r="AJ65" i="3"/>
  <c r="AK65" i="3"/>
  <c r="Y66" i="3"/>
  <c r="Z66" i="3"/>
  <c r="AF66" i="3"/>
  <c r="AG66" i="3"/>
  <c r="AH66" i="3"/>
  <c r="AI66" i="3"/>
  <c r="AJ66" i="3"/>
  <c r="AK66" i="3"/>
  <c r="Y67" i="3"/>
  <c r="Z67" i="3"/>
  <c r="AF67" i="3"/>
  <c r="AG67" i="3"/>
  <c r="AH67" i="3"/>
  <c r="AI67" i="3"/>
  <c r="AJ67" i="3"/>
  <c r="AK67" i="3"/>
  <c r="Y68" i="3"/>
  <c r="Z68" i="3"/>
  <c r="AF68" i="3"/>
  <c r="AG68" i="3"/>
  <c r="AH68" i="3"/>
  <c r="AI68" i="3"/>
  <c r="AJ68" i="3"/>
  <c r="AK68" i="3"/>
  <c r="Y69" i="3"/>
  <c r="Z69" i="3"/>
  <c r="AF69" i="3"/>
  <c r="AG69" i="3"/>
  <c r="AH69" i="3"/>
  <c r="AI69" i="3"/>
  <c r="AJ69" i="3"/>
  <c r="AK69" i="3"/>
  <c r="Y70" i="3"/>
  <c r="Z70" i="3"/>
  <c r="AF70" i="3"/>
  <c r="AG70" i="3"/>
  <c r="AH70" i="3"/>
  <c r="AI70" i="3"/>
  <c r="AJ70" i="3"/>
  <c r="AK70" i="3"/>
  <c r="Y71" i="3"/>
  <c r="Z71" i="3"/>
  <c r="AF71" i="3"/>
  <c r="AG71" i="3"/>
  <c r="AH71" i="3"/>
  <c r="AI71" i="3"/>
  <c r="AJ71" i="3"/>
  <c r="AK71" i="3"/>
  <c r="Y72" i="3"/>
  <c r="Z72" i="3"/>
  <c r="AF72" i="3"/>
  <c r="AG72" i="3"/>
  <c r="AH72" i="3"/>
  <c r="AI72" i="3"/>
  <c r="AJ72" i="3"/>
  <c r="AK72" i="3"/>
  <c r="Y73" i="3"/>
  <c r="Z73" i="3"/>
  <c r="AF73" i="3"/>
  <c r="AG73" i="3"/>
  <c r="AH73" i="3"/>
  <c r="AI73" i="3"/>
  <c r="AJ73" i="3"/>
  <c r="AK73" i="3"/>
  <c r="Y74" i="3"/>
  <c r="Z74" i="3"/>
  <c r="AF74" i="3"/>
  <c r="AG74" i="3"/>
  <c r="AH74" i="3"/>
  <c r="AI74" i="3"/>
  <c r="AJ74" i="3"/>
  <c r="AK74" i="3"/>
  <c r="Y75" i="3"/>
  <c r="Z75" i="3"/>
  <c r="AF75" i="3"/>
  <c r="AG75" i="3"/>
  <c r="AH75" i="3"/>
  <c r="AI75" i="3"/>
  <c r="AJ75" i="3"/>
  <c r="AK75" i="3"/>
  <c r="Y76" i="3"/>
  <c r="Z76" i="3"/>
  <c r="AF76" i="3"/>
  <c r="AG76" i="3"/>
  <c r="AH76" i="3"/>
  <c r="AI76" i="3"/>
  <c r="AJ76" i="3"/>
  <c r="AK76" i="3"/>
  <c r="Y77" i="3"/>
  <c r="Z77" i="3"/>
  <c r="AF77" i="3"/>
  <c r="AG77" i="3"/>
  <c r="AH77" i="3"/>
  <c r="AI77" i="3"/>
  <c r="AJ77" i="3"/>
  <c r="AK77" i="3"/>
  <c r="Y78" i="3"/>
  <c r="Z78" i="3"/>
  <c r="AF78" i="3"/>
  <c r="AG78" i="3"/>
  <c r="AH78" i="3"/>
  <c r="AI78" i="3"/>
  <c r="AJ78" i="3"/>
  <c r="AK78" i="3"/>
  <c r="Y79" i="3"/>
  <c r="Z79" i="3"/>
  <c r="AF79" i="3"/>
  <c r="AG79" i="3"/>
  <c r="AH79" i="3"/>
  <c r="AI79" i="3"/>
  <c r="AJ79" i="3"/>
  <c r="AK79" i="3"/>
  <c r="Y80" i="3"/>
  <c r="Z80" i="3"/>
  <c r="AF80" i="3"/>
  <c r="AG80" i="3"/>
  <c r="AH80" i="3"/>
  <c r="AI80" i="3"/>
  <c r="AJ80" i="3"/>
  <c r="AK80" i="3"/>
  <c r="Y81" i="3"/>
  <c r="Z81" i="3"/>
  <c r="AF81" i="3"/>
  <c r="AG81" i="3"/>
  <c r="AH81" i="3"/>
  <c r="AI81" i="3"/>
  <c r="AJ81" i="3"/>
  <c r="AK81" i="3"/>
  <c r="Y82" i="3"/>
  <c r="Z82" i="3"/>
  <c r="AF82" i="3"/>
  <c r="AG82" i="3"/>
  <c r="AH82" i="3"/>
  <c r="AI82" i="3"/>
  <c r="AJ82" i="3"/>
  <c r="AK82" i="3"/>
  <c r="Y83" i="3"/>
  <c r="Z83" i="3"/>
  <c r="AF83" i="3"/>
  <c r="AG83" i="3"/>
  <c r="AH83" i="3"/>
  <c r="AI83" i="3"/>
  <c r="AJ83" i="3"/>
  <c r="AK83" i="3"/>
  <c r="Y84" i="3"/>
  <c r="Z84" i="3"/>
  <c r="AF84" i="3"/>
  <c r="AG84" i="3"/>
  <c r="AH84" i="3"/>
  <c r="AI84" i="3"/>
  <c r="AJ84" i="3"/>
  <c r="AK84" i="3"/>
  <c r="Y85" i="3"/>
  <c r="Z85" i="3"/>
  <c r="AF85" i="3"/>
  <c r="AG85" i="3"/>
  <c r="AH85" i="3"/>
  <c r="AI85" i="3"/>
  <c r="AJ85" i="3"/>
  <c r="AK85" i="3"/>
  <c r="Y86" i="3"/>
  <c r="Z86" i="3"/>
  <c r="AF86" i="3"/>
  <c r="AG86" i="3"/>
  <c r="AH86" i="3"/>
  <c r="AI86" i="3"/>
  <c r="AJ86" i="3"/>
  <c r="AK86" i="3"/>
  <c r="Y87" i="3"/>
  <c r="Z87" i="3"/>
  <c r="AF87" i="3"/>
  <c r="AG87" i="3"/>
  <c r="AH87" i="3"/>
  <c r="AI87" i="3"/>
  <c r="AJ87" i="3"/>
  <c r="AK87" i="3"/>
  <c r="Y88" i="3"/>
  <c r="Z88" i="3"/>
  <c r="AF88" i="3"/>
  <c r="AG88" i="3"/>
  <c r="AH88" i="3"/>
  <c r="AI88" i="3"/>
  <c r="AJ88" i="3"/>
  <c r="AK88" i="3"/>
  <c r="Y89" i="3"/>
  <c r="Z89" i="3"/>
  <c r="AF89" i="3"/>
  <c r="AG89" i="3"/>
  <c r="AH89" i="3"/>
  <c r="AI89" i="3"/>
  <c r="AJ89" i="3"/>
  <c r="AK89" i="3"/>
  <c r="Y90" i="3"/>
  <c r="Z90" i="3"/>
  <c r="AF90" i="3"/>
  <c r="AG90" i="3"/>
  <c r="AH90" i="3"/>
  <c r="AI90" i="3"/>
  <c r="AJ90" i="3"/>
  <c r="AK90" i="3"/>
  <c r="Y91" i="3"/>
  <c r="Z91" i="3"/>
  <c r="AF91" i="3"/>
  <c r="AG91" i="3"/>
  <c r="AH91" i="3"/>
  <c r="AI91" i="3"/>
  <c r="AJ91" i="3"/>
  <c r="AK91" i="3"/>
  <c r="Y92" i="3"/>
  <c r="Z92" i="3"/>
  <c r="AF92" i="3"/>
  <c r="AG92" i="3"/>
  <c r="AH92" i="3"/>
  <c r="AI92" i="3"/>
  <c r="AJ92" i="3"/>
  <c r="AK92" i="3"/>
  <c r="Y93" i="3"/>
  <c r="Z93" i="3"/>
  <c r="AF93" i="3"/>
  <c r="AG93" i="3"/>
  <c r="AH93" i="3"/>
  <c r="AI93" i="3"/>
  <c r="AJ93" i="3"/>
  <c r="AK93" i="3"/>
  <c r="Y94" i="3"/>
  <c r="Z94" i="3"/>
  <c r="AF94" i="3"/>
  <c r="AG94" i="3"/>
  <c r="AH94" i="3"/>
  <c r="AI94" i="3"/>
  <c r="AJ94" i="3"/>
  <c r="AK94" i="3"/>
  <c r="Y95" i="3"/>
  <c r="Z95" i="3"/>
  <c r="AF95" i="3"/>
  <c r="AG95" i="3"/>
  <c r="AH95" i="3"/>
  <c r="AI95" i="3"/>
  <c r="AJ95" i="3"/>
  <c r="AK95" i="3"/>
  <c r="Y96" i="3"/>
  <c r="Z96" i="3"/>
  <c r="AF96" i="3"/>
  <c r="AG96" i="3"/>
  <c r="AH96" i="3"/>
  <c r="AI96" i="3"/>
  <c r="AJ96" i="3"/>
  <c r="AK96" i="3"/>
  <c r="Y97" i="3"/>
  <c r="Z97" i="3"/>
  <c r="AF97" i="3"/>
  <c r="AG97" i="3"/>
  <c r="AH97" i="3"/>
  <c r="AI97" i="3"/>
  <c r="AJ97" i="3"/>
  <c r="AK97" i="3"/>
  <c r="Y98" i="3"/>
  <c r="Z98" i="3"/>
  <c r="AF98" i="3"/>
  <c r="AG98" i="3"/>
  <c r="AH98" i="3"/>
  <c r="AI98" i="3"/>
  <c r="AJ98" i="3"/>
  <c r="AK98" i="3"/>
  <c r="Y99" i="3"/>
  <c r="Z99" i="3"/>
  <c r="AF99" i="3"/>
  <c r="AG99" i="3"/>
  <c r="AH99" i="3"/>
  <c r="AI99" i="3"/>
  <c r="AJ99" i="3"/>
  <c r="AK99" i="3"/>
  <c r="Y100" i="3"/>
  <c r="Z100" i="3"/>
  <c r="AF100" i="3"/>
  <c r="AG100" i="3"/>
  <c r="AH100" i="3"/>
  <c r="AI100" i="3"/>
  <c r="AJ100" i="3"/>
  <c r="AK100" i="3"/>
  <c r="Y101" i="3"/>
  <c r="Z101" i="3"/>
  <c r="AF101" i="3"/>
  <c r="AG101" i="3"/>
  <c r="AH101" i="3"/>
  <c r="AI101" i="3"/>
  <c r="AJ101" i="3"/>
  <c r="AK101" i="3"/>
  <c r="Y102" i="3"/>
  <c r="Z102" i="3"/>
  <c r="AF102" i="3"/>
  <c r="AG102" i="3"/>
  <c r="AH102" i="3"/>
  <c r="AI102" i="3"/>
  <c r="AJ102" i="3"/>
  <c r="AK102" i="3"/>
  <c r="Y103" i="3"/>
  <c r="Z103" i="3"/>
  <c r="AF103" i="3"/>
  <c r="AG103" i="3"/>
  <c r="AH103" i="3"/>
  <c r="AI103" i="3"/>
  <c r="AJ103" i="3"/>
  <c r="AK103" i="3"/>
  <c r="Y104" i="3"/>
  <c r="Z104" i="3"/>
  <c r="AF104" i="3"/>
  <c r="AG104" i="3"/>
  <c r="AH104" i="3"/>
  <c r="AI104" i="3"/>
  <c r="AJ104" i="3"/>
  <c r="AK104" i="3"/>
  <c r="Y105" i="3"/>
  <c r="Z105" i="3"/>
  <c r="AF105" i="3"/>
  <c r="AG105" i="3"/>
  <c r="AH105" i="3"/>
  <c r="AI105" i="3"/>
  <c r="AJ105" i="3"/>
  <c r="AK105" i="3"/>
  <c r="Y106" i="3"/>
  <c r="Z106" i="3"/>
  <c r="AF106" i="3"/>
  <c r="AG106" i="3"/>
  <c r="AH106" i="3"/>
  <c r="AI106" i="3"/>
  <c r="AJ106" i="3"/>
  <c r="AK106" i="3"/>
  <c r="Y107" i="3"/>
  <c r="Z107" i="3"/>
  <c r="AF107" i="3"/>
  <c r="AG107" i="3"/>
  <c r="AH107" i="3"/>
  <c r="AI107" i="3"/>
  <c r="AJ107" i="3"/>
  <c r="AK107" i="3"/>
  <c r="Y108" i="3"/>
  <c r="Z108" i="3"/>
  <c r="AF108" i="3"/>
  <c r="AG108" i="3"/>
  <c r="AH108" i="3"/>
  <c r="AI108" i="3"/>
  <c r="AJ108" i="3"/>
  <c r="AK108" i="3"/>
  <c r="Y109" i="3"/>
  <c r="Z109" i="3"/>
  <c r="AF109" i="3"/>
  <c r="AG109" i="3"/>
  <c r="AH109" i="3"/>
  <c r="AI109" i="3"/>
  <c r="AJ109" i="3"/>
  <c r="AK109" i="3"/>
  <c r="Y110" i="3"/>
  <c r="Z110" i="3"/>
  <c r="AF110" i="3"/>
  <c r="AG110" i="3"/>
  <c r="AH110" i="3"/>
  <c r="AI110" i="3"/>
  <c r="AJ110" i="3"/>
  <c r="AK110" i="3"/>
  <c r="Y111" i="3"/>
  <c r="Z111" i="3"/>
  <c r="AF111" i="3"/>
  <c r="AG111" i="3"/>
  <c r="AH111" i="3"/>
  <c r="AI111" i="3"/>
  <c r="AJ111" i="3"/>
  <c r="AK111" i="3"/>
  <c r="Y112" i="3"/>
  <c r="Z112" i="3"/>
  <c r="AF112" i="3"/>
  <c r="AG112" i="3"/>
  <c r="AH112" i="3"/>
  <c r="AI112" i="3"/>
  <c r="AJ112" i="3"/>
  <c r="AK112" i="3"/>
  <c r="Y113" i="3"/>
  <c r="Z113" i="3"/>
  <c r="AF113" i="3"/>
  <c r="AG113" i="3"/>
  <c r="AH113" i="3"/>
  <c r="AI113" i="3"/>
  <c r="AJ113" i="3"/>
  <c r="AK113" i="3"/>
  <c r="Y114" i="3"/>
  <c r="Z114" i="3"/>
  <c r="AF114" i="3"/>
  <c r="AG114" i="3"/>
  <c r="AH114" i="3"/>
  <c r="AI114" i="3"/>
  <c r="AJ114" i="3"/>
  <c r="AK114" i="3"/>
  <c r="Y115" i="3"/>
  <c r="Z115" i="3"/>
  <c r="AF115" i="3"/>
  <c r="AG115" i="3"/>
  <c r="AH115" i="3"/>
  <c r="AI115" i="3"/>
  <c r="AJ115" i="3"/>
  <c r="AK115" i="3"/>
  <c r="Y116" i="3"/>
  <c r="Z116" i="3"/>
  <c r="AF116" i="3"/>
  <c r="AG116" i="3"/>
  <c r="AH116" i="3"/>
  <c r="AI116" i="3"/>
  <c r="AJ116" i="3"/>
  <c r="AK116" i="3"/>
  <c r="Y117" i="3"/>
  <c r="Z117" i="3"/>
  <c r="AF117" i="3"/>
  <c r="AG117" i="3"/>
  <c r="AH117" i="3"/>
  <c r="AI117" i="3"/>
  <c r="AJ117" i="3"/>
  <c r="AK117" i="3"/>
  <c r="Y118" i="3"/>
  <c r="Z118" i="3"/>
  <c r="AF118" i="3"/>
  <c r="AG118" i="3"/>
  <c r="AH118" i="3"/>
  <c r="AI118" i="3"/>
  <c r="AJ118" i="3"/>
  <c r="AK118" i="3"/>
  <c r="Y119" i="3"/>
  <c r="Z119" i="3"/>
  <c r="AF119" i="3"/>
  <c r="AG119" i="3"/>
  <c r="AH119" i="3"/>
  <c r="AI119" i="3"/>
  <c r="AJ119" i="3"/>
  <c r="AK119" i="3"/>
  <c r="Y120" i="3"/>
  <c r="Z120" i="3"/>
  <c r="AF120" i="3"/>
  <c r="AG120" i="3"/>
  <c r="AH120" i="3"/>
  <c r="AI120" i="3"/>
  <c r="AJ120" i="3"/>
  <c r="AK120" i="3"/>
  <c r="Y121" i="3"/>
  <c r="Z121" i="3"/>
  <c r="AF121" i="3"/>
  <c r="AG121" i="3"/>
  <c r="AH121" i="3"/>
  <c r="AI121" i="3"/>
  <c r="AJ121" i="3"/>
  <c r="AK121" i="3"/>
  <c r="Y122" i="3"/>
  <c r="Z122" i="3"/>
  <c r="AF122" i="3"/>
  <c r="AG122" i="3"/>
  <c r="AH122" i="3"/>
  <c r="AI122" i="3"/>
  <c r="AJ122" i="3"/>
  <c r="AK122" i="3"/>
  <c r="Y123" i="3"/>
  <c r="Z123" i="3"/>
  <c r="AF123" i="3"/>
  <c r="AG123" i="3"/>
  <c r="AH123" i="3"/>
  <c r="AI123" i="3"/>
  <c r="AJ123" i="3"/>
  <c r="AK123" i="3"/>
  <c r="Y124" i="3"/>
  <c r="Z124" i="3"/>
  <c r="AF124" i="3"/>
  <c r="AG124" i="3"/>
  <c r="AH124" i="3"/>
  <c r="AI124" i="3"/>
  <c r="AJ124" i="3"/>
  <c r="AK124" i="3"/>
  <c r="Y125" i="3"/>
  <c r="Z125" i="3"/>
  <c r="AF125" i="3"/>
  <c r="AG125" i="3"/>
  <c r="AH125" i="3"/>
  <c r="AI125" i="3"/>
  <c r="AJ125" i="3"/>
  <c r="AK125" i="3"/>
  <c r="Y126" i="3"/>
  <c r="Z126" i="3"/>
  <c r="AF126" i="3"/>
  <c r="AG126" i="3"/>
  <c r="AH126" i="3"/>
  <c r="AI126" i="3"/>
  <c r="AJ126" i="3"/>
  <c r="AK126" i="3"/>
  <c r="Y127" i="3"/>
  <c r="Z127" i="3"/>
  <c r="AF127" i="3"/>
  <c r="AG127" i="3"/>
  <c r="AH127" i="3"/>
  <c r="AI127" i="3"/>
  <c r="AJ127" i="3"/>
  <c r="AK127" i="3"/>
  <c r="Y128" i="3"/>
  <c r="Z128" i="3"/>
  <c r="AF128" i="3"/>
  <c r="AG128" i="3"/>
  <c r="AH128" i="3"/>
  <c r="AI128" i="3"/>
  <c r="AJ128" i="3"/>
  <c r="AK128" i="3"/>
  <c r="Y129" i="3"/>
  <c r="Z129" i="3"/>
  <c r="AF129" i="3"/>
  <c r="AG129" i="3"/>
  <c r="AH129" i="3"/>
  <c r="AI129" i="3"/>
  <c r="AJ129" i="3"/>
  <c r="AK129" i="3"/>
  <c r="Y130" i="3"/>
  <c r="Z130" i="3"/>
  <c r="AF130" i="3"/>
  <c r="AG130" i="3"/>
  <c r="AH130" i="3"/>
  <c r="AI130" i="3"/>
  <c r="AJ130" i="3"/>
  <c r="AK130" i="3"/>
  <c r="Y131" i="3"/>
  <c r="Z131" i="3"/>
  <c r="AF131" i="3"/>
  <c r="AG131" i="3"/>
  <c r="AH131" i="3"/>
  <c r="AI131" i="3"/>
  <c r="AJ131" i="3"/>
  <c r="AK131" i="3"/>
  <c r="Y132" i="3"/>
  <c r="Z132" i="3"/>
  <c r="AF132" i="3"/>
  <c r="AG132" i="3"/>
  <c r="AH132" i="3"/>
  <c r="AI132" i="3"/>
  <c r="AJ132" i="3"/>
  <c r="AK132" i="3"/>
  <c r="Y133" i="3"/>
  <c r="Z133" i="3"/>
  <c r="AF133" i="3"/>
  <c r="AG133" i="3"/>
  <c r="AH133" i="3"/>
  <c r="AI133" i="3"/>
  <c r="AJ133" i="3"/>
  <c r="AK133" i="3"/>
  <c r="Y134" i="3"/>
  <c r="Z134" i="3"/>
  <c r="AF134" i="3"/>
  <c r="AG134" i="3"/>
  <c r="AH134" i="3"/>
  <c r="AI134" i="3"/>
  <c r="AJ134" i="3"/>
  <c r="AK134" i="3"/>
  <c r="Y135" i="3"/>
  <c r="Z135" i="3"/>
  <c r="AF135" i="3"/>
  <c r="AG135" i="3"/>
  <c r="AH135" i="3"/>
  <c r="AI135" i="3"/>
  <c r="AJ135" i="3"/>
  <c r="AK135" i="3"/>
  <c r="Y136" i="3"/>
  <c r="Z136" i="3"/>
  <c r="AF136" i="3"/>
  <c r="AG136" i="3"/>
  <c r="AH136" i="3"/>
  <c r="AI136" i="3"/>
  <c r="AJ136" i="3"/>
  <c r="AK136" i="3"/>
  <c r="Y137" i="3"/>
  <c r="Z137" i="3"/>
  <c r="AF137" i="3"/>
  <c r="AG137" i="3"/>
  <c r="AH137" i="3"/>
  <c r="AI137" i="3"/>
  <c r="AJ137" i="3"/>
  <c r="AK137" i="3"/>
  <c r="Y138" i="3"/>
  <c r="Z138" i="3"/>
  <c r="AF138" i="3"/>
  <c r="AG138" i="3"/>
  <c r="AH138" i="3"/>
  <c r="AI138" i="3"/>
  <c r="AJ138" i="3"/>
  <c r="AK138" i="3"/>
  <c r="Y139" i="3"/>
  <c r="Z139" i="3"/>
  <c r="AF139" i="3"/>
  <c r="AG139" i="3"/>
  <c r="AH139" i="3"/>
  <c r="AI139" i="3"/>
  <c r="AJ139" i="3"/>
  <c r="AK139" i="3"/>
  <c r="Y140" i="3"/>
  <c r="Z140" i="3"/>
  <c r="AF140" i="3"/>
  <c r="AG140" i="3"/>
  <c r="AH140" i="3"/>
  <c r="AI140" i="3"/>
  <c r="AJ140" i="3"/>
  <c r="AK140" i="3"/>
  <c r="Y141" i="3"/>
  <c r="Z141" i="3"/>
  <c r="AF141" i="3"/>
  <c r="AG141" i="3"/>
  <c r="AH141" i="3"/>
  <c r="AI141" i="3"/>
  <c r="AJ141" i="3"/>
  <c r="AK141" i="3"/>
  <c r="Y142" i="3"/>
  <c r="Z142" i="3"/>
  <c r="AF142" i="3"/>
  <c r="AG142" i="3"/>
  <c r="AH142" i="3"/>
  <c r="AI142" i="3"/>
  <c r="AJ142" i="3"/>
  <c r="AK142" i="3"/>
  <c r="Y143" i="3"/>
  <c r="Z143" i="3"/>
  <c r="AF143" i="3"/>
  <c r="AG143" i="3"/>
  <c r="AH143" i="3"/>
  <c r="AI143" i="3"/>
  <c r="AJ143" i="3"/>
  <c r="AK143" i="3"/>
  <c r="Y144" i="3"/>
  <c r="Z144" i="3"/>
  <c r="AF144" i="3"/>
  <c r="AG144" i="3"/>
  <c r="AH144" i="3"/>
  <c r="AI144" i="3"/>
  <c r="AJ144" i="3"/>
  <c r="AK144" i="3"/>
  <c r="Y145" i="3"/>
  <c r="Z145" i="3"/>
  <c r="AF145" i="3"/>
  <c r="AG145" i="3"/>
  <c r="AH145" i="3"/>
  <c r="AI145" i="3"/>
  <c r="AJ145" i="3"/>
  <c r="AK145" i="3"/>
  <c r="Y146" i="3"/>
  <c r="Z146" i="3"/>
  <c r="AF146" i="3"/>
  <c r="AG146" i="3"/>
  <c r="AH146" i="3"/>
  <c r="AI146" i="3"/>
  <c r="AJ146" i="3"/>
  <c r="AK146" i="3"/>
  <c r="Y147" i="3"/>
  <c r="Z147" i="3"/>
  <c r="AF147" i="3"/>
  <c r="AG147" i="3"/>
  <c r="AH147" i="3"/>
  <c r="AI147" i="3"/>
  <c r="AJ147" i="3"/>
  <c r="AK147" i="3"/>
  <c r="Y148" i="3"/>
  <c r="Z148" i="3"/>
  <c r="AF148" i="3"/>
  <c r="AG148" i="3"/>
  <c r="AH148" i="3"/>
  <c r="AI148" i="3"/>
  <c r="AJ148" i="3"/>
  <c r="AK148" i="3"/>
  <c r="Y149" i="3"/>
  <c r="Z149" i="3"/>
  <c r="AF149" i="3"/>
  <c r="AG149" i="3"/>
  <c r="AH149" i="3"/>
  <c r="AI149" i="3"/>
  <c r="AJ149" i="3"/>
  <c r="AK149" i="3"/>
  <c r="Y150" i="3"/>
  <c r="Z150" i="3"/>
  <c r="AF150" i="3"/>
  <c r="AG150" i="3"/>
  <c r="AH150" i="3"/>
  <c r="AI150" i="3"/>
  <c r="AJ150" i="3"/>
  <c r="AK150" i="3"/>
  <c r="Y151" i="3"/>
  <c r="Z151" i="3"/>
  <c r="AF151" i="3"/>
  <c r="AG151" i="3"/>
  <c r="AH151" i="3"/>
  <c r="AI151" i="3"/>
  <c r="AJ151" i="3"/>
  <c r="AK151" i="3"/>
  <c r="Y152" i="3"/>
  <c r="Z152" i="3"/>
  <c r="AF152" i="3"/>
  <c r="AG152" i="3"/>
  <c r="AH152" i="3"/>
  <c r="AI152" i="3"/>
  <c r="AJ152" i="3"/>
  <c r="AK152" i="3"/>
  <c r="Y153" i="3"/>
  <c r="Z153" i="3"/>
  <c r="AF153" i="3"/>
  <c r="AG153" i="3"/>
  <c r="AH153" i="3"/>
  <c r="AI153" i="3"/>
  <c r="AJ153" i="3"/>
  <c r="AK153" i="3"/>
  <c r="Y154" i="3"/>
  <c r="Z154" i="3"/>
  <c r="AF154" i="3"/>
  <c r="AG154" i="3"/>
  <c r="AH154" i="3"/>
  <c r="AI154" i="3"/>
  <c r="AJ154" i="3"/>
  <c r="AK154" i="3"/>
  <c r="Y155" i="3"/>
  <c r="Z155" i="3"/>
  <c r="AF155" i="3"/>
  <c r="AG155" i="3"/>
  <c r="AH155" i="3"/>
  <c r="AI155" i="3"/>
  <c r="AJ155" i="3"/>
  <c r="AK155" i="3"/>
  <c r="Y156" i="3"/>
  <c r="Z156" i="3"/>
  <c r="AF156" i="3"/>
  <c r="AG156" i="3"/>
  <c r="AH156" i="3"/>
  <c r="AI156" i="3"/>
  <c r="AJ156" i="3"/>
  <c r="AK156" i="3"/>
  <c r="Y157" i="3"/>
  <c r="Z157" i="3"/>
  <c r="AF157" i="3"/>
  <c r="AG157" i="3"/>
  <c r="AH157" i="3"/>
  <c r="AI157" i="3"/>
  <c r="AJ157" i="3"/>
  <c r="AK157" i="3"/>
  <c r="Y158" i="3"/>
  <c r="Z158" i="3"/>
  <c r="AF158" i="3"/>
  <c r="AG158" i="3"/>
  <c r="AH158" i="3"/>
  <c r="AI158" i="3"/>
  <c r="AJ158" i="3"/>
  <c r="AK158" i="3"/>
  <c r="Y159" i="3"/>
  <c r="Z159" i="3"/>
  <c r="AF159" i="3"/>
  <c r="AG159" i="3"/>
  <c r="AH159" i="3"/>
  <c r="AI159" i="3"/>
  <c r="AJ159" i="3"/>
  <c r="AK159" i="3"/>
  <c r="Y160" i="3"/>
  <c r="Z160" i="3"/>
  <c r="AF160" i="3"/>
  <c r="AG160" i="3"/>
  <c r="AH160" i="3"/>
  <c r="AI160" i="3"/>
  <c r="AJ160" i="3"/>
  <c r="AK160" i="3"/>
  <c r="Y161" i="3"/>
  <c r="Z161" i="3"/>
  <c r="AF161" i="3"/>
  <c r="AG161" i="3"/>
  <c r="AH161" i="3"/>
  <c r="AI161" i="3"/>
  <c r="AJ161" i="3"/>
  <c r="AK161" i="3"/>
  <c r="Y162" i="3"/>
  <c r="Z162" i="3"/>
  <c r="AF162" i="3"/>
  <c r="AG162" i="3"/>
  <c r="AH162" i="3"/>
  <c r="AI162" i="3"/>
  <c r="AJ162" i="3"/>
  <c r="AK162" i="3"/>
  <c r="Y163" i="3"/>
  <c r="Z163" i="3"/>
  <c r="AF163" i="3"/>
  <c r="AG163" i="3"/>
  <c r="AH163" i="3"/>
  <c r="AI163" i="3"/>
  <c r="AJ163" i="3"/>
  <c r="AK163" i="3"/>
  <c r="Y164" i="3"/>
  <c r="Z164" i="3"/>
  <c r="AF164" i="3"/>
  <c r="AG164" i="3"/>
  <c r="AH164" i="3"/>
  <c r="AI164" i="3"/>
  <c r="AJ164" i="3"/>
  <c r="AK164" i="3"/>
  <c r="Y165" i="3"/>
  <c r="Z165" i="3"/>
  <c r="AF165" i="3"/>
  <c r="AG165" i="3"/>
  <c r="AH165" i="3"/>
  <c r="AI165" i="3"/>
  <c r="AJ165" i="3"/>
  <c r="AK165" i="3"/>
  <c r="Y166" i="3"/>
  <c r="Z166" i="3"/>
  <c r="AF166" i="3"/>
  <c r="AG166" i="3"/>
  <c r="AH166" i="3"/>
  <c r="AI166" i="3"/>
  <c r="AJ166" i="3"/>
  <c r="AK166" i="3"/>
  <c r="Y167" i="3"/>
  <c r="Z167" i="3"/>
  <c r="AF167" i="3"/>
  <c r="AG167" i="3"/>
  <c r="AH167" i="3"/>
  <c r="AI167" i="3"/>
  <c r="AJ167" i="3"/>
  <c r="AK167" i="3"/>
  <c r="Y168" i="3"/>
  <c r="Z168" i="3"/>
  <c r="AF168" i="3"/>
  <c r="AG168" i="3"/>
  <c r="AH168" i="3"/>
  <c r="AI168" i="3"/>
  <c r="AJ168" i="3"/>
  <c r="AK168" i="3"/>
  <c r="Y169" i="3"/>
  <c r="Z169" i="3"/>
  <c r="AF169" i="3"/>
  <c r="AG169" i="3"/>
  <c r="AH169" i="3"/>
  <c r="AI169" i="3"/>
  <c r="AJ169" i="3"/>
  <c r="AK169" i="3"/>
  <c r="Y170" i="3"/>
  <c r="Z170" i="3"/>
  <c r="AF170" i="3"/>
  <c r="AG170" i="3"/>
  <c r="AH170" i="3"/>
  <c r="AI170" i="3"/>
  <c r="AJ170" i="3"/>
  <c r="AK170" i="3"/>
  <c r="Y171" i="3"/>
  <c r="Z171" i="3"/>
  <c r="AF171" i="3"/>
  <c r="AG171" i="3"/>
  <c r="AH171" i="3"/>
  <c r="AI171" i="3"/>
  <c r="AJ171" i="3"/>
  <c r="AK171" i="3"/>
  <c r="Y172" i="3"/>
  <c r="Z172" i="3"/>
  <c r="AF172" i="3"/>
  <c r="AG172" i="3"/>
  <c r="AH172" i="3"/>
  <c r="AI172" i="3"/>
  <c r="AJ172" i="3"/>
  <c r="AK172" i="3"/>
  <c r="Y173" i="3"/>
  <c r="Z173" i="3"/>
  <c r="AF173" i="3"/>
  <c r="AG173" i="3"/>
  <c r="AH173" i="3"/>
  <c r="AI173" i="3"/>
  <c r="AJ173" i="3"/>
  <c r="AK173" i="3"/>
  <c r="Y174" i="3"/>
  <c r="Z174" i="3"/>
  <c r="AF174" i="3"/>
  <c r="AG174" i="3"/>
  <c r="AH174" i="3"/>
  <c r="AI174" i="3"/>
  <c r="AJ174" i="3"/>
  <c r="AK174" i="3"/>
  <c r="Y175" i="3"/>
  <c r="Z175" i="3"/>
  <c r="AF175" i="3"/>
  <c r="AG175" i="3"/>
  <c r="AH175" i="3"/>
  <c r="AI175" i="3"/>
  <c r="AJ175" i="3"/>
  <c r="AK175" i="3"/>
  <c r="Y176" i="3"/>
  <c r="Z176" i="3"/>
  <c r="AF176" i="3"/>
  <c r="AG176" i="3"/>
  <c r="AH176" i="3"/>
  <c r="AI176" i="3"/>
  <c r="AJ176" i="3"/>
  <c r="AK176" i="3"/>
  <c r="Y177" i="3"/>
  <c r="Z177" i="3"/>
  <c r="AF177" i="3"/>
  <c r="AG177" i="3"/>
  <c r="AH177" i="3"/>
  <c r="AI177" i="3"/>
  <c r="AJ177" i="3"/>
  <c r="AK177" i="3"/>
  <c r="Y178" i="3"/>
  <c r="Z178" i="3"/>
  <c r="AF178" i="3"/>
  <c r="AG178" i="3"/>
  <c r="AH178" i="3"/>
  <c r="AI178" i="3"/>
  <c r="AJ178" i="3"/>
  <c r="AK178" i="3"/>
  <c r="Y179" i="3"/>
  <c r="Z179" i="3"/>
  <c r="AF179" i="3"/>
  <c r="AG179" i="3"/>
  <c r="AH179" i="3"/>
  <c r="AI179" i="3"/>
  <c r="AJ179" i="3"/>
  <c r="AK179" i="3"/>
  <c r="Y180" i="3"/>
  <c r="Z180" i="3"/>
  <c r="AF180" i="3"/>
  <c r="AG180" i="3"/>
  <c r="AH180" i="3"/>
  <c r="AI180" i="3"/>
  <c r="AJ180" i="3"/>
  <c r="AK180" i="3"/>
  <c r="Y181" i="3"/>
  <c r="Z181" i="3"/>
  <c r="AF181" i="3"/>
  <c r="AG181" i="3"/>
  <c r="AH181" i="3"/>
  <c r="AI181" i="3"/>
  <c r="AJ181" i="3"/>
  <c r="AK181" i="3"/>
  <c r="Y182" i="3"/>
  <c r="Z182" i="3"/>
  <c r="AF182" i="3"/>
  <c r="AG182" i="3"/>
  <c r="AH182" i="3"/>
  <c r="AI182" i="3"/>
  <c r="AJ182" i="3"/>
  <c r="AK182" i="3"/>
  <c r="Y183" i="3"/>
  <c r="Z183" i="3"/>
  <c r="AF183" i="3"/>
  <c r="AG183" i="3"/>
  <c r="AH183" i="3"/>
  <c r="AI183" i="3"/>
  <c r="AJ183" i="3"/>
  <c r="AK183" i="3"/>
  <c r="Y184" i="3"/>
  <c r="Z184" i="3"/>
  <c r="AF184" i="3"/>
  <c r="AG184" i="3"/>
  <c r="AH184" i="3"/>
  <c r="AI184" i="3"/>
  <c r="AJ184" i="3"/>
  <c r="AK184" i="3"/>
  <c r="Y185" i="3"/>
  <c r="Z185" i="3"/>
  <c r="AF185" i="3"/>
  <c r="AG185" i="3"/>
  <c r="AH185" i="3"/>
  <c r="AI185" i="3"/>
  <c r="AJ185" i="3"/>
  <c r="AK185" i="3"/>
  <c r="Y186" i="3"/>
  <c r="Z186" i="3"/>
  <c r="AF186" i="3"/>
  <c r="AG186" i="3"/>
  <c r="AH186" i="3"/>
  <c r="AI186" i="3"/>
  <c r="AJ186" i="3"/>
  <c r="AK186" i="3"/>
  <c r="Y187" i="3"/>
  <c r="Z187" i="3"/>
  <c r="AF187" i="3"/>
  <c r="AG187" i="3"/>
  <c r="AH187" i="3"/>
  <c r="AI187" i="3"/>
  <c r="AJ187" i="3"/>
  <c r="AK187" i="3"/>
  <c r="Y188" i="3"/>
  <c r="Z188" i="3"/>
  <c r="AF188" i="3"/>
  <c r="AG188" i="3"/>
  <c r="AH188" i="3"/>
  <c r="AI188" i="3"/>
  <c r="AJ188" i="3"/>
  <c r="AK188" i="3"/>
  <c r="Y189" i="3"/>
  <c r="Z189" i="3"/>
  <c r="AF189" i="3"/>
  <c r="AG189" i="3"/>
  <c r="AH189" i="3"/>
  <c r="AI189" i="3"/>
  <c r="AJ189" i="3"/>
  <c r="AK189" i="3"/>
  <c r="Y190" i="3"/>
  <c r="Z190" i="3"/>
  <c r="AF190" i="3"/>
  <c r="AG190" i="3"/>
  <c r="AH190" i="3"/>
  <c r="AI190" i="3"/>
  <c r="AJ190" i="3"/>
  <c r="AK190" i="3"/>
  <c r="Y191" i="3"/>
  <c r="Z191" i="3"/>
  <c r="AF191" i="3"/>
  <c r="AG191" i="3"/>
  <c r="AH191" i="3"/>
  <c r="AI191" i="3"/>
  <c r="AJ191" i="3"/>
  <c r="AK191" i="3"/>
  <c r="Y192" i="3"/>
  <c r="Z192" i="3"/>
  <c r="AF192" i="3"/>
  <c r="AG192" i="3"/>
  <c r="AH192" i="3"/>
  <c r="AI192" i="3"/>
  <c r="AJ192" i="3"/>
  <c r="AK192" i="3"/>
  <c r="Y193" i="3"/>
  <c r="Z193" i="3"/>
  <c r="AF193" i="3"/>
  <c r="AG193" i="3"/>
  <c r="AH193" i="3"/>
  <c r="AI193" i="3"/>
  <c r="AJ193" i="3"/>
  <c r="AK193" i="3"/>
  <c r="Y194" i="3"/>
  <c r="Z194" i="3"/>
  <c r="AF194" i="3"/>
  <c r="AG194" i="3"/>
  <c r="AH194" i="3"/>
  <c r="AI194" i="3"/>
  <c r="AJ194" i="3"/>
  <c r="AK194" i="3"/>
  <c r="Y195" i="3"/>
  <c r="Z195" i="3"/>
  <c r="AF195" i="3"/>
  <c r="AG195" i="3"/>
  <c r="AH195" i="3"/>
  <c r="AI195" i="3"/>
  <c r="AJ195" i="3"/>
  <c r="AK195" i="3"/>
  <c r="Y196" i="3"/>
  <c r="Z196" i="3"/>
  <c r="AF196" i="3"/>
  <c r="AG196" i="3"/>
  <c r="AH196" i="3"/>
  <c r="AI196" i="3"/>
  <c r="AJ196" i="3"/>
  <c r="AK196" i="3"/>
  <c r="Y197" i="3"/>
  <c r="Z197" i="3"/>
  <c r="AF197" i="3"/>
  <c r="AG197" i="3"/>
  <c r="AH197" i="3"/>
  <c r="AI197" i="3"/>
  <c r="AJ197" i="3"/>
  <c r="AK197" i="3"/>
  <c r="Y198" i="3"/>
  <c r="Z198" i="3"/>
  <c r="AF198" i="3"/>
  <c r="AG198" i="3"/>
  <c r="AH198" i="3"/>
  <c r="AI198" i="3"/>
  <c r="AJ198" i="3"/>
  <c r="AK198" i="3"/>
  <c r="Y199" i="3"/>
  <c r="Z199" i="3"/>
  <c r="AF199" i="3"/>
  <c r="AG199" i="3"/>
  <c r="AH199" i="3"/>
  <c r="AI199" i="3"/>
  <c r="AJ199" i="3"/>
  <c r="AK199" i="3"/>
  <c r="Y200" i="3"/>
  <c r="Z200" i="3"/>
  <c r="AF200" i="3"/>
  <c r="AG200" i="3"/>
  <c r="AH200" i="3"/>
  <c r="AI200" i="3"/>
  <c r="AJ200" i="3"/>
  <c r="AK200" i="3"/>
  <c r="Y201" i="3"/>
  <c r="Z201" i="3"/>
  <c r="AF201" i="3"/>
  <c r="AG201" i="3"/>
  <c r="AH201" i="3"/>
  <c r="AI201" i="3"/>
  <c r="AJ201" i="3"/>
  <c r="AK201" i="3"/>
  <c r="Y202" i="3"/>
  <c r="Z202" i="3"/>
  <c r="AF202" i="3"/>
  <c r="AG202" i="3"/>
  <c r="AH202" i="3"/>
  <c r="AI202" i="3"/>
  <c r="AJ202" i="3"/>
  <c r="AK202" i="3"/>
  <c r="Y203" i="3"/>
  <c r="Z203" i="3"/>
  <c r="AF203" i="3"/>
  <c r="AG203" i="3"/>
  <c r="AH203" i="3"/>
  <c r="AI203" i="3"/>
  <c r="AJ203" i="3"/>
  <c r="AK203" i="3"/>
  <c r="Y204" i="3"/>
  <c r="Z204" i="3"/>
  <c r="AF204" i="3"/>
  <c r="AG204" i="3"/>
  <c r="AH204" i="3"/>
  <c r="AI204" i="3"/>
  <c r="AJ204" i="3"/>
  <c r="AK204" i="3"/>
  <c r="Y205" i="3"/>
  <c r="Z205" i="3"/>
  <c r="AF205" i="3"/>
  <c r="AG205" i="3"/>
  <c r="AH205" i="3"/>
  <c r="AI205" i="3"/>
  <c r="AJ205" i="3"/>
  <c r="AK205" i="3"/>
  <c r="Y206" i="3"/>
  <c r="Z206" i="3"/>
  <c r="AF206" i="3"/>
  <c r="AG206" i="3"/>
  <c r="AH206" i="3"/>
  <c r="AI206" i="3"/>
  <c r="AJ206" i="3"/>
  <c r="AK206" i="3"/>
  <c r="Y207" i="3"/>
  <c r="Z207" i="3"/>
  <c r="AF207" i="3"/>
  <c r="AG207" i="3"/>
  <c r="AH207" i="3"/>
  <c r="AI207" i="3"/>
  <c r="AJ207" i="3"/>
  <c r="AK207" i="3"/>
  <c r="Y208" i="3"/>
  <c r="Z208" i="3"/>
  <c r="AF208" i="3"/>
  <c r="AG208" i="3"/>
  <c r="AH208" i="3"/>
  <c r="AI208" i="3"/>
  <c r="AJ208" i="3"/>
  <c r="AK208" i="3"/>
  <c r="Y209" i="3"/>
  <c r="Z209" i="3"/>
  <c r="AF209" i="3"/>
  <c r="AG209" i="3"/>
  <c r="AH209" i="3"/>
  <c r="AI209" i="3"/>
  <c r="AJ209" i="3"/>
  <c r="AK209" i="3"/>
  <c r="Y210" i="3"/>
  <c r="Z210" i="3"/>
  <c r="AF210" i="3"/>
  <c r="AG210" i="3"/>
  <c r="AH210" i="3"/>
  <c r="AI210" i="3"/>
  <c r="AJ210" i="3"/>
  <c r="AK210" i="3"/>
  <c r="Y211" i="3"/>
  <c r="Z211" i="3"/>
  <c r="AF211" i="3"/>
  <c r="AG211" i="3"/>
  <c r="AH211" i="3"/>
  <c r="AI211" i="3"/>
  <c r="AJ211" i="3"/>
  <c r="AK211" i="3"/>
  <c r="Y212" i="3"/>
  <c r="Z212" i="3"/>
  <c r="AF212" i="3"/>
  <c r="AG212" i="3"/>
  <c r="AH212" i="3"/>
  <c r="AI212" i="3"/>
  <c r="AJ212" i="3"/>
  <c r="AK212" i="3"/>
  <c r="Y213" i="3"/>
  <c r="Z213" i="3"/>
  <c r="AF213" i="3"/>
  <c r="AG213" i="3"/>
  <c r="AH213" i="3"/>
  <c r="AI213" i="3"/>
  <c r="AJ213" i="3"/>
  <c r="AK213" i="3"/>
  <c r="Y214" i="3"/>
  <c r="Z214" i="3"/>
  <c r="AF214" i="3"/>
  <c r="AG214" i="3"/>
  <c r="AH214" i="3"/>
  <c r="AI214" i="3"/>
  <c r="AJ214" i="3"/>
  <c r="AK214" i="3"/>
  <c r="Y215" i="3"/>
  <c r="Z215" i="3"/>
  <c r="AF215" i="3"/>
  <c r="AG215" i="3"/>
  <c r="AH215" i="3"/>
  <c r="AI215" i="3"/>
  <c r="AJ215" i="3"/>
  <c r="AK215" i="3"/>
  <c r="Y216" i="3"/>
  <c r="Z216" i="3"/>
  <c r="AF216" i="3"/>
  <c r="AG216" i="3"/>
  <c r="AH216" i="3"/>
  <c r="AI216" i="3"/>
  <c r="AJ216" i="3"/>
  <c r="AK216" i="3"/>
  <c r="Y217" i="3"/>
  <c r="Z217" i="3"/>
  <c r="AF217" i="3"/>
  <c r="AG217" i="3"/>
  <c r="AH217" i="3"/>
  <c r="AI217" i="3"/>
  <c r="AJ217" i="3"/>
  <c r="AK217" i="3"/>
  <c r="Y218" i="3"/>
  <c r="Z218" i="3"/>
  <c r="AF218" i="3"/>
  <c r="AG218" i="3"/>
  <c r="AH218" i="3"/>
  <c r="AI218" i="3"/>
  <c r="AJ218" i="3"/>
  <c r="AK218" i="3"/>
  <c r="Y219" i="3"/>
  <c r="Z219" i="3"/>
  <c r="AF219" i="3"/>
  <c r="AG219" i="3"/>
  <c r="AH219" i="3"/>
  <c r="AI219" i="3"/>
  <c r="AJ219" i="3"/>
  <c r="AK219" i="3"/>
  <c r="Y220" i="3"/>
  <c r="Z220" i="3"/>
  <c r="AF220" i="3"/>
  <c r="AG220" i="3"/>
  <c r="AH220" i="3"/>
  <c r="AI220" i="3"/>
  <c r="AJ220" i="3"/>
  <c r="AK220" i="3"/>
  <c r="Y221" i="3"/>
  <c r="Z221" i="3"/>
  <c r="AF221" i="3"/>
  <c r="AG221" i="3"/>
  <c r="AH221" i="3"/>
  <c r="AI221" i="3"/>
  <c r="AJ221" i="3"/>
  <c r="AK221" i="3"/>
  <c r="Y222" i="3"/>
  <c r="Z222" i="3"/>
  <c r="AF222" i="3"/>
  <c r="AG222" i="3"/>
  <c r="AH222" i="3"/>
  <c r="AI222" i="3"/>
  <c r="AJ222" i="3"/>
  <c r="AK222" i="3"/>
  <c r="Y223" i="3"/>
  <c r="Z223" i="3"/>
  <c r="AF223" i="3"/>
  <c r="AG223" i="3"/>
  <c r="AH223" i="3"/>
  <c r="AI223" i="3"/>
  <c r="AJ223" i="3"/>
  <c r="AK223" i="3"/>
  <c r="Y224" i="3"/>
  <c r="Z224" i="3"/>
  <c r="AF224" i="3"/>
  <c r="AG224" i="3"/>
  <c r="AH224" i="3"/>
  <c r="AI224" i="3"/>
  <c r="AJ224" i="3"/>
  <c r="AK224" i="3"/>
  <c r="Y225" i="3"/>
  <c r="Z225" i="3"/>
  <c r="AF225" i="3"/>
  <c r="AG225" i="3"/>
  <c r="AH225" i="3"/>
  <c r="AI225" i="3"/>
  <c r="AJ225" i="3"/>
  <c r="AK225" i="3"/>
  <c r="Y226" i="3"/>
  <c r="Z226" i="3"/>
  <c r="AF226" i="3"/>
  <c r="AG226" i="3"/>
  <c r="AH226" i="3"/>
  <c r="AI226" i="3"/>
  <c r="AJ226" i="3"/>
  <c r="AK226" i="3"/>
  <c r="Y227" i="3"/>
  <c r="Z227" i="3"/>
  <c r="AF227" i="3"/>
  <c r="AG227" i="3"/>
  <c r="AH227" i="3"/>
  <c r="AI227" i="3"/>
  <c r="AJ227" i="3"/>
  <c r="AK227" i="3"/>
  <c r="Y228" i="3"/>
  <c r="Z228" i="3"/>
  <c r="AF228" i="3"/>
  <c r="AG228" i="3"/>
  <c r="AH228" i="3"/>
  <c r="AI228" i="3"/>
  <c r="AJ228" i="3"/>
  <c r="AK228" i="3"/>
  <c r="Y229" i="3"/>
  <c r="Z229" i="3"/>
  <c r="AF229" i="3"/>
  <c r="AG229" i="3"/>
  <c r="AH229" i="3"/>
  <c r="AI229" i="3"/>
  <c r="AJ229" i="3"/>
  <c r="AK229" i="3"/>
  <c r="Y230" i="3"/>
  <c r="Z230" i="3"/>
  <c r="AF230" i="3"/>
  <c r="AG230" i="3"/>
  <c r="AH230" i="3"/>
  <c r="AI230" i="3"/>
  <c r="AJ230" i="3"/>
  <c r="AK230" i="3"/>
  <c r="Y231" i="3"/>
  <c r="Z231" i="3"/>
  <c r="AF231" i="3"/>
  <c r="AG231" i="3"/>
  <c r="AH231" i="3"/>
  <c r="AI231" i="3"/>
  <c r="AJ231" i="3"/>
  <c r="AK231" i="3"/>
  <c r="Y232" i="3"/>
  <c r="Z232" i="3"/>
  <c r="AF232" i="3"/>
  <c r="AG232" i="3"/>
  <c r="AH232" i="3"/>
  <c r="AI232" i="3"/>
  <c r="AJ232" i="3"/>
  <c r="AK232" i="3"/>
  <c r="Y233" i="3"/>
  <c r="Z233" i="3"/>
  <c r="AF233" i="3"/>
  <c r="AG233" i="3"/>
  <c r="AH233" i="3"/>
  <c r="AI233" i="3"/>
  <c r="AJ233" i="3"/>
  <c r="AK233" i="3"/>
  <c r="Y234" i="3"/>
  <c r="Z234" i="3"/>
  <c r="AF234" i="3"/>
  <c r="AG234" i="3"/>
  <c r="AH234" i="3"/>
  <c r="AI234" i="3"/>
  <c r="AJ234" i="3"/>
  <c r="AK234" i="3"/>
  <c r="Y235" i="3"/>
  <c r="Z235" i="3"/>
  <c r="AF235" i="3"/>
  <c r="AG235" i="3"/>
  <c r="AH235" i="3"/>
  <c r="AI235" i="3"/>
  <c r="AJ235" i="3"/>
  <c r="AK235" i="3"/>
  <c r="Y236" i="3"/>
  <c r="Z236" i="3"/>
  <c r="AF236" i="3"/>
  <c r="AG236" i="3"/>
  <c r="AH236" i="3"/>
  <c r="AI236" i="3"/>
  <c r="AJ236" i="3"/>
  <c r="AK236" i="3"/>
  <c r="Y237" i="3"/>
  <c r="Z237" i="3"/>
  <c r="AF237" i="3"/>
  <c r="AG237" i="3"/>
  <c r="AH237" i="3"/>
  <c r="AI237" i="3"/>
  <c r="AJ237" i="3"/>
  <c r="AK237" i="3"/>
  <c r="Y238" i="3"/>
  <c r="Z238" i="3"/>
  <c r="AF238" i="3"/>
  <c r="AG238" i="3"/>
  <c r="AH238" i="3"/>
  <c r="AI238" i="3"/>
  <c r="AJ238" i="3"/>
  <c r="AK238" i="3"/>
  <c r="Y239" i="3"/>
  <c r="Z239" i="3"/>
  <c r="AF239" i="3"/>
  <c r="AG239" i="3"/>
  <c r="AH239" i="3"/>
  <c r="AI239" i="3"/>
  <c r="AJ239" i="3"/>
  <c r="AK239" i="3"/>
  <c r="Y240" i="3"/>
  <c r="Z240" i="3"/>
  <c r="AF240" i="3"/>
  <c r="AG240" i="3"/>
  <c r="AH240" i="3"/>
  <c r="AI240" i="3"/>
  <c r="AJ240" i="3"/>
  <c r="AK240" i="3"/>
  <c r="Y241" i="3"/>
  <c r="Z241" i="3"/>
  <c r="AF241" i="3"/>
  <c r="AG241" i="3"/>
  <c r="AH241" i="3"/>
  <c r="AI241" i="3"/>
  <c r="AJ241" i="3"/>
  <c r="AK241" i="3"/>
  <c r="Z242" i="3"/>
  <c r="AG242" i="3"/>
  <c r="AH242" i="3"/>
  <c r="AI242" i="3"/>
  <c r="AJ242" i="3"/>
  <c r="AK242" i="3"/>
  <c r="Y243" i="3"/>
  <c r="Z243" i="3"/>
  <c r="AF243" i="3"/>
  <c r="AG243" i="3"/>
  <c r="AH243" i="3"/>
  <c r="AI243" i="3"/>
  <c r="AJ243" i="3"/>
  <c r="AK243" i="3"/>
  <c r="Y244" i="3"/>
  <c r="Z244" i="3"/>
  <c r="AF244" i="3"/>
  <c r="AG244" i="3"/>
  <c r="AH244" i="3"/>
  <c r="AI244" i="3"/>
  <c r="AJ244" i="3"/>
  <c r="AK244" i="3"/>
  <c r="Y245" i="3"/>
  <c r="Z245" i="3"/>
  <c r="AF245" i="3"/>
  <c r="AG245" i="3"/>
  <c r="AH245" i="3"/>
  <c r="AI245" i="3"/>
  <c r="AJ245" i="3"/>
  <c r="AK245" i="3"/>
  <c r="Y246" i="3"/>
  <c r="Z246" i="3"/>
  <c r="AF246" i="3"/>
  <c r="AG246" i="3"/>
  <c r="AH246" i="3"/>
  <c r="AI246" i="3"/>
  <c r="AJ246" i="3"/>
  <c r="AK246" i="3"/>
  <c r="Y247" i="3"/>
  <c r="Z247" i="3"/>
  <c r="AF247" i="3"/>
  <c r="AG247" i="3"/>
  <c r="AH247" i="3"/>
  <c r="AI247" i="3"/>
  <c r="AJ247" i="3"/>
  <c r="AK247" i="3"/>
  <c r="Y248" i="3"/>
  <c r="Z248" i="3"/>
  <c r="AF248" i="3"/>
  <c r="AG248" i="3"/>
  <c r="AH248" i="3"/>
  <c r="AI248" i="3"/>
  <c r="AJ248" i="3"/>
  <c r="AK248" i="3"/>
  <c r="Y249" i="3"/>
  <c r="Z249" i="3"/>
  <c r="AF249" i="3"/>
  <c r="AG249" i="3"/>
  <c r="AH249" i="3"/>
  <c r="AI249" i="3"/>
  <c r="AJ249" i="3"/>
  <c r="AK249" i="3"/>
  <c r="Y250" i="3"/>
  <c r="Z250" i="3"/>
  <c r="AF250" i="3"/>
  <c r="AG250" i="3"/>
  <c r="AH250" i="3"/>
  <c r="AI250" i="3"/>
  <c r="AJ250" i="3"/>
  <c r="AK250" i="3"/>
  <c r="Y251" i="3"/>
  <c r="Z251" i="3"/>
  <c r="AF251" i="3"/>
  <c r="AG251" i="3"/>
  <c r="AH251" i="3"/>
  <c r="AI251" i="3"/>
  <c r="AJ251" i="3"/>
  <c r="AK251" i="3"/>
  <c r="Y252" i="3"/>
  <c r="Z252" i="3"/>
  <c r="AF252" i="3"/>
  <c r="AG252" i="3"/>
  <c r="AH252" i="3"/>
  <c r="AI252" i="3"/>
  <c r="AJ252" i="3"/>
  <c r="AK252" i="3"/>
  <c r="Y253" i="3"/>
  <c r="Z253" i="3"/>
  <c r="AF253" i="3"/>
  <c r="AG253" i="3"/>
  <c r="AH253" i="3"/>
  <c r="AI253" i="3"/>
  <c r="AJ253" i="3"/>
  <c r="AK253" i="3"/>
  <c r="Y254" i="3"/>
  <c r="Z254" i="3"/>
  <c r="AF254" i="3"/>
  <c r="AG254" i="3"/>
  <c r="AH254" i="3"/>
  <c r="AI254" i="3"/>
  <c r="AJ254" i="3"/>
  <c r="AK254" i="3"/>
  <c r="Y255" i="3"/>
  <c r="Z255" i="3"/>
  <c r="AF255" i="3"/>
  <c r="AG255" i="3"/>
  <c r="AH255" i="3"/>
  <c r="AI255" i="3"/>
  <c r="AJ255" i="3"/>
  <c r="AK255" i="3"/>
  <c r="Y256" i="3"/>
  <c r="Z256" i="3"/>
  <c r="AF256" i="3"/>
  <c r="AG256" i="3"/>
  <c r="AH256" i="3"/>
  <c r="AI256" i="3"/>
  <c r="AJ256" i="3"/>
  <c r="AK256" i="3"/>
  <c r="Y257" i="3"/>
  <c r="Z257" i="3"/>
  <c r="AF257" i="3"/>
  <c r="AG257" i="3"/>
  <c r="AH257" i="3"/>
  <c r="AI257" i="3"/>
  <c r="AJ257" i="3"/>
  <c r="AK257" i="3"/>
  <c r="Y258" i="3"/>
  <c r="Z258" i="3"/>
  <c r="AF258" i="3"/>
  <c r="AG258" i="3"/>
  <c r="AH258" i="3"/>
  <c r="AI258" i="3"/>
  <c r="AJ258" i="3"/>
  <c r="AK258" i="3"/>
  <c r="Y259" i="3"/>
  <c r="Z259" i="3"/>
  <c r="AF259" i="3"/>
  <c r="AG259" i="3"/>
  <c r="AH259" i="3"/>
  <c r="AI259" i="3"/>
  <c r="AJ259" i="3"/>
  <c r="AK259" i="3"/>
  <c r="Y260" i="3"/>
  <c r="Z260" i="3"/>
  <c r="AF260" i="3"/>
  <c r="AG260" i="3"/>
  <c r="AH260" i="3"/>
  <c r="AI260" i="3"/>
  <c r="AJ260" i="3"/>
  <c r="AK260" i="3"/>
  <c r="Y261" i="3"/>
  <c r="Z261" i="3"/>
  <c r="AF261" i="3"/>
  <c r="AG261" i="3"/>
  <c r="AH261" i="3"/>
  <c r="AI261" i="3"/>
  <c r="AJ261" i="3"/>
  <c r="AK261" i="3"/>
  <c r="Y262" i="3"/>
  <c r="Z262" i="3"/>
  <c r="AF262" i="3"/>
  <c r="AG262" i="3"/>
  <c r="AH262" i="3"/>
  <c r="AI262" i="3"/>
  <c r="AJ262" i="3"/>
  <c r="AK262" i="3"/>
  <c r="Y263" i="3"/>
  <c r="Z263" i="3"/>
  <c r="AF263" i="3"/>
  <c r="AG263" i="3"/>
  <c r="AH263" i="3"/>
  <c r="AI263" i="3"/>
  <c r="AJ263" i="3"/>
  <c r="AK263" i="3"/>
  <c r="Y264" i="3"/>
  <c r="Z264" i="3"/>
  <c r="AF264" i="3"/>
  <c r="AG264" i="3"/>
  <c r="AH264" i="3"/>
  <c r="AI264" i="3"/>
  <c r="AJ264" i="3"/>
  <c r="AK264" i="3"/>
  <c r="Y265" i="3"/>
  <c r="Z265" i="3"/>
  <c r="AF265" i="3"/>
  <c r="AG265" i="3"/>
  <c r="AH265" i="3"/>
  <c r="AI265" i="3"/>
  <c r="AJ265" i="3"/>
  <c r="AK265" i="3"/>
  <c r="Y266" i="3"/>
  <c r="Z266" i="3"/>
  <c r="AF266" i="3"/>
  <c r="AG266" i="3"/>
  <c r="AH266" i="3"/>
  <c r="AI266" i="3"/>
  <c r="AJ266" i="3"/>
  <c r="AK266" i="3"/>
  <c r="Y267" i="3"/>
  <c r="Z267" i="3"/>
  <c r="AF267" i="3"/>
  <c r="AG267" i="3"/>
  <c r="AH267" i="3"/>
  <c r="AI267" i="3"/>
  <c r="AJ267" i="3"/>
  <c r="AK267" i="3"/>
  <c r="Y268" i="3"/>
  <c r="Z268" i="3"/>
  <c r="AF268" i="3"/>
  <c r="AG268" i="3"/>
  <c r="AH268" i="3"/>
  <c r="AI268" i="3"/>
  <c r="AJ268" i="3"/>
  <c r="AK268" i="3"/>
  <c r="Y269" i="3"/>
  <c r="Z269" i="3"/>
  <c r="AF269" i="3"/>
  <c r="AG269" i="3"/>
  <c r="AH269" i="3"/>
  <c r="AI269" i="3"/>
  <c r="AJ269" i="3"/>
  <c r="AK269" i="3"/>
  <c r="Y270" i="3"/>
  <c r="Z270" i="3"/>
  <c r="AF270" i="3"/>
  <c r="AG270" i="3"/>
  <c r="AH270" i="3"/>
  <c r="AI270" i="3"/>
  <c r="AJ270" i="3"/>
  <c r="AK270" i="3"/>
  <c r="Y271" i="3"/>
  <c r="Z271" i="3"/>
  <c r="AF271" i="3"/>
  <c r="AG271" i="3"/>
  <c r="AH271" i="3"/>
  <c r="AI271" i="3"/>
  <c r="AJ271" i="3"/>
  <c r="AK271" i="3"/>
  <c r="Y272" i="3"/>
  <c r="Z272" i="3"/>
  <c r="AF272" i="3"/>
  <c r="AG272" i="3"/>
  <c r="AH272" i="3"/>
  <c r="AI272" i="3"/>
  <c r="AJ272" i="3"/>
  <c r="AK272" i="3"/>
  <c r="Y7" i="3"/>
  <c r="Z7" i="3"/>
  <c r="AF7" i="3"/>
  <c r="AG7" i="3"/>
  <c r="AH7" i="3"/>
  <c r="AI7" i="3"/>
  <c r="AJ7" i="3"/>
  <c r="AK7" i="3"/>
  <c r="Y8" i="3"/>
  <c r="Z8" i="3"/>
  <c r="AF8" i="3"/>
  <c r="AG8" i="3"/>
  <c r="AH8" i="3"/>
  <c r="AI8" i="3"/>
  <c r="AJ8" i="3"/>
  <c r="AK8" i="3"/>
  <c r="Y9" i="3"/>
  <c r="Z9" i="3"/>
  <c r="AF9" i="3"/>
  <c r="AG9" i="3"/>
  <c r="AH9" i="3"/>
  <c r="AI9" i="3"/>
  <c r="AJ9" i="3"/>
  <c r="AK9" i="3"/>
  <c r="Y10" i="3"/>
  <c r="Z10" i="3"/>
  <c r="AF10" i="3"/>
  <c r="AG10" i="3"/>
  <c r="AH10" i="3"/>
  <c r="AI10" i="3"/>
  <c r="AJ10" i="3"/>
  <c r="AK10" i="3"/>
  <c r="Y12" i="3"/>
  <c r="Z12" i="3"/>
  <c r="AF12" i="3"/>
  <c r="AG12" i="3"/>
  <c r="AH12" i="3"/>
  <c r="AI12" i="3"/>
  <c r="AJ12" i="3"/>
  <c r="AK12" i="3"/>
  <c r="Y13" i="3"/>
  <c r="Z13" i="3"/>
  <c r="AF13" i="3"/>
  <c r="AG13" i="3"/>
  <c r="AH13" i="3"/>
  <c r="AI13" i="3"/>
  <c r="AJ13" i="3"/>
  <c r="AK13" i="3"/>
  <c r="Y14" i="3"/>
  <c r="Z14" i="3"/>
  <c r="AF14" i="3"/>
  <c r="AG14" i="3"/>
  <c r="AH14" i="3"/>
  <c r="AI14" i="3"/>
  <c r="AJ14" i="3"/>
  <c r="AK14" i="3"/>
  <c r="Y15" i="3"/>
  <c r="Z15" i="3"/>
  <c r="AF15" i="3"/>
  <c r="AG15" i="3"/>
  <c r="AH15" i="3"/>
  <c r="AI15" i="3"/>
  <c r="AJ15" i="3"/>
  <c r="AK15" i="3"/>
  <c r="Y16" i="3"/>
  <c r="Z16" i="3"/>
  <c r="AF16" i="3"/>
  <c r="AG16" i="3"/>
  <c r="AH16" i="3"/>
  <c r="AI16" i="3"/>
  <c r="AJ16" i="3"/>
  <c r="AK16" i="3"/>
  <c r="Y17" i="3"/>
  <c r="Z17" i="3"/>
  <c r="AF17" i="3"/>
  <c r="AG17" i="3"/>
  <c r="AH17" i="3"/>
  <c r="AI17" i="3"/>
  <c r="AJ17" i="3"/>
  <c r="AK17" i="3"/>
  <c r="Y18" i="3"/>
  <c r="Z18" i="3"/>
  <c r="AF18" i="3"/>
  <c r="AG18" i="3"/>
  <c r="AH18" i="3"/>
  <c r="AI18" i="3"/>
  <c r="AJ18" i="3"/>
  <c r="AK18" i="3"/>
  <c r="Y19" i="3"/>
  <c r="Z19" i="3"/>
  <c r="AF19" i="3"/>
  <c r="AG19" i="3"/>
  <c r="AH19" i="3"/>
  <c r="AI19" i="3"/>
  <c r="AJ19" i="3"/>
  <c r="AK19" i="3"/>
  <c r="Y20" i="3"/>
  <c r="Z20" i="3"/>
  <c r="AF20" i="3"/>
  <c r="AG20" i="3"/>
  <c r="AH20" i="3"/>
  <c r="AI20" i="3"/>
  <c r="AJ20" i="3"/>
  <c r="AK20" i="3"/>
  <c r="Y21" i="3"/>
  <c r="Z21" i="3"/>
  <c r="AF21" i="3"/>
  <c r="AG21" i="3"/>
  <c r="AH21" i="3"/>
  <c r="AI21" i="3"/>
  <c r="AJ21" i="3"/>
  <c r="AK21" i="3"/>
  <c r="Y22" i="3"/>
  <c r="Z22" i="3"/>
  <c r="AF22" i="3"/>
  <c r="AG22" i="3"/>
  <c r="AH22" i="3"/>
  <c r="AI22" i="3"/>
  <c r="AJ22" i="3"/>
  <c r="AK22" i="3"/>
  <c r="Y23" i="3"/>
  <c r="Z23" i="3"/>
  <c r="AF23" i="3"/>
  <c r="AG23" i="3"/>
  <c r="AH23" i="3"/>
  <c r="AI23" i="3"/>
  <c r="AJ23" i="3"/>
  <c r="AK23" i="3"/>
  <c r="Y24" i="3"/>
  <c r="Z24" i="3"/>
  <c r="AF24" i="3"/>
  <c r="AG24" i="3"/>
  <c r="AH24" i="3"/>
  <c r="AI24" i="3"/>
  <c r="AJ24" i="3"/>
  <c r="AK24" i="3"/>
  <c r="Y25" i="3"/>
  <c r="Z25" i="3"/>
  <c r="AF25" i="3"/>
  <c r="AG25" i="3"/>
  <c r="AH25" i="3"/>
  <c r="AI25" i="3"/>
  <c r="AJ25" i="3"/>
  <c r="AK25" i="3"/>
  <c r="Y26" i="3"/>
  <c r="Z26" i="3"/>
  <c r="AF26" i="3"/>
  <c r="AG26" i="3"/>
  <c r="AH26" i="3"/>
  <c r="AI26" i="3"/>
  <c r="AJ26" i="3"/>
  <c r="AK26" i="3"/>
  <c r="Y27" i="3"/>
  <c r="Z27" i="3"/>
  <c r="AF27" i="3"/>
  <c r="AG27" i="3"/>
  <c r="AH27" i="3"/>
  <c r="AI27" i="3"/>
  <c r="AJ27" i="3"/>
  <c r="AK27" i="3"/>
  <c r="Y28" i="3"/>
  <c r="Z28" i="3"/>
  <c r="AF28" i="3"/>
  <c r="AG28" i="3"/>
  <c r="AH28" i="3"/>
  <c r="AI28" i="3"/>
  <c r="AJ28" i="3"/>
  <c r="AK28" i="3"/>
  <c r="Y29" i="3"/>
  <c r="Z29" i="3"/>
  <c r="AF29" i="3"/>
  <c r="AG29" i="3"/>
  <c r="AH29" i="3"/>
  <c r="AI29" i="3"/>
  <c r="AJ29" i="3"/>
  <c r="AK29" i="3"/>
  <c r="Y30" i="3"/>
  <c r="Z30" i="3"/>
  <c r="AF30" i="3"/>
  <c r="AG30" i="3"/>
  <c r="AH30" i="3"/>
  <c r="AI30" i="3"/>
  <c r="AJ30" i="3"/>
  <c r="AK30" i="3"/>
  <c r="Y31" i="3"/>
  <c r="Z31" i="3"/>
  <c r="AF31" i="3"/>
  <c r="AG31" i="3"/>
  <c r="AH31" i="3"/>
  <c r="AI31" i="3"/>
  <c r="AJ31" i="3"/>
  <c r="AK31" i="3"/>
  <c r="Y32" i="3"/>
  <c r="Z32" i="3"/>
  <c r="AF32" i="3"/>
  <c r="AG32" i="3"/>
  <c r="AH32" i="3"/>
  <c r="AI32" i="3"/>
  <c r="AJ32" i="3"/>
  <c r="AK32" i="3"/>
  <c r="AK6" i="3"/>
  <c r="AJ6" i="3"/>
  <c r="AI6" i="3"/>
  <c r="AH6" i="3"/>
  <c r="AG6" i="3"/>
  <c r="AF6" i="3"/>
  <c r="Z6" i="3"/>
  <c r="Y6" i="3"/>
  <c r="AA67" i="3" l="1"/>
  <c r="AA65" i="3"/>
  <c r="AA60" i="3"/>
  <c r="AA97" i="3"/>
  <c r="AK11" i="3"/>
  <c r="AG11" i="3"/>
  <c r="AL272" i="3"/>
  <c r="AJ11" i="3"/>
  <c r="AF11" i="3"/>
  <c r="G253" i="4"/>
  <c r="AA18" i="3"/>
  <c r="AI11" i="3"/>
  <c r="Z11" i="3"/>
  <c r="AA237" i="3"/>
  <c r="AA139" i="3"/>
  <c r="AA115" i="3"/>
  <c r="AA113" i="3"/>
  <c r="AA110" i="3"/>
  <c r="AA107" i="3"/>
  <c r="AA106" i="3"/>
  <c r="AA105" i="3"/>
  <c r="AA103" i="3"/>
  <c r="AA100" i="3"/>
  <c r="AA52" i="3"/>
  <c r="AA47" i="3"/>
  <c r="AA35" i="3"/>
  <c r="AH11" i="3"/>
  <c r="Y11" i="3"/>
  <c r="AA262" i="3"/>
  <c r="AA17" i="3"/>
  <c r="AA89" i="3"/>
  <c r="AA81" i="3"/>
  <c r="AA73" i="3"/>
  <c r="AA63" i="3"/>
  <c r="AA213" i="3"/>
  <c r="AA205" i="3"/>
  <c r="AA144" i="3"/>
  <c r="AL234" i="3"/>
  <c r="AA28" i="3"/>
  <c r="AA27" i="3"/>
  <c r="AA26" i="3"/>
  <c r="AA25" i="3"/>
  <c r="AA24" i="3"/>
  <c r="AA221" i="3"/>
  <c r="AA212" i="3"/>
  <c r="AL22" i="3"/>
  <c r="AL264" i="3"/>
  <c r="AA93" i="3"/>
  <c r="AA21" i="3"/>
  <c r="AA271" i="3"/>
  <c r="AA179" i="3"/>
  <c r="AA122" i="3"/>
  <c r="AA7" i="3"/>
  <c r="AL10" i="3"/>
  <c r="AA227" i="3"/>
  <c r="AA214" i="3"/>
  <c r="AA177" i="3"/>
  <c r="AA162" i="3"/>
  <c r="AA131" i="3"/>
  <c r="AA64" i="3"/>
  <c r="AL36" i="3"/>
  <c r="AA270" i="3"/>
  <c r="AA267" i="3"/>
  <c r="AA265" i="3"/>
  <c r="AA254" i="3"/>
  <c r="AA252" i="3"/>
  <c r="AA167" i="3"/>
  <c r="AL84" i="3"/>
  <c r="AL71" i="3"/>
  <c r="AL57" i="3"/>
  <c r="AL153" i="3"/>
  <c r="AA266" i="3"/>
  <c r="AA253" i="3"/>
  <c r="AA250" i="3"/>
  <c r="AA249" i="3"/>
  <c r="AA247" i="3"/>
  <c r="AA245" i="3"/>
  <c r="AL218" i="3"/>
  <c r="AL202" i="3"/>
  <c r="AA165" i="3"/>
  <c r="AA163" i="3"/>
  <c r="AA161" i="3"/>
  <c r="AA158" i="3"/>
  <c r="AA157" i="3"/>
  <c r="AA154" i="3"/>
  <c r="AL144" i="3"/>
  <c r="AL137" i="3"/>
  <c r="AL129" i="3"/>
  <c r="AA72" i="3"/>
  <c r="AA46" i="3"/>
  <c r="AA43" i="3"/>
  <c r="AA42" i="3"/>
  <c r="AA39" i="3"/>
  <c r="AA38" i="3"/>
  <c r="AL30" i="3"/>
  <c r="AL270" i="3"/>
  <c r="AA235" i="3"/>
  <c r="AL185" i="3"/>
  <c r="AA150" i="3"/>
  <c r="AA149" i="3"/>
  <c r="AA147" i="3"/>
  <c r="AL133" i="3"/>
  <c r="AA88" i="3"/>
  <c r="AA87" i="3"/>
  <c r="AA85" i="3"/>
  <c r="AL82" i="3"/>
  <c r="AA71" i="3"/>
  <c r="AA69" i="3"/>
  <c r="AA68" i="3"/>
  <c r="AA61" i="3"/>
  <c r="AA16" i="3"/>
  <c r="AA15" i="3"/>
  <c r="AA14" i="3"/>
  <c r="AA13" i="3"/>
  <c r="AA12" i="3"/>
  <c r="AL259" i="3"/>
  <c r="AL257" i="3"/>
  <c r="AL255" i="3"/>
  <c r="AL239" i="3"/>
  <c r="AA234" i="3"/>
  <c r="AA232" i="3"/>
  <c r="AA231" i="3"/>
  <c r="AA228" i="3"/>
  <c r="AA202" i="3"/>
  <c r="AA200" i="3"/>
  <c r="AA199" i="3"/>
  <c r="AA198" i="3"/>
  <c r="AA192" i="3"/>
  <c r="AA187" i="3"/>
  <c r="AA176" i="3"/>
  <c r="AA171" i="3"/>
  <c r="AA168" i="3"/>
  <c r="AA137" i="3"/>
  <c r="AA135" i="3"/>
  <c r="AA134" i="3"/>
  <c r="AL99" i="3"/>
  <c r="AA98" i="3"/>
  <c r="AA83" i="3"/>
  <c r="AA78" i="3"/>
  <c r="AA56" i="3"/>
  <c r="AA48" i="3"/>
  <c r="AL254" i="3"/>
  <c r="AA260" i="3"/>
  <c r="AA244" i="3"/>
  <c r="AA241" i="3"/>
  <c r="AA226" i="3"/>
  <c r="AA220" i="3"/>
  <c r="AL205" i="3"/>
  <c r="AA181" i="3"/>
  <c r="AA142" i="3"/>
  <c r="AA141" i="3"/>
  <c r="AA130" i="3"/>
  <c r="AL124" i="3"/>
  <c r="AL95" i="3"/>
  <c r="AL268" i="3"/>
  <c r="AL267" i="3"/>
  <c r="AL262" i="3"/>
  <c r="AA256" i="3"/>
  <c r="AL251" i="3"/>
  <c r="AL242" i="3"/>
  <c r="AA239" i="3"/>
  <c r="AA238" i="3"/>
  <c r="AA218" i="3"/>
  <c r="AA216" i="3"/>
  <c r="AA215" i="3"/>
  <c r="AA211" i="3"/>
  <c r="AA210" i="3"/>
  <c r="AA204" i="3"/>
  <c r="AL201" i="3"/>
  <c r="AA201" i="3"/>
  <c r="AA175" i="3"/>
  <c r="AA173" i="3"/>
  <c r="AA169" i="3"/>
  <c r="AL160" i="3"/>
  <c r="AA160" i="3"/>
  <c r="AA159" i="3"/>
  <c r="AA155" i="3"/>
  <c r="AA138" i="3"/>
  <c r="AL132" i="3"/>
  <c r="AA129" i="3"/>
  <c r="AA126" i="3"/>
  <c r="AA123" i="3"/>
  <c r="AA120" i="3"/>
  <c r="AA118" i="3"/>
  <c r="AA111" i="3"/>
  <c r="AA96" i="3"/>
  <c r="AA95" i="3"/>
  <c r="AA92" i="3"/>
  <c r="AA91" i="3"/>
  <c r="AA90" i="3"/>
  <c r="AA80" i="3"/>
  <c r="AA79" i="3"/>
  <c r="AA77" i="3"/>
  <c r="AA76" i="3"/>
  <c r="AA272" i="3"/>
  <c r="AA263" i="3"/>
  <c r="AL246" i="3"/>
  <c r="AA242" i="3"/>
  <c r="AA240" i="3"/>
  <c r="AA224" i="3"/>
  <c r="AL213" i="3"/>
  <c r="AL176" i="3"/>
  <c r="AL141" i="3"/>
  <c r="AL128" i="3"/>
  <c r="AA246" i="3"/>
  <c r="AL243" i="3"/>
  <c r="AA193" i="3"/>
  <c r="AA191" i="3"/>
  <c r="AL177" i="3"/>
  <c r="AL169" i="3"/>
  <c r="AA151" i="3"/>
  <c r="AL145" i="3"/>
  <c r="AL119" i="3"/>
  <c r="AA102" i="3"/>
  <c r="AA101" i="3"/>
  <c r="AL26" i="3"/>
  <c r="AL15" i="3"/>
  <c r="AA55" i="3"/>
  <c r="AA53" i="3"/>
  <c r="AA31" i="3"/>
  <c r="AL7" i="3"/>
  <c r="AA51" i="3"/>
  <c r="AA44" i="3"/>
  <c r="AA22" i="3"/>
  <c r="AL18" i="3"/>
  <c r="AA57" i="3"/>
  <c r="AA36" i="3"/>
  <c r="AL14" i="3"/>
  <c r="AL31" i="3"/>
  <c r="AA9" i="3"/>
  <c r="AL253" i="3"/>
  <c r="AA251" i="3"/>
  <c r="AA196" i="3"/>
  <c r="AA183" i="3"/>
  <c r="AL157" i="3"/>
  <c r="AA153" i="3"/>
  <c r="AL65" i="3"/>
  <c r="AL27" i="3"/>
  <c r="AA23" i="3"/>
  <c r="AA8" i="3"/>
  <c r="AL266" i="3"/>
  <c r="AL263" i="3"/>
  <c r="AA258" i="3"/>
  <c r="AA257" i="3"/>
  <c r="AL247" i="3"/>
  <c r="AL230" i="3"/>
  <c r="AL229" i="3"/>
  <c r="AA229" i="3"/>
  <c r="AL226" i="3"/>
  <c r="AL221" i="3"/>
  <c r="AL206" i="3"/>
  <c r="AA203" i="3"/>
  <c r="AL173" i="3"/>
  <c r="AL165" i="3"/>
  <c r="AA10" i="3"/>
  <c r="AA268" i="3"/>
  <c r="AA261" i="3"/>
  <c r="AL238" i="3"/>
  <c r="AL220" i="3"/>
  <c r="AL258" i="3"/>
  <c r="AL249" i="3"/>
  <c r="AL222" i="3"/>
  <c r="AL214" i="3"/>
  <c r="AL210" i="3"/>
  <c r="AL181" i="3"/>
  <c r="AL149" i="3"/>
  <c r="AL100" i="3"/>
  <c r="AL139" i="3"/>
  <c r="AL127" i="3"/>
  <c r="AL115" i="3"/>
  <c r="AA114" i="3"/>
  <c r="AA29" i="3"/>
  <c r="AL23" i="3"/>
  <c r="AA20" i="3"/>
  <c r="AA19" i="3"/>
  <c r="AL271" i="3"/>
  <c r="AL269" i="3"/>
  <c r="AA269" i="3"/>
  <c r="AA264" i="3"/>
  <c r="AL261" i="3"/>
  <c r="AA259" i="3"/>
  <c r="AA255" i="3"/>
  <c r="AA248" i="3"/>
  <c r="AL245" i="3"/>
  <c r="AA243" i="3"/>
  <c r="AL233" i="3"/>
  <c r="AA233" i="3"/>
  <c r="AA230" i="3"/>
  <c r="AA219" i="3"/>
  <c r="AA208" i="3"/>
  <c r="AL193" i="3"/>
  <c r="AA189" i="3"/>
  <c r="AL184" i="3"/>
  <c r="AL103" i="3"/>
  <c r="AA133" i="3"/>
  <c r="AL32" i="3"/>
  <c r="AA30" i="3"/>
  <c r="AL19" i="3"/>
  <c r="AL265" i="3"/>
  <c r="AL250" i="3"/>
  <c r="AL237" i="3"/>
  <c r="AL217" i="3"/>
  <c r="AA217" i="3"/>
  <c r="AL200" i="3"/>
  <c r="AL194" i="3"/>
  <c r="AL189" i="3"/>
  <c r="AL180" i="3"/>
  <c r="AL164" i="3"/>
  <c r="AL75" i="3"/>
  <c r="AL241" i="3"/>
  <c r="AA236" i="3"/>
  <c r="AL225" i="3"/>
  <c r="AA225" i="3"/>
  <c r="AL224" i="3"/>
  <c r="AA223" i="3"/>
  <c r="AA222" i="3"/>
  <c r="AL209" i="3"/>
  <c r="AA209" i="3"/>
  <c r="AA207" i="3"/>
  <c r="AA206" i="3"/>
  <c r="AL197" i="3"/>
  <c r="AA197" i="3"/>
  <c r="AL196" i="3"/>
  <c r="AA195" i="3"/>
  <c r="AA194" i="3"/>
  <c r="AA185" i="3"/>
  <c r="AA184" i="3"/>
  <c r="AA180" i="3"/>
  <c r="AL168" i="3"/>
  <c r="AL163" i="3"/>
  <c r="AL162" i="3"/>
  <c r="AL156" i="3"/>
  <c r="AA156" i="3"/>
  <c r="AA143" i="3"/>
  <c r="AL140" i="3"/>
  <c r="AA140" i="3"/>
  <c r="AL136" i="3"/>
  <c r="AA136" i="3"/>
  <c r="AL111" i="3"/>
  <c r="AA86" i="3"/>
  <c r="AL48" i="3"/>
  <c r="AL44" i="3"/>
  <c r="AL41" i="3"/>
  <c r="AL40" i="3"/>
  <c r="AL198" i="3"/>
  <c r="AL188" i="3"/>
  <c r="AA188" i="3"/>
  <c r="AL161" i="3"/>
  <c r="AL152" i="3"/>
  <c r="AA152" i="3"/>
  <c r="AL151" i="3"/>
  <c r="AL87" i="3"/>
  <c r="AL172" i="3"/>
  <c r="AA172" i="3"/>
  <c r="AA164" i="3"/>
  <c r="AL148" i="3"/>
  <c r="AA148" i="3"/>
  <c r="AA146" i="3"/>
  <c r="AA145" i="3"/>
  <c r="AA128" i="3"/>
  <c r="AA127" i="3"/>
  <c r="AA125" i="3"/>
  <c r="AA124" i="3"/>
  <c r="AL121" i="3"/>
  <c r="AA121" i="3"/>
  <c r="AA117" i="3"/>
  <c r="AA116" i="3"/>
  <c r="AA112" i="3"/>
  <c r="AL108" i="3"/>
  <c r="AL107" i="3"/>
  <c r="AA104" i="3"/>
  <c r="AL79" i="3"/>
  <c r="AL61" i="3"/>
  <c r="AA54" i="3"/>
  <c r="AL49" i="3"/>
  <c r="AL33" i="3"/>
  <c r="AL120" i="3"/>
  <c r="AA119" i="3"/>
  <c r="AL116" i="3"/>
  <c r="AL112" i="3"/>
  <c r="AL96" i="3"/>
  <c r="AL91" i="3"/>
  <c r="AL83" i="3"/>
  <c r="AA109" i="3"/>
  <c r="AA108" i="3"/>
  <c r="AL104" i="3"/>
  <c r="AA84" i="3"/>
  <c r="AA75" i="3"/>
  <c r="AA70" i="3"/>
  <c r="AA59" i="3"/>
  <c r="AA50" i="3"/>
  <c r="AA40" i="3"/>
  <c r="AA34" i="3"/>
  <c r="AA94" i="3"/>
  <c r="AL88" i="3"/>
  <c r="AA82" i="3"/>
  <c r="AA74" i="3"/>
  <c r="AL53" i="3"/>
  <c r="AL183" i="3"/>
  <c r="AL167" i="3"/>
  <c r="AL135" i="3"/>
  <c r="AL45" i="3"/>
  <c r="AL228" i="3"/>
  <c r="AL208" i="3"/>
  <c r="AL204" i="3"/>
  <c r="AL190" i="3"/>
  <c r="AL174" i="3"/>
  <c r="AL155" i="3"/>
  <c r="AL131" i="3"/>
  <c r="AL59" i="3"/>
  <c r="AL38" i="3"/>
  <c r="AL260" i="3"/>
  <c r="AL256" i="3"/>
  <c r="AL252" i="3"/>
  <c r="AL248" i="3"/>
  <c r="AL244" i="3"/>
  <c r="AL240" i="3"/>
  <c r="AL236" i="3"/>
  <c r="AL235" i="3"/>
  <c r="AL231" i="3"/>
  <c r="AL227" i="3"/>
  <c r="AL223" i="3"/>
  <c r="AL219" i="3"/>
  <c r="AL215" i="3"/>
  <c r="AL211" i="3"/>
  <c r="AL207" i="3"/>
  <c r="AL203" i="3"/>
  <c r="AL199" i="3"/>
  <c r="AL195" i="3"/>
  <c r="AL191" i="3"/>
  <c r="AL186" i="3"/>
  <c r="AL175" i="3"/>
  <c r="AL170" i="3"/>
  <c r="AL159" i="3"/>
  <c r="AL143" i="3"/>
  <c r="AL125" i="3"/>
  <c r="AL178" i="3"/>
  <c r="AL94" i="3"/>
  <c r="AL232" i="3"/>
  <c r="AL216" i="3"/>
  <c r="AL212" i="3"/>
  <c r="AL192" i="3"/>
  <c r="AL179" i="3"/>
  <c r="AL187" i="3"/>
  <c r="AL182" i="3"/>
  <c r="AL171" i="3"/>
  <c r="AL166" i="3"/>
  <c r="AL147" i="3"/>
  <c r="AL122" i="3"/>
  <c r="AL98" i="3"/>
  <c r="AL85" i="3"/>
  <c r="AA190" i="3"/>
  <c r="AA186" i="3"/>
  <c r="AA182" i="3"/>
  <c r="AA178" i="3"/>
  <c r="AA174" i="3"/>
  <c r="AA170" i="3"/>
  <c r="AA166" i="3"/>
  <c r="AL158" i="3"/>
  <c r="AL154" i="3"/>
  <c r="AL150" i="3"/>
  <c r="AL146" i="3"/>
  <c r="AL142" i="3"/>
  <c r="AL138" i="3"/>
  <c r="AL134" i="3"/>
  <c r="AA132" i="3"/>
  <c r="AL126" i="3"/>
  <c r="AL101" i="3"/>
  <c r="AL92" i="3"/>
  <c r="AL63" i="3"/>
  <c r="AL130" i="3"/>
  <c r="AL123" i="3"/>
  <c r="AL89" i="3"/>
  <c r="AL118" i="3"/>
  <c r="AL114" i="3"/>
  <c r="AL110" i="3"/>
  <c r="AL106" i="3"/>
  <c r="AL102" i="3"/>
  <c r="AA99" i="3"/>
  <c r="AL93" i="3"/>
  <c r="AL86" i="3"/>
  <c r="AL55" i="3"/>
  <c r="AL43" i="3"/>
  <c r="AL117" i="3"/>
  <c r="AL113" i="3"/>
  <c r="AL109" i="3"/>
  <c r="AL105" i="3"/>
  <c r="AL97" i="3"/>
  <c r="AL90" i="3"/>
  <c r="AL77" i="3"/>
  <c r="AL73" i="3"/>
  <c r="AL69" i="3"/>
  <c r="AL67" i="3"/>
  <c r="AL81" i="3"/>
  <c r="AL66" i="3"/>
  <c r="AA66" i="3"/>
  <c r="AL62" i="3"/>
  <c r="AA62" i="3"/>
  <c r="AL58" i="3"/>
  <c r="AA58" i="3"/>
  <c r="AL54" i="3"/>
  <c r="AL46" i="3"/>
  <c r="AL37" i="3"/>
  <c r="AL80" i="3"/>
  <c r="AL78" i="3"/>
  <c r="AL74" i="3"/>
  <c r="AL70" i="3"/>
  <c r="AL51" i="3"/>
  <c r="AL35" i="3"/>
  <c r="AL76" i="3"/>
  <c r="AL72" i="3"/>
  <c r="AL52" i="3"/>
  <c r="AL47" i="3"/>
  <c r="AL39" i="3"/>
  <c r="AL68" i="3"/>
  <c r="AL64" i="3"/>
  <c r="AL60" i="3"/>
  <c r="AL56" i="3"/>
  <c r="AL50" i="3"/>
  <c r="AL42" i="3"/>
  <c r="AL34" i="3"/>
  <c r="AA49" i="3"/>
  <c r="AA45" i="3"/>
  <c r="AA41" i="3"/>
  <c r="AA37" i="3"/>
  <c r="AA33" i="3"/>
  <c r="AL29" i="3"/>
  <c r="AL28" i="3"/>
  <c r="AL24" i="3"/>
  <c r="AL20" i="3"/>
  <c r="AL16" i="3"/>
  <c r="AL12" i="3"/>
  <c r="AL8" i="3"/>
  <c r="AA32" i="3"/>
  <c r="AL25" i="3"/>
  <c r="AL21" i="3"/>
  <c r="AL17" i="3"/>
  <c r="AL13" i="3"/>
  <c r="AL9" i="3"/>
  <c r="AA6" i="3"/>
  <c r="AL6" i="3"/>
  <c r="AA11" i="3" l="1"/>
  <c r="AA273" i="3" s="1"/>
  <c r="AL11" i="3"/>
  <c r="AL273" i="3" s="1"/>
  <c r="F273" i="3" l="1"/>
  <c r="J273" i="3"/>
  <c r="H273" i="3"/>
  <c r="K269" i="3" l="1"/>
  <c r="O269" i="3"/>
  <c r="P269" i="3" s="1"/>
  <c r="K270" i="3"/>
  <c r="O270" i="3"/>
  <c r="K271" i="3"/>
  <c r="O271" i="3"/>
  <c r="P271" i="3" s="1"/>
  <c r="K272" i="3"/>
  <c r="O272" i="3"/>
  <c r="P272" i="3" l="1"/>
  <c r="Q272" i="3" s="1"/>
  <c r="P270" i="3"/>
  <c r="Q270" i="3" s="1"/>
  <c r="Q271" i="3"/>
  <c r="Q269" i="3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O6" i="3"/>
  <c r="P6" i="3" s="1"/>
  <c r="Q268" i="3" l="1"/>
  <c r="Q262" i="3"/>
  <c r="Q256" i="3"/>
  <c r="Q257" i="3"/>
  <c r="Q263" i="3"/>
  <c r="Q260" i="3"/>
  <c r="Q259" i="3"/>
  <c r="Q261" i="3"/>
  <c r="Q258" i="3"/>
  <c r="Q255" i="3"/>
  <c r="K6" i="3" l="1"/>
  <c r="K274" i="3" s="1"/>
  <c r="Q250" i="3" l="1"/>
  <c r="Q248" i="3"/>
  <c r="Q252" i="3"/>
  <c r="Q242" i="3"/>
  <c r="Q234" i="3"/>
  <c r="Q226" i="3"/>
  <c r="Q218" i="3"/>
  <c r="Q210" i="3"/>
  <c r="Q204" i="3"/>
  <c r="Q198" i="3"/>
  <c r="Q192" i="3"/>
  <c r="Q184" i="3"/>
  <c r="Q176" i="3"/>
  <c r="Q166" i="3"/>
  <c r="Q160" i="3"/>
  <c r="Q158" i="3"/>
  <c r="Q154" i="3"/>
  <c r="Q150" i="3"/>
  <c r="Q148" i="3"/>
  <c r="Q146" i="3"/>
  <c r="Q142" i="3"/>
  <c r="Q140" i="3"/>
  <c r="Q137" i="3"/>
  <c r="Q135" i="3"/>
  <c r="Q133" i="3"/>
  <c r="Q131" i="3"/>
  <c r="Q129" i="3"/>
  <c r="Q127" i="3"/>
  <c r="Q125" i="3"/>
  <c r="Q123" i="3"/>
  <c r="Q121" i="3"/>
  <c r="Q119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244" i="3"/>
  <c r="Q238" i="3"/>
  <c r="Q232" i="3"/>
  <c r="Q228" i="3"/>
  <c r="Q222" i="3"/>
  <c r="Q216" i="3"/>
  <c r="Q212" i="3"/>
  <c r="Q208" i="3"/>
  <c r="Q202" i="3"/>
  <c r="Q196" i="3"/>
  <c r="Q190" i="3"/>
  <c r="Q182" i="3"/>
  <c r="Q178" i="3"/>
  <c r="Q172" i="3"/>
  <c r="Q168" i="3"/>
  <c r="Q164" i="3"/>
  <c r="Q156" i="3"/>
  <c r="Q152" i="3"/>
  <c r="Q246" i="3"/>
  <c r="Q240" i="3"/>
  <c r="Q236" i="3"/>
  <c r="Q230" i="3"/>
  <c r="Q224" i="3"/>
  <c r="Q220" i="3"/>
  <c r="Q214" i="3"/>
  <c r="Q206" i="3"/>
  <c r="Q200" i="3"/>
  <c r="Q194" i="3"/>
  <c r="Q188" i="3"/>
  <c r="Q186" i="3"/>
  <c r="Q180" i="3"/>
  <c r="Q174" i="3"/>
  <c r="Q170" i="3"/>
  <c r="Q162" i="3"/>
  <c r="Q144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7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7" i="3"/>
  <c r="Q185" i="3"/>
  <c r="Q183" i="3"/>
  <c r="Q181" i="3"/>
  <c r="Q179" i="3"/>
  <c r="Q177" i="3"/>
  <c r="Q175" i="3"/>
  <c r="Q173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8" i="3"/>
  <c r="Q136" i="3"/>
  <c r="Q134" i="3"/>
  <c r="Q132" i="3"/>
  <c r="Q130" i="3"/>
  <c r="Q128" i="3"/>
  <c r="Q126" i="3"/>
  <c r="Q124" i="3"/>
  <c r="Q122" i="3"/>
  <c r="Q120" i="3"/>
  <c r="Q118" i="3"/>
  <c r="Q116" i="3"/>
  <c r="Q114" i="3"/>
  <c r="Q112" i="3"/>
  <c r="Q110" i="3"/>
  <c r="Q108" i="3"/>
  <c r="Q106" i="3"/>
  <c r="Q104" i="3"/>
  <c r="Q102" i="3"/>
  <c r="Q100" i="3"/>
  <c r="Q98" i="3"/>
  <c r="Q96" i="3"/>
  <c r="Q94" i="3"/>
  <c r="Q92" i="3"/>
  <c r="Q90" i="3"/>
  <c r="Q88" i="3"/>
  <c r="Q86" i="3"/>
  <c r="Q84" i="3"/>
  <c r="Q82" i="3"/>
  <c r="Q80" i="3"/>
  <c r="Q78" i="3"/>
  <c r="Q76" i="3"/>
  <c r="Q74" i="3"/>
  <c r="Q72" i="3"/>
  <c r="Q70" i="3"/>
  <c r="Q68" i="3"/>
  <c r="Q66" i="3"/>
  <c r="Q64" i="3"/>
  <c r="Q62" i="3"/>
  <c r="Q60" i="3"/>
  <c r="Q58" i="3"/>
  <c r="Q56" i="3"/>
  <c r="Q54" i="3"/>
  <c r="Q52" i="3"/>
  <c r="Q50" i="3"/>
  <c r="Q48" i="3"/>
  <c r="Q46" i="3"/>
  <c r="Q44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8" i="3"/>
  <c r="Q254" i="3"/>
  <c r="Q6" i="3"/>
  <c r="Q264" i="3" l="1"/>
  <c r="Q265" i="3" l="1"/>
  <c r="Q267" i="3"/>
  <c r="Q266" i="3"/>
  <c r="Q274" i="3" l="1"/>
  <c r="I3" i="3" l="1"/>
  <c r="K3" i="3" s="1"/>
  <c r="R256" i="3" l="1"/>
  <c r="S256" i="3" s="1"/>
  <c r="W256" i="3" s="1"/>
  <c r="R260" i="3"/>
  <c r="S260" i="3" s="1"/>
  <c r="W260" i="3" s="1"/>
  <c r="R259" i="3"/>
  <c r="S259" i="3" s="1"/>
  <c r="W259" i="3" s="1"/>
  <c r="X259" i="3" s="1"/>
  <c r="R257" i="3"/>
  <c r="S257" i="3" s="1"/>
  <c r="W257" i="3" s="1"/>
  <c r="R261" i="3"/>
  <c r="S261" i="3" s="1"/>
  <c r="W261" i="3" s="1"/>
  <c r="R258" i="3"/>
  <c r="S258" i="3" s="1"/>
  <c r="W258" i="3" s="1"/>
  <c r="X258" i="3" s="1"/>
  <c r="R262" i="3"/>
  <c r="S262" i="3" s="1"/>
  <c r="W262" i="3" s="1"/>
  <c r="R255" i="3"/>
  <c r="S255" i="3" s="1"/>
  <c r="W255" i="3" s="1"/>
  <c r="R263" i="3"/>
  <c r="S263" i="3" s="1"/>
  <c r="W263" i="3" s="1"/>
  <c r="X263" i="3" s="1"/>
  <c r="R251" i="3"/>
  <c r="S251" i="3" s="1"/>
  <c r="W251" i="3" s="1"/>
  <c r="R247" i="3"/>
  <c r="S247" i="3" s="1"/>
  <c r="W247" i="3" s="1"/>
  <c r="X247" i="3" s="1"/>
  <c r="R243" i="3"/>
  <c r="S243" i="3" s="1"/>
  <c r="W243" i="3" s="1"/>
  <c r="R239" i="3"/>
  <c r="S239" i="3" s="1"/>
  <c r="W239" i="3" s="1"/>
  <c r="X239" i="3" s="1"/>
  <c r="R235" i="3"/>
  <c r="S235" i="3" s="1"/>
  <c r="W235" i="3" s="1"/>
  <c r="X235" i="3" s="1"/>
  <c r="R231" i="3"/>
  <c r="S231" i="3" s="1"/>
  <c r="W231" i="3" s="1"/>
  <c r="X231" i="3" s="1"/>
  <c r="R227" i="3"/>
  <c r="S227" i="3" s="1"/>
  <c r="W227" i="3" s="1"/>
  <c r="X227" i="3" s="1"/>
  <c r="R223" i="3"/>
  <c r="S223" i="3" s="1"/>
  <c r="W223" i="3" s="1"/>
  <c r="X223" i="3" s="1"/>
  <c r="R219" i="3"/>
  <c r="S219" i="3" s="1"/>
  <c r="W219" i="3" s="1"/>
  <c r="X219" i="3" s="1"/>
  <c r="R215" i="3"/>
  <c r="S215" i="3" s="1"/>
  <c r="W215" i="3" s="1"/>
  <c r="X215" i="3" s="1"/>
  <c r="R211" i="3"/>
  <c r="S211" i="3" s="1"/>
  <c r="W211" i="3" s="1"/>
  <c r="X211" i="3" s="1"/>
  <c r="R207" i="3"/>
  <c r="S207" i="3" s="1"/>
  <c r="W207" i="3" s="1"/>
  <c r="X207" i="3" s="1"/>
  <c r="R203" i="3"/>
  <c r="S203" i="3" s="1"/>
  <c r="W203" i="3" s="1"/>
  <c r="X203" i="3" s="1"/>
  <c r="R199" i="3"/>
  <c r="S199" i="3" s="1"/>
  <c r="W199" i="3" s="1"/>
  <c r="X199" i="3" s="1"/>
  <c r="R195" i="3"/>
  <c r="S195" i="3" s="1"/>
  <c r="W195" i="3" s="1"/>
  <c r="X195" i="3" s="1"/>
  <c r="R191" i="3"/>
  <c r="S191" i="3" s="1"/>
  <c r="W191" i="3" s="1"/>
  <c r="X191" i="3" s="1"/>
  <c r="R187" i="3"/>
  <c r="S187" i="3" s="1"/>
  <c r="W187" i="3" s="1"/>
  <c r="R183" i="3"/>
  <c r="S183" i="3" s="1"/>
  <c r="W183" i="3" s="1"/>
  <c r="X183" i="3" s="1"/>
  <c r="R179" i="3"/>
  <c r="S179" i="3" s="1"/>
  <c r="W179" i="3" s="1"/>
  <c r="X179" i="3" s="1"/>
  <c r="R175" i="3"/>
  <c r="S175" i="3" s="1"/>
  <c r="W175" i="3" s="1"/>
  <c r="X175" i="3" s="1"/>
  <c r="R254" i="3"/>
  <c r="S254" i="3" s="1"/>
  <c r="W254" i="3" s="1"/>
  <c r="R250" i="3"/>
  <c r="S250" i="3" s="1"/>
  <c r="W250" i="3" s="1"/>
  <c r="X250" i="3" s="1"/>
  <c r="R246" i="3"/>
  <c r="S246" i="3" s="1"/>
  <c r="W246" i="3" s="1"/>
  <c r="R242" i="3"/>
  <c r="S242" i="3" s="1"/>
  <c r="W242" i="3" s="1"/>
  <c r="R238" i="3"/>
  <c r="S238" i="3" s="1"/>
  <c r="W238" i="3" s="1"/>
  <c r="R234" i="3"/>
  <c r="S234" i="3" s="1"/>
  <c r="W234" i="3" s="1"/>
  <c r="X234" i="3" s="1"/>
  <c r="R230" i="3"/>
  <c r="S230" i="3" s="1"/>
  <c r="W230" i="3" s="1"/>
  <c r="X230" i="3" s="1"/>
  <c r="R226" i="3"/>
  <c r="S226" i="3" s="1"/>
  <c r="W226" i="3" s="1"/>
  <c r="R222" i="3"/>
  <c r="S222" i="3" s="1"/>
  <c r="W222" i="3" s="1"/>
  <c r="X222" i="3" s="1"/>
  <c r="R218" i="3"/>
  <c r="S218" i="3" s="1"/>
  <c r="W218" i="3" s="1"/>
  <c r="X218" i="3" s="1"/>
  <c r="R214" i="3"/>
  <c r="S214" i="3" s="1"/>
  <c r="W214" i="3" s="1"/>
  <c r="X214" i="3" s="1"/>
  <c r="R210" i="3"/>
  <c r="S210" i="3" s="1"/>
  <c r="W210" i="3" s="1"/>
  <c r="X210" i="3" s="1"/>
  <c r="R206" i="3"/>
  <c r="S206" i="3" s="1"/>
  <c r="W206" i="3" s="1"/>
  <c r="R202" i="3"/>
  <c r="S202" i="3" s="1"/>
  <c r="W202" i="3" s="1"/>
  <c r="X202" i="3" s="1"/>
  <c r="R198" i="3"/>
  <c r="S198" i="3" s="1"/>
  <c r="W198" i="3" s="1"/>
  <c r="R194" i="3"/>
  <c r="S194" i="3" s="1"/>
  <c r="W194" i="3" s="1"/>
  <c r="R190" i="3"/>
  <c r="S190" i="3" s="1"/>
  <c r="W190" i="3" s="1"/>
  <c r="X190" i="3" s="1"/>
  <c r="R186" i="3"/>
  <c r="S186" i="3" s="1"/>
  <c r="W186" i="3" s="1"/>
  <c r="X186" i="3" s="1"/>
  <c r="R182" i="3"/>
  <c r="S182" i="3" s="1"/>
  <c r="W182" i="3" s="1"/>
  <c r="X182" i="3" s="1"/>
  <c r="R178" i="3"/>
  <c r="S178" i="3" s="1"/>
  <c r="W178" i="3" s="1"/>
  <c r="X178" i="3" s="1"/>
  <c r="R174" i="3"/>
  <c r="S174" i="3" s="1"/>
  <c r="W174" i="3" s="1"/>
  <c r="R170" i="3"/>
  <c r="S170" i="3" s="1"/>
  <c r="W170" i="3" s="1"/>
  <c r="R166" i="3"/>
  <c r="S166" i="3" s="1"/>
  <c r="W166" i="3" s="1"/>
  <c r="X166" i="3" s="1"/>
  <c r="R253" i="3"/>
  <c r="S253" i="3" s="1"/>
  <c r="W253" i="3" s="1"/>
  <c r="R249" i="3"/>
  <c r="S249" i="3" s="1"/>
  <c r="W249" i="3" s="1"/>
  <c r="R245" i="3"/>
  <c r="S245" i="3" s="1"/>
  <c r="W245" i="3" s="1"/>
  <c r="X245" i="3" s="1"/>
  <c r="R241" i="3"/>
  <c r="S241" i="3" s="1"/>
  <c r="W241" i="3" s="1"/>
  <c r="X241" i="3" s="1"/>
  <c r="R237" i="3"/>
  <c r="S237" i="3" s="1"/>
  <c r="W237" i="3" s="1"/>
  <c r="X237" i="3" s="1"/>
  <c r="R233" i="3"/>
  <c r="S233" i="3" s="1"/>
  <c r="W233" i="3" s="1"/>
  <c r="R229" i="3"/>
  <c r="S229" i="3" s="1"/>
  <c r="W229" i="3" s="1"/>
  <c r="R225" i="3"/>
  <c r="S225" i="3" s="1"/>
  <c r="W225" i="3" s="1"/>
  <c r="R221" i="3"/>
  <c r="S221" i="3" s="1"/>
  <c r="W221" i="3" s="1"/>
  <c r="R217" i="3"/>
  <c r="S217" i="3" s="1"/>
  <c r="W217" i="3" s="1"/>
  <c r="R213" i="3"/>
  <c r="S213" i="3" s="1"/>
  <c r="W213" i="3" s="1"/>
  <c r="R209" i="3"/>
  <c r="S209" i="3" s="1"/>
  <c r="W209" i="3" s="1"/>
  <c r="R252" i="3"/>
  <c r="S252" i="3" s="1"/>
  <c r="W252" i="3" s="1"/>
  <c r="R248" i="3"/>
  <c r="S248" i="3" s="1"/>
  <c r="W248" i="3" s="1"/>
  <c r="R244" i="3"/>
  <c r="S244" i="3" s="1"/>
  <c r="W244" i="3" s="1"/>
  <c r="X244" i="3" s="1"/>
  <c r="R240" i="3"/>
  <c r="S240" i="3" s="1"/>
  <c r="W240" i="3" s="1"/>
  <c r="R236" i="3"/>
  <c r="S236" i="3" s="1"/>
  <c r="W236" i="3" s="1"/>
  <c r="R232" i="3"/>
  <c r="S232" i="3" s="1"/>
  <c r="W232" i="3" s="1"/>
  <c r="X232" i="3" s="1"/>
  <c r="R228" i="3"/>
  <c r="S228" i="3" s="1"/>
  <c r="W228" i="3" s="1"/>
  <c r="X228" i="3" s="1"/>
  <c r="R224" i="3"/>
  <c r="S224" i="3" s="1"/>
  <c r="W224" i="3" s="1"/>
  <c r="R220" i="3"/>
  <c r="S220" i="3" s="1"/>
  <c r="W220" i="3" s="1"/>
  <c r="X220" i="3" s="1"/>
  <c r="R216" i="3"/>
  <c r="S216" i="3" s="1"/>
  <c r="W216" i="3" s="1"/>
  <c r="X216" i="3" s="1"/>
  <c r="R212" i="3"/>
  <c r="S212" i="3" s="1"/>
  <c r="W212" i="3" s="1"/>
  <c r="R208" i="3"/>
  <c r="S208" i="3" s="1"/>
  <c r="W208" i="3" s="1"/>
  <c r="X208" i="3" s="1"/>
  <c r="R204" i="3"/>
  <c r="S204" i="3" s="1"/>
  <c r="W204" i="3" s="1"/>
  <c r="X204" i="3" s="1"/>
  <c r="R200" i="3"/>
  <c r="S200" i="3" s="1"/>
  <c r="W200" i="3" s="1"/>
  <c r="R196" i="3"/>
  <c r="S196" i="3" s="1"/>
  <c r="W196" i="3" s="1"/>
  <c r="X196" i="3" s="1"/>
  <c r="R192" i="3"/>
  <c r="S192" i="3" s="1"/>
  <c r="W192" i="3" s="1"/>
  <c r="X192" i="3" s="1"/>
  <c r="R188" i="3"/>
  <c r="S188" i="3" s="1"/>
  <c r="W188" i="3" s="1"/>
  <c r="X188" i="3" s="1"/>
  <c r="R184" i="3"/>
  <c r="S184" i="3" s="1"/>
  <c r="W184" i="3" s="1"/>
  <c r="X184" i="3" s="1"/>
  <c r="R180" i="3"/>
  <c r="S180" i="3" s="1"/>
  <c r="W180" i="3" s="1"/>
  <c r="X180" i="3" s="1"/>
  <c r="R176" i="3"/>
  <c r="S176" i="3" s="1"/>
  <c r="W176" i="3" s="1"/>
  <c r="X176" i="3" s="1"/>
  <c r="R172" i="3"/>
  <c r="S172" i="3" s="1"/>
  <c r="W172" i="3" s="1"/>
  <c r="X172" i="3" s="1"/>
  <c r="R168" i="3"/>
  <c r="S168" i="3" s="1"/>
  <c r="W168" i="3" s="1"/>
  <c r="X168" i="3" s="1"/>
  <c r="R164" i="3"/>
  <c r="S164" i="3" s="1"/>
  <c r="W164" i="3" s="1"/>
  <c r="X164" i="3" s="1"/>
  <c r="R205" i="3"/>
  <c r="S205" i="3" s="1"/>
  <c r="W205" i="3" s="1"/>
  <c r="R189" i="3"/>
  <c r="S189" i="3" s="1"/>
  <c r="W189" i="3" s="1"/>
  <c r="X189" i="3" s="1"/>
  <c r="R173" i="3"/>
  <c r="S173" i="3" s="1"/>
  <c r="W173" i="3" s="1"/>
  <c r="R165" i="3"/>
  <c r="S165" i="3" s="1"/>
  <c r="W165" i="3" s="1"/>
  <c r="X165" i="3" s="1"/>
  <c r="R160" i="3"/>
  <c r="S160" i="3" s="1"/>
  <c r="W160" i="3" s="1"/>
  <c r="X160" i="3" s="1"/>
  <c r="R152" i="3"/>
  <c r="S152" i="3" s="1"/>
  <c r="W152" i="3" s="1"/>
  <c r="X152" i="3" s="1"/>
  <c r="R197" i="3"/>
  <c r="S197" i="3" s="1"/>
  <c r="W197" i="3" s="1"/>
  <c r="R181" i="3"/>
  <c r="S181" i="3" s="1"/>
  <c r="W181" i="3" s="1"/>
  <c r="X181" i="3" s="1"/>
  <c r="R169" i="3"/>
  <c r="S169" i="3" s="1"/>
  <c r="W169" i="3" s="1"/>
  <c r="X169" i="3" s="1"/>
  <c r="R162" i="3"/>
  <c r="S162" i="3" s="1"/>
  <c r="W162" i="3" s="1"/>
  <c r="X162" i="3" s="1"/>
  <c r="R158" i="3"/>
  <c r="S158" i="3" s="1"/>
  <c r="W158" i="3" s="1"/>
  <c r="X158" i="3" s="1"/>
  <c r="R154" i="3"/>
  <c r="S154" i="3" s="1"/>
  <c r="W154" i="3" s="1"/>
  <c r="X154" i="3" s="1"/>
  <c r="R150" i="3"/>
  <c r="S150" i="3" s="1"/>
  <c r="W150" i="3" s="1"/>
  <c r="X150" i="3" s="1"/>
  <c r="R146" i="3"/>
  <c r="S146" i="3" s="1"/>
  <c r="W146" i="3" s="1"/>
  <c r="X146" i="3" s="1"/>
  <c r="R142" i="3"/>
  <c r="S142" i="3" s="1"/>
  <c r="W142" i="3" s="1"/>
  <c r="X142" i="3" s="1"/>
  <c r="R135" i="3"/>
  <c r="S135" i="3" s="1"/>
  <c r="W135" i="3" s="1"/>
  <c r="X135" i="3" s="1"/>
  <c r="R131" i="3"/>
  <c r="S131" i="3" s="1"/>
  <c r="W131" i="3" s="1"/>
  <c r="R127" i="3"/>
  <c r="S127" i="3" s="1"/>
  <c r="W127" i="3" s="1"/>
  <c r="X127" i="3" s="1"/>
  <c r="R123" i="3"/>
  <c r="S123" i="3" s="1"/>
  <c r="W123" i="3" s="1"/>
  <c r="R119" i="3"/>
  <c r="S119" i="3" s="1"/>
  <c r="W119" i="3" s="1"/>
  <c r="X119" i="3" s="1"/>
  <c r="R115" i="3"/>
  <c r="S115" i="3" s="1"/>
  <c r="W115" i="3" s="1"/>
  <c r="R111" i="3"/>
  <c r="S111" i="3" s="1"/>
  <c r="W111" i="3" s="1"/>
  <c r="X111" i="3" s="1"/>
  <c r="R107" i="3"/>
  <c r="S107" i="3" s="1"/>
  <c r="W107" i="3" s="1"/>
  <c r="R103" i="3"/>
  <c r="S103" i="3" s="1"/>
  <c r="W103" i="3" s="1"/>
  <c r="R99" i="3"/>
  <c r="S99" i="3" s="1"/>
  <c r="W99" i="3" s="1"/>
  <c r="R95" i="3"/>
  <c r="S95" i="3" s="1"/>
  <c r="W95" i="3" s="1"/>
  <c r="R91" i="3"/>
  <c r="S91" i="3" s="1"/>
  <c r="W91" i="3" s="1"/>
  <c r="X91" i="3" s="1"/>
  <c r="R87" i="3"/>
  <c r="S87" i="3" s="1"/>
  <c r="W87" i="3" s="1"/>
  <c r="R83" i="3"/>
  <c r="S83" i="3" s="1"/>
  <c r="W83" i="3" s="1"/>
  <c r="R79" i="3"/>
  <c r="S79" i="3" s="1"/>
  <c r="W79" i="3" s="1"/>
  <c r="R75" i="3"/>
  <c r="S75" i="3" s="1"/>
  <c r="W75" i="3" s="1"/>
  <c r="X75" i="3" s="1"/>
  <c r="R71" i="3"/>
  <c r="S71" i="3" s="1"/>
  <c r="W71" i="3" s="1"/>
  <c r="R67" i="3"/>
  <c r="S67" i="3" s="1"/>
  <c r="W67" i="3" s="1"/>
  <c r="R63" i="3"/>
  <c r="S63" i="3" s="1"/>
  <c r="W63" i="3" s="1"/>
  <c r="X63" i="3" s="1"/>
  <c r="R59" i="3"/>
  <c r="S59" i="3" s="1"/>
  <c r="W59" i="3" s="1"/>
  <c r="R55" i="3"/>
  <c r="S55" i="3" s="1"/>
  <c r="W55" i="3" s="1"/>
  <c r="X55" i="3" s="1"/>
  <c r="R51" i="3"/>
  <c r="S51" i="3" s="1"/>
  <c r="W51" i="3" s="1"/>
  <c r="X51" i="3" s="1"/>
  <c r="R47" i="3"/>
  <c r="S47" i="3" s="1"/>
  <c r="W47" i="3" s="1"/>
  <c r="X47" i="3" s="1"/>
  <c r="R43" i="3"/>
  <c r="S43" i="3" s="1"/>
  <c r="W43" i="3" s="1"/>
  <c r="X43" i="3" s="1"/>
  <c r="R39" i="3"/>
  <c r="S39" i="3" s="1"/>
  <c r="W39" i="3" s="1"/>
  <c r="X39" i="3" s="1"/>
  <c r="R35" i="3"/>
  <c r="S35" i="3" s="1"/>
  <c r="W35" i="3" s="1"/>
  <c r="X35" i="3" s="1"/>
  <c r="R31" i="3"/>
  <c r="S31" i="3" s="1"/>
  <c r="W31" i="3" s="1"/>
  <c r="R27" i="3"/>
  <c r="S27" i="3" s="1"/>
  <c r="W27" i="3" s="1"/>
  <c r="X27" i="3" s="1"/>
  <c r="R23" i="3"/>
  <c r="S23" i="3" s="1"/>
  <c r="W23" i="3" s="1"/>
  <c r="X23" i="3" s="1"/>
  <c r="R19" i="3"/>
  <c r="S19" i="3" s="1"/>
  <c r="W19" i="3" s="1"/>
  <c r="X19" i="3" s="1"/>
  <c r="R15" i="3"/>
  <c r="R11" i="3"/>
  <c r="R7" i="3"/>
  <c r="S7" i="3" s="1"/>
  <c r="W7" i="3" s="1"/>
  <c r="R193" i="3"/>
  <c r="S193" i="3" s="1"/>
  <c r="W193" i="3" s="1"/>
  <c r="R177" i="3"/>
  <c r="S177" i="3" s="1"/>
  <c r="W177" i="3" s="1"/>
  <c r="R167" i="3"/>
  <c r="S167" i="3" s="1"/>
  <c r="W167" i="3" s="1"/>
  <c r="R161" i="3"/>
  <c r="S161" i="3" s="1"/>
  <c r="W161" i="3" s="1"/>
  <c r="R157" i="3"/>
  <c r="S157" i="3" s="1"/>
  <c r="W157" i="3" s="1"/>
  <c r="R153" i="3"/>
  <c r="S153" i="3" s="1"/>
  <c r="W153" i="3" s="1"/>
  <c r="X153" i="3" s="1"/>
  <c r="R149" i="3"/>
  <c r="S149" i="3" s="1"/>
  <c r="W149" i="3" s="1"/>
  <c r="X149" i="3" s="1"/>
  <c r="R145" i="3"/>
  <c r="S145" i="3" s="1"/>
  <c r="W145" i="3" s="1"/>
  <c r="R141" i="3"/>
  <c r="S141" i="3" s="1"/>
  <c r="W141" i="3" s="1"/>
  <c r="R138" i="3"/>
  <c r="S138" i="3" s="1"/>
  <c r="W138" i="3" s="1"/>
  <c r="X138" i="3" s="1"/>
  <c r="R134" i="3"/>
  <c r="S134" i="3" s="1"/>
  <c r="W134" i="3" s="1"/>
  <c r="X134" i="3" s="1"/>
  <c r="R130" i="3"/>
  <c r="S130" i="3" s="1"/>
  <c r="W130" i="3" s="1"/>
  <c r="R126" i="3"/>
  <c r="S126" i="3" s="1"/>
  <c r="W126" i="3" s="1"/>
  <c r="X126" i="3" s="1"/>
  <c r="R122" i="3"/>
  <c r="S122" i="3" s="1"/>
  <c r="W122" i="3" s="1"/>
  <c r="R118" i="3"/>
  <c r="S118" i="3" s="1"/>
  <c r="W118" i="3" s="1"/>
  <c r="X118" i="3" s="1"/>
  <c r="R114" i="3"/>
  <c r="S114" i="3" s="1"/>
  <c r="W114" i="3" s="1"/>
  <c r="X114" i="3" s="1"/>
  <c r="R110" i="3"/>
  <c r="S110" i="3" s="1"/>
  <c r="W110" i="3" s="1"/>
  <c r="R106" i="3"/>
  <c r="S106" i="3" s="1"/>
  <c r="W106" i="3" s="1"/>
  <c r="R102" i="3"/>
  <c r="S102" i="3" s="1"/>
  <c r="W102" i="3" s="1"/>
  <c r="X102" i="3" s="1"/>
  <c r="R98" i="3"/>
  <c r="S98" i="3" s="1"/>
  <c r="W98" i="3" s="1"/>
  <c r="X98" i="3" s="1"/>
  <c r="R94" i="3"/>
  <c r="S94" i="3" s="1"/>
  <c r="W94" i="3" s="1"/>
  <c r="X94" i="3" s="1"/>
  <c r="R90" i="3"/>
  <c r="S90" i="3" s="1"/>
  <c r="W90" i="3" s="1"/>
  <c r="R86" i="3"/>
  <c r="S86" i="3" s="1"/>
  <c r="W86" i="3" s="1"/>
  <c r="R82" i="3"/>
  <c r="S82" i="3" s="1"/>
  <c r="W82" i="3" s="1"/>
  <c r="R78" i="3"/>
  <c r="S78" i="3" s="1"/>
  <c r="W78" i="3" s="1"/>
  <c r="R74" i="3"/>
  <c r="S74" i="3" s="1"/>
  <c r="W74" i="3" s="1"/>
  <c r="R70" i="3"/>
  <c r="S70" i="3" s="1"/>
  <c r="W70" i="3" s="1"/>
  <c r="R66" i="3"/>
  <c r="S66" i="3" s="1"/>
  <c r="W66" i="3" s="1"/>
  <c r="X66" i="3" s="1"/>
  <c r="R62" i="3"/>
  <c r="S62" i="3" s="1"/>
  <c r="W62" i="3" s="1"/>
  <c r="X62" i="3" s="1"/>
  <c r="R58" i="3"/>
  <c r="S58" i="3" s="1"/>
  <c r="W58" i="3" s="1"/>
  <c r="X58" i="3" s="1"/>
  <c r="R54" i="3"/>
  <c r="S54" i="3" s="1"/>
  <c r="W54" i="3" s="1"/>
  <c r="R50" i="3"/>
  <c r="S50" i="3" s="1"/>
  <c r="W50" i="3" s="1"/>
  <c r="X50" i="3" s="1"/>
  <c r="R46" i="3"/>
  <c r="S46" i="3" s="1"/>
  <c r="W46" i="3" s="1"/>
  <c r="X46" i="3" s="1"/>
  <c r="R42" i="3"/>
  <c r="S42" i="3" s="1"/>
  <c r="W42" i="3" s="1"/>
  <c r="X42" i="3" s="1"/>
  <c r="R38" i="3"/>
  <c r="S38" i="3" s="1"/>
  <c r="W38" i="3" s="1"/>
  <c r="X38" i="3" s="1"/>
  <c r="R34" i="3"/>
  <c r="S34" i="3" s="1"/>
  <c r="W34" i="3" s="1"/>
  <c r="X34" i="3" s="1"/>
  <c r="R30" i="3"/>
  <c r="S30" i="3" s="1"/>
  <c r="W30" i="3" s="1"/>
  <c r="X30" i="3" s="1"/>
  <c r="R26" i="3"/>
  <c r="S26" i="3" s="1"/>
  <c r="W26" i="3" s="1"/>
  <c r="X26" i="3" s="1"/>
  <c r="R22" i="3"/>
  <c r="S22" i="3" s="1"/>
  <c r="W22" i="3" s="1"/>
  <c r="X22" i="3" s="1"/>
  <c r="R18" i="3"/>
  <c r="S18" i="3" s="1"/>
  <c r="W18" i="3" s="1"/>
  <c r="X18" i="3" s="1"/>
  <c r="R14" i="3"/>
  <c r="R10" i="3"/>
  <c r="R201" i="3"/>
  <c r="S201" i="3" s="1"/>
  <c r="W201" i="3" s="1"/>
  <c r="R159" i="3"/>
  <c r="S159" i="3" s="1"/>
  <c r="W159" i="3" s="1"/>
  <c r="X159" i="3" s="1"/>
  <c r="R148" i="3"/>
  <c r="S148" i="3" s="1"/>
  <c r="W148" i="3" s="1"/>
  <c r="R140" i="3"/>
  <c r="S140" i="3" s="1"/>
  <c r="W140" i="3" s="1"/>
  <c r="R133" i="3"/>
  <c r="S133" i="3" s="1"/>
  <c r="W133" i="3" s="1"/>
  <c r="X133" i="3" s="1"/>
  <c r="R125" i="3"/>
  <c r="S125" i="3" s="1"/>
  <c r="W125" i="3" s="1"/>
  <c r="X125" i="3" s="1"/>
  <c r="R117" i="3"/>
  <c r="S117" i="3" s="1"/>
  <c r="W117" i="3" s="1"/>
  <c r="X117" i="3" s="1"/>
  <c r="R109" i="3"/>
  <c r="S109" i="3" s="1"/>
  <c r="W109" i="3" s="1"/>
  <c r="X109" i="3" s="1"/>
  <c r="R101" i="3"/>
  <c r="S101" i="3" s="1"/>
  <c r="W101" i="3" s="1"/>
  <c r="X101" i="3" s="1"/>
  <c r="R93" i="3"/>
  <c r="S93" i="3" s="1"/>
  <c r="W93" i="3" s="1"/>
  <c r="X93" i="3" s="1"/>
  <c r="R85" i="3"/>
  <c r="S85" i="3" s="1"/>
  <c r="W85" i="3" s="1"/>
  <c r="X85" i="3" s="1"/>
  <c r="R77" i="3"/>
  <c r="S77" i="3" s="1"/>
  <c r="W77" i="3" s="1"/>
  <c r="X77" i="3" s="1"/>
  <c r="R69" i="3"/>
  <c r="S69" i="3" s="1"/>
  <c r="W69" i="3" s="1"/>
  <c r="R61" i="3"/>
  <c r="S61" i="3" s="1"/>
  <c r="W61" i="3" s="1"/>
  <c r="R53" i="3"/>
  <c r="S53" i="3" s="1"/>
  <c r="W53" i="3" s="1"/>
  <c r="R45" i="3"/>
  <c r="S45" i="3" s="1"/>
  <c r="W45" i="3" s="1"/>
  <c r="R37" i="3"/>
  <c r="S37" i="3" s="1"/>
  <c r="W37" i="3" s="1"/>
  <c r="R29" i="3"/>
  <c r="S29" i="3" s="1"/>
  <c r="W29" i="3" s="1"/>
  <c r="R21" i="3"/>
  <c r="S21" i="3" s="1"/>
  <c r="W21" i="3" s="1"/>
  <c r="X21" i="3" s="1"/>
  <c r="R13" i="3"/>
  <c r="R185" i="3"/>
  <c r="S185" i="3" s="1"/>
  <c r="W185" i="3" s="1"/>
  <c r="R156" i="3"/>
  <c r="S156" i="3" s="1"/>
  <c r="W156" i="3" s="1"/>
  <c r="R147" i="3"/>
  <c r="S147" i="3" s="1"/>
  <c r="W147" i="3" s="1"/>
  <c r="X147" i="3" s="1"/>
  <c r="R139" i="3"/>
  <c r="S139" i="3" s="1"/>
  <c r="W139" i="3" s="1"/>
  <c r="X139" i="3" s="1"/>
  <c r="R132" i="3"/>
  <c r="S132" i="3" s="1"/>
  <c r="W132" i="3" s="1"/>
  <c r="R124" i="3"/>
  <c r="S124" i="3" s="1"/>
  <c r="W124" i="3" s="1"/>
  <c r="R116" i="3"/>
  <c r="S116" i="3" s="1"/>
  <c r="W116" i="3" s="1"/>
  <c r="R108" i="3"/>
  <c r="S108" i="3" s="1"/>
  <c r="W108" i="3" s="1"/>
  <c r="X108" i="3" s="1"/>
  <c r="R92" i="3"/>
  <c r="S92" i="3" s="1"/>
  <c r="W92" i="3" s="1"/>
  <c r="X92" i="3" s="1"/>
  <c r="R84" i="3"/>
  <c r="S84" i="3" s="1"/>
  <c r="W84" i="3" s="1"/>
  <c r="X84" i="3" s="1"/>
  <c r="R76" i="3"/>
  <c r="S76" i="3" s="1"/>
  <c r="W76" i="3" s="1"/>
  <c r="X76" i="3" s="1"/>
  <c r="R60" i="3"/>
  <c r="S60" i="3" s="1"/>
  <c r="W60" i="3" s="1"/>
  <c r="X60" i="3" s="1"/>
  <c r="R36" i="3"/>
  <c r="S36" i="3" s="1"/>
  <c r="W36" i="3" s="1"/>
  <c r="X36" i="3" s="1"/>
  <c r="R12" i="3"/>
  <c r="R100" i="3"/>
  <c r="S100" i="3" s="1"/>
  <c r="W100" i="3" s="1"/>
  <c r="X100" i="3" s="1"/>
  <c r="R171" i="3"/>
  <c r="S171" i="3" s="1"/>
  <c r="W171" i="3" s="1"/>
  <c r="X171" i="3" s="1"/>
  <c r="R155" i="3"/>
  <c r="S155" i="3" s="1"/>
  <c r="W155" i="3" s="1"/>
  <c r="R144" i="3"/>
  <c r="S144" i="3" s="1"/>
  <c r="W144" i="3" s="1"/>
  <c r="X144" i="3" s="1"/>
  <c r="R137" i="3"/>
  <c r="S137" i="3" s="1"/>
  <c r="W137" i="3" s="1"/>
  <c r="R129" i="3"/>
  <c r="S129" i="3" s="1"/>
  <c r="W129" i="3" s="1"/>
  <c r="X129" i="3" s="1"/>
  <c r="R121" i="3"/>
  <c r="S121" i="3" s="1"/>
  <c r="W121" i="3" s="1"/>
  <c r="R113" i="3"/>
  <c r="S113" i="3" s="1"/>
  <c r="W113" i="3" s="1"/>
  <c r="X113" i="3" s="1"/>
  <c r="R105" i="3"/>
  <c r="S105" i="3" s="1"/>
  <c r="W105" i="3" s="1"/>
  <c r="X105" i="3" s="1"/>
  <c r="R97" i="3"/>
  <c r="S97" i="3" s="1"/>
  <c r="W97" i="3" s="1"/>
  <c r="R89" i="3"/>
  <c r="S89" i="3" s="1"/>
  <c r="W89" i="3" s="1"/>
  <c r="X89" i="3" s="1"/>
  <c r="R81" i="3"/>
  <c r="S81" i="3" s="1"/>
  <c r="W81" i="3" s="1"/>
  <c r="X81" i="3" s="1"/>
  <c r="R73" i="3"/>
  <c r="S73" i="3" s="1"/>
  <c r="W73" i="3" s="1"/>
  <c r="R65" i="3"/>
  <c r="S65" i="3" s="1"/>
  <c r="W65" i="3" s="1"/>
  <c r="R57" i="3"/>
  <c r="S57" i="3" s="1"/>
  <c r="W57" i="3" s="1"/>
  <c r="X57" i="3" s="1"/>
  <c r="R49" i="3"/>
  <c r="S49" i="3" s="1"/>
  <c r="W49" i="3" s="1"/>
  <c r="X49" i="3" s="1"/>
  <c r="R41" i="3"/>
  <c r="S41" i="3" s="1"/>
  <c r="W41" i="3" s="1"/>
  <c r="X41" i="3" s="1"/>
  <c r="R33" i="3"/>
  <c r="S33" i="3" s="1"/>
  <c r="W33" i="3" s="1"/>
  <c r="X33" i="3" s="1"/>
  <c r="R25" i="3"/>
  <c r="S25" i="3" s="1"/>
  <c r="W25" i="3" s="1"/>
  <c r="R17" i="3"/>
  <c r="S17" i="3" s="1"/>
  <c r="W17" i="3" s="1"/>
  <c r="R9" i="3"/>
  <c r="R163" i="3"/>
  <c r="S163" i="3" s="1"/>
  <c r="W163" i="3" s="1"/>
  <c r="X163" i="3" s="1"/>
  <c r="R151" i="3"/>
  <c r="S151" i="3" s="1"/>
  <c r="W151" i="3" s="1"/>
  <c r="X151" i="3" s="1"/>
  <c r="R143" i="3"/>
  <c r="S143" i="3" s="1"/>
  <c r="W143" i="3" s="1"/>
  <c r="X143" i="3" s="1"/>
  <c r="R136" i="3"/>
  <c r="S136" i="3" s="1"/>
  <c r="W136" i="3" s="1"/>
  <c r="X136" i="3" s="1"/>
  <c r="R128" i="3"/>
  <c r="S128" i="3" s="1"/>
  <c r="W128" i="3" s="1"/>
  <c r="R120" i="3"/>
  <c r="S120" i="3" s="1"/>
  <c r="W120" i="3" s="1"/>
  <c r="X120" i="3" s="1"/>
  <c r="R112" i="3"/>
  <c r="S112" i="3" s="1"/>
  <c r="W112" i="3" s="1"/>
  <c r="R104" i="3"/>
  <c r="S104" i="3" s="1"/>
  <c r="W104" i="3" s="1"/>
  <c r="X104" i="3" s="1"/>
  <c r="R96" i="3"/>
  <c r="S96" i="3" s="1"/>
  <c r="W96" i="3" s="1"/>
  <c r="X96" i="3" s="1"/>
  <c r="R88" i="3"/>
  <c r="S88" i="3" s="1"/>
  <c r="W88" i="3" s="1"/>
  <c r="X88" i="3" s="1"/>
  <c r="R80" i="3"/>
  <c r="S80" i="3" s="1"/>
  <c r="W80" i="3" s="1"/>
  <c r="X80" i="3" s="1"/>
  <c r="R72" i="3"/>
  <c r="S72" i="3" s="1"/>
  <c r="W72" i="3" s="1"/>
  <c r="X72" i="3" s="1"/>
  <c r="R64" i="3"/>
  <c r="S64" i="3" s="1"/>
  <c r="W64" i="3" s="1"/>
  <c r="X64" i="3" s="1"/>
  <c r="R56" i="3"/>
  <c r="S56" i="3" s="1"/>
  <c r="W56" i="3" s="1"/>
  <c r="R48" i="3"/>
  <c r="S48" i="3" s="1"/>
  <c r="W48" i="3" s="1"/>
  <c r="R40" i="3"/>
  <c r="S40" i="3" s="1"/>
  <c r="W40" i="3" s="1"/>
  <c r="R32" i="3"/>
  <c r="S32" i="3" s="1"/>
  <c r="W32" i="3" s="1"/>
  <c r="X32" i="3" s="1"/>
  <c r="R24" i="3"/>
  <c r="S24" i="3" s="1"/>
  <c r="W24" i="3" s="1"/>
  <c r="X24" i="3" s="1"/>
  <c r="R16" i="3"/>
  <c r="R8" i="3"/>
  <c r="R68" i="3"/>
  <c r="S68" i="3" s="1"/>
  <c r="W68" i="3" s="1"/>
  <c r="R52" i="3"/>
  <c r="S52" i="3" s="1"/>
  <c r="W52" i="3" s="1"/>
  <c r="X52" i="3" s="1"/>
  <c r="R44" i="3"/>
  <c r="S44" i="3" s="1"/>
  <c r="W44" i="3" s="1"/>
  <c r="X44" i="3" s="1"/>
  <c r="R28" i="3"/>
  <c r="S28" i="3" s="1"/>
  <c r="W28" i="3" s="1"/>
  <c r="X28" i="3" s="1"/>
  <c r="R20" i="3"/>
  <c r="S20" i="3" s="1"/>
  <c r="W20" i="3" s="1"/>
  <c r="X20" i="3" s="1"/>
  <c r="R6" i="3"/>
  <c r="X40" i="3" l="1"/>
  <c r="AN104" i="3"/>
  <c r="AC104" i="3"/>
  <c r="AR104" i="3"/>
  <c r="AP104" i="3"/>
  <c r="AQ104" i="3"/>
  <c r="AM104" i="3"/>
  <c r="AB104" i="3"/>
  <c r="AO104" i="3"/>
  <c r="AP41" i="3"/>
  <c r="AC41" i="3"/>
  <c r="AO41" i="3"/>
  <c r="AN41" i="3"/>
  <c r="AM41" i="3"/>
  <c r="AR41" i="3"/>
  <c r="AB41" i="3"/>
  <c r="AQ41" i="3"/>
  <c r="AB105" i="3"/>
  <c r="AO105" i="3"/>
  <c r="AP105" i="3"/>
  <c r="AM105" i="3"/>
  <c r="AC105" i="3"/>
  <c r="AR105" i="3"/>
  <c r="AN105" i="3"/>
  <c r="AQ105" i="3"/>
  <c r="AM100" i="3"/>
  <c r="AR100" i="3"/>
  <c r="AQ100" i="3"/>
  <c r="AB100" i="3"/>
  <c r="AC100" i="3"/>
  <c r="AO100" i="3"/>
  <c r="AN100" i="3"/>
  <c r="AP100" i="3"/>
  <c r="AP147" i="3"/>
  <c r="AR147" i="3"/>
  <c r="AN147" i="3"/>
  <c r="AB147" i="3"/>
  <c r="AQ147" i="3"/>
  <c r="AC147" i="3"/>
  <c r="AM147" i="3"/>
  <c r="AO147" i="3"/>
  <c r="X53" i="3"/>
  <c r="AC117" i="3"/>
  <c r="AO117" i="3"/>
  <c r="AN117" i="3"/>
  <c r="AB117" i="3"/>
  <c r="AQ117" i="3"/>
  <c r="AR117" i="3"/>
  <c r="AP117" i="3"/>
  <c r="AM117" i="3"/>
  <c r="AM30" i="3"/>
  <c r="AQ30" i="3"/>
  <c r="AB30" i="3"/>
  <c r="AC30" i="3"/>
  <c r="AO30" i="3"/>
  <c r="AR30" i="3"/>
  <c r="AN30" i="3"/>
  <c r="AP30" i="3"/>
  <c r="AC62" i="3"/>
  <c r="AP62" i="3"/>
  <c r="AO62" i="3"/>
  <c r="AN62" i="3"/>
  <c r="AM62" i="3"/>
  <c r="AR62" i="3"/>
  <c r="AQ62" i="3"/>
  <c r="AB62" i="3"/>
  <c r="X78" i="3"/>
  <c r="X110" i="3"/>
  <c r="X141" i="3"/>
  <c r="X193" i="3"/>
  <c r="AC35" i="3"/>
  <c r="AB35" i="3"/>
  <c r="AO35" i="3"/>
  <c r="AM35" i="3"/>
  <c r="AN35" i="3"/>
  <c r="AQ35" i="3"/>
  <c r="AR35" i="3"/>
  <c r="AP35" i="3"/>
  <c r="X67" i="3"/>
  <c r="X99" i="3"/>
  <c r="X131" i="3"/>
  <c r="AQ169" i="3"/>
  <c r="AC169" i="3"/>
  <c r="AP169" i="3"/>
  <c r="AN169" i="3"/>
  <c r="AR169" i="3"/>
  <c r="AB169" i="3"/>
  <c r="AM169" i="3"/>
  <c r="AO169" i="3"/>
  <c r="X205" i="3"/>
  <c r="AO192" i="3"/>
  <c r="AQ192" i="3"/>
  <c r="AP192" i="3"/>
  <c r="AR192" i="3"/>
  <c r="AB192" i="3"/>
  <c r="AC192" i="3"/>
  <c r="AM192" i="3"/>
  <c r="AN192" i="3"/>
  <c r="X224" i="3"/>
  <c r="X209" i="3"/>
  <c r="AM241" i="3"/>
  <c r="AP241" i="3"/>
  <c r="AO241" i="3"/>
  <c r="AN241" i="3"/>
  <c r="AR241" i="3"/>
  <c r="AQ241" i="3"/>
  <c r="AB241" i="3"/>
  <c r="AC241" i="3"/>
  <c r="AN182" i="3"/>
  <c r="AR182" i="3"/>
  <c r="AB182" i="3"/>
  <c r="AO182" i="3"/>
  <c r="AC182" i="3"/>
  <c r="AP182" i="3"/>
  <c r="AQ182" i="3"/>
  <c r="AM182" i="3"/>
  <c r="AC214" i="3"/>
  <c r="AO214" i="3"/>
  <c r="AB214" i="3"/>
  <c r="AN214" i="3"/>
  <c r="AP214" i="3"/>
  <c r="AM214" i="3"/>
  <c r="AQ214" i="3"/>
  <c r="AR214" i="3"/>
  <c r="X246" i="3"/>
  <c r="AR195" i="3"/>
  <c r="AC195" i="3"/>
  <c r="AO195" i="3"/>
  <c r="AN195" i="3"/>
  <c r="AB195" i="3"/>
  <c r="AQ195" i="3"/>
  <c r="AP195" i="3"/>
  <c r="AM195" i="3"/>
  <c r="AR211" i="3"/>
  <c r="AB211" i="3"/>
  <c r="AN211" i="3"/>
  <c r="AC211" i="3"/>
  <c r="AO211" i="3"/>
  <c r="AQ211" i="3"/>
  <c r="AP211" i="3"/>
  <c r="AM211" i="3"/>
  <c r="AR227" i="3"/>
  <c r="AB227" i="3"/>
  <c r="AN227" i="3"/>
  <c r="AO227" i="3"/>
  <c r="AC227" i="3"/>
  <c r="AQ227" i="3"/>
  <c r="AP227" i="3"/>
  <c r="AM227" i="3"/>
  <c r="X243" i="3"/>
  <c r="X257" i="3"/>
  <c r="AC80" i="3"/>
  <c r="AO80" i="3"/>
  <c r="AB80" i="3"/>
  <c r="AN80" i="3"/>
  <c r="AR80" i="3"/>
  <c r="AP80" i="3"/>
  <c r="AM80" i="3"/>
  <c r="AQ80" i="3"/>
  <c r="AB143" i="3"/>
  <c r="AQ143" i="3"/>
  <c r="AP143" i="3"/>
  <c r="AC143" i="3"/>
  <c r="AM143" i="3"/>
  <c r="AO143" i="3"/>
  <c r="AN143" i="3"/>
  <c r="AR143" i="3"/>
  <c r="AP81" i="3"/>
  <c r="AB81" i="3"/>
  <c r="AN81" i="3"/>
  <c r="AR81" i="3"/>
  <c r="AO81" i="3"/>
  <c r="AC81" i="3"/>
  <c r="AQ81" i="3"/>
  <c r="AM81" i="3"/>
  <c r="AM144" i="3"/>
  <c r="AP144" i="3"/>
  <c r="AQ144" i="3"/>
  <c r="AC144" i="3"/>
  <c r="AB144" i="3"/>
  <c r="AO144" i="3"/>
  <c r="AR144" i="3"/>
  <c r="AN144" i="3"/>
  <c r="AC84" i="3"/>
  <c r="AP84" i="3"/>
  <c r="AB84" i="3"/>
  <c r="AQ84" i="3"/>
  <c r="AN84" i="3"/>
  <c r="AR84" i="3"/>
  <c r="AO84" i="3"/>
  <c r="AM84" i="3"/>
  <c r="X29" i="3"/>
  <c r="AP93" i="3"/>
  <c r="AN93" i="3"/>
  <c r="AR93" i="3"/>
  <c r="AC93" i="3"/>
  <c r="AB93" i="3"/>
  <c r="AM93" i="3"/>
  <c r="AQ93" i="3"/>
  <c r="AO93" i="3"/>
  <c r="AB159" i="3"/>
  <c r="AQ159" i="3"/>
  <c r="AC159" i="3"/>
  <c r="AM159" i="3"/>
  <c r="AO159" i="3"/>
  <c r="AN159" i="3"/>
  <c r="AP159" i="3"/>
  <c r="AR159" i="3"/>
  <c r="AC34" i="3"/>
  <c r="AO34" i="3"/>
  <c r="AR34" i="3"/>
  <c r="AN34" i="3"/>
  <c r="AB34" i="3"/>
  <c r="AD34" i="3" s="1"/>
  <c r="AE34" i="3" s="1"/>
  <c r="AP34" i="3"/>
  <c r="AQ34" i="3"/>
  <c r="AM34" i="3"/>
  <c r="AO66" i="3"/>
  <c r="AC66" i="3"/>
  <c r="AP66" i="3"/>
  <c r="AM66" i="3"/>
  <c r="AR66" i="3"/>
  <c r="AQ66" i="3"/>
  <c r="AB66" i="3"/>
  <c r="AN66" i="3"/>
  <c r="AC98" i="3"/>
  <c r="AQ98" i="3"/>
  <c r="AR98" i="3"/>
  <c r="AO98" i="3"/>
  <c r="AM98" i="3"/>
  <c r="AB98" i="3"/>
  <c r="AN98" i="3"/>
  <c r="AP98" i="3"/>
  <c r="X130" i="3"/>
  <c r="X161" i="3"/>
  <c r="AO23" i="3"/>
  <c r="AP23" i="3"/>
  <c r="AM23" i="3"/>
  <c r="AR23" i="3"/>
  <c r="AC23" i="3"/>
  <c r="AQ23" i="3"/>
  <c r="AB23" i="3"/>
  <c r="AN23" i="3"/>
  <c r="AM55" i="3"/>
  <c r="AO55" i="3"/>
  <c r="AQ55" i="3"/>
  <c r="AC55" i="3"/>
  <c r="AR55" i="3"/>
  <c r="AP55" i="3"/>
  <c r="AB55" i="3"/>
  <c r="AN55" i="3"/>
  <c r="X87" i="3"/>
  <c r="X103" i="3"/>
  <c r="AM119" i="3"/>
  <c r="AP119" i="3"/>
  <c r="AQ119" i="3"/>
  <c r="AR119" i="3"/>
  <c r="AC119" i="3"/>
  <c r="AB119" i="3"/>
  <c r="AN119" i="3"/>
  <c r="AO119" i="3"/>
  <c r="AR154" i="3"/>
  <c r="AC154" i="3"/>
  <c r="AO154" i="3"/>
  <c r="AN154" i="3"/>
  <c r="AB154" i="3"/>
  <c r="AQ154" i="3"/>
  <c r="AP154" i="3"/>
  <c r="AM154" i="3"/>
  <c r="AP181" i="3"/>
  <c r="AN181" i="3"/>
  <c r="AR181" i="3"/>
  <c r="AC181" i="3"/>
  <c r="AQ181" i="3"/>
  <c r="AO181" i="3"/>
  <c r="AB181" i="3"/>
  <c r="AM181" i="3"/>
  <c r="AP165" i="3"/>
  <c r="AR165" i="3"/>
  <c r="AM165" i="3"/>
  <c r="AQ165" i="3"/>
  <c r="AB165" i="3"/>
  <c r="AC165" i="3"/>
  <c r="AN165" i="3"/>
  <c r="AO165" i="3"/>
  <c r="AQ164" i="3"/>
  <c r="AM164" i="3"/>
  <c r="AR164" i="3"/>
  <c r="AN164" i="3"/>
  <c r="AB164" i="3"/>
  <c r="AC164" i="3"/>
  <c r="AO164" i="3"/>
  <c r="AP164" i="3"/>
  <c r="AQ180" i="3"/>
  <c r="AM180" i="3"/>
  <c r="AR180" i="3"/>
  <c r="AC180" i="3"/>
  <c r="AP180" i="3"/>
  <c r="AO180" i="3"/>
  <c r="AN180" i="3"/>
  <c r="AB180" i="3"/>
  <c r="AD180" i="3" s="1"/>
  <c r="AE180" i="3" s="1"/>
  <c r="AC196" i="3"/>
  <c r="AM196" i="3"/>
  <c r="AO196" i="3"/>
  <c r="AR196" i="3"/>
  <c r="AP196" i="3"/>
  <c r="AQ196" i="3"/>
  <c r="AB196" i="3"/>
  <c r="AN196" i="3"/>
  <c r="X212" i="3"/>
  <c r="AB228" i="3"/>
  <c r="AR228" i="3"/>
  <c r="AC228" i="3"/>
  <c r="AM228" i="3"/>
  <c r="AN228" i="3"/>
  <c r="AQ228" i="3"/>
  <c r="AO228" i="3"/>
  <c r="AP228" i="3"/>
  <c r="AP244" i="3"/>
  <c r="AB244" i="3"/>
  <c r="AM244" i="3"/>
  <c r="AC244" i="3"/>
  <c r="AQ244" i="3"/>
  <c r="AR244" i="3"/>
  <c r="AN244" i="3"/>
  <c r="AO244" i="3"/>
  <c r="X213" i="3"/>
  <c r="X229" i="3"/>
  <c r="AB245" i="3"/>
  <c r="AP245" i="3"/>
  <c r="AC245" i="3"/>
  <c r="AR245" i="3"/>
  <c r="AO245" i="3"/>
  <c r="AM245" i="3"/>
  <c r="AQ245" i="3"/>
  <c r="AN245" i="3"/>
  <c r="X170" i="3"/>
  <c r="AN186" i="3"/>
  <c r="AB186" i="3"/>
  <c r="AO186" i="3"/>
  <c r="AC186" i="3"/>
  <c r="AP186" i="3"/>
  <c r="AR186" i="3"/>
  <c r="AM186" i="3"/>
  <c r="AQ186" i="3"/>
  <c r="AO202" i="3"/>
  <c r="AQ202" i="3"/>
  <c r="AB202" i="3"/>
  <c r="AC202" i="3"/>
  <c r="AP202" i="3"/>
  <c r="AR202" i="3"/>
  <c r="AM202" i="3"/>
  <c r="AN202" i="3"/>
  <c r="AC218" i="3"/>
  <c r="AO218" i="3"/>
  <c r="AN218" i="3"/>
  <c r="AM218" i="3"/>
  <c r="AR218" i="3"/>
  <c r="AP218" i="3"/>
  <c r="AB218" i="3"/>
  <c r="AQ218" i="3"/>
  <c r="AC234" i="3"/>
  <c r="AO234" i="3"/>
  <c r="AB234" i="3"/>
  <c r="AN234" i="3"/>
  <c r="AP234" i="3"/>
  <c r="AQ234" i="3"/>
  <c r="AR234" i="3"/>
  <c r="AM234" i="3"/>
  <c r="AQ250" i="3"/>
  <c r="AM250" i="3"/>
  <c r="AO250" i="3"/>
  <c r="AC250" i="3"/>
  <c r="AP250" i="3"/>
  <c r="AB250" i="3"/>
  <c r="AN250" i="3"/>
  <c r="AR250" i="3"/>
  <c r="AQ183" i="3"/>
  <c r="AN183" i="3"/>
  <c r="AC183" i="3"/>
  <c r="AP183" i="3"/>
  <c r="AR183" i="3"/>
  <c r="AB183" i="3"/>
  <c r="AM183" i="3"/>
  <c r="AO183" i="3"/>
  <c r="AR199" i="3"/>
  <c r="AB199" i="3"/>
  <c r="AN199" i="3"/>
  <c r="AC199" i="3"/>
  <c r="AO199" i="3"/>
  <c r="AQ199" i="3"/>
  <c r="AP199" i="3"/>
  <c r="AM199" i="3"/>
  <c r="AR215" i="3"/>
  <c r="AB215" i="3"/>
  <c r="AN215" i="3"/>
  <c r="AO215" i="3"/>
  <c r="AC215" i="3"/>
  <c r="AQ215" i="3"/>
  <c r="AP215" i="3"/>
  <c r="AM215" i="3"/>
  <c r="AR231" i="3"/>
  <c r="AB231" i="3"/>
  <c r="AN231" i="3"/>
  <c r="AO231" i="3"/>
  <c r="AC231" i="3"/>
  <c r="AQ231" i="3"/>
  <c r="AP231" i="3"/>
  <c r="AM231" i="3"/>
  <c r="AN247" i="3"/>
  <c r="AR247" i="3"/>
  <c r="AM247" i="3"/>
  <c r="AC247" i="3"/>
  <c r="AQ247" i="3"/>
  <c r="AO247" i="3"/>
  <c r="AP247" i="3"/>
  <c r="AB247" i="3"/>
  <c r="X262" i="3"/>
  <c r="AR259" i="3"/>
  <c r="AC259" i="3"/>
  <c r="AN259" i="3"/>
  <c r="AQ259" i="3"/>
  <c r="AB259" i="3"/>
  <c r="AO259" i="3"/>
  <c r="AM259" i="3"/>
  <c r="AP259" i="3"/>
  <c r="AC52" i="3"/>
  <c r="AR52" i="3"/>
  <c r="AM52" i="3"/>
  <c r="AN52" i="3"/>
  <c r="AO52" i="3"/>
  <c r="AB52" i="3"/>
  <c r="AQ52" i="3"/>
  <c r="AP52" i="3"/>
  <c r="AC24" i="3"/>
  <c r="AO24" i="3"/>
  <c r="AM24" i="3"/>
  <c r="AR24" i="3"/>
  <c r="AQ24" i="3"/>
  <c r="AB24" i="3"/>
  <c r="AP24" i="3"/>
  <c r="AN24" i="3"/>
  <c r="X56" i="3"/>
  <c r="AP88" i="3"/>
  <c r="AR88" i="3"/>
  <c r="AC88" i="3"/>
  <c r="AN88" i="3"/>
  <c r="AO88" i="3"/>
  <c r="AQ88" i="3"/>
  <c r="AB88" i="3"/>
  <c r="AD88" i="3" s="1"/>
  <c r="AE88" i="3" s="1"/>
  <c r="AM88" i="3"/>
  <c r="AM120" i="3"/>
  <c r="AB120" i="3"/>
  <c r="AC120" i="3"/>
  <c r="AQ120" i="3"/>
  <c r="AN120" i="3"/>
  <c r="AP120" i="3"/>
  <c r="AR120" i="3"/>
  <c r="AO120" i="3"/>
  <c r="AP151" i="3"/>
  <c r="AQ151" i="3"/>
  <c r="AO151" i="3"/>
  <c r="AB151" i="3"/>
  <c r="AR151" i="3"/>
  <c r="AC151" i="3"/>
  <c r="AM151" i="3"/>
  <c r="AN151" i="3"/>
  <c r="X25" i="3"/>
  <c r="AN57" i="3"/>
  <c r="AM57" i="3"/>
  <c r="AO57" i="3"/>
  <c r="AR57" i="3"/>
  <c r="AP57" i="3"/>
  <c r="AC57" i="3"/>
  <c r="AQ57" i="3"/>
  <c r="AB57" i="3"/>
  <c r="AM89" i="3"/>
  <c r="AB89" i="3"/>
  <c r="AR89" i="3"/>
  <c r="AQ89" i="3"/>
  <c r="AC89" i="3"/>
  <c r="AP89" i="3"/>
  <c r="AN89" i="3"/>
  <c r="AO89" i="3"/>
  <c r="X121" i="3"/>
  <c r="X155" i="3"/>
  <c r="AC36" i="3"/>
  <c r="AM36" i="3"/>
  <c r="AB36" i="3"/>
  <c r="AO36" i="3"/>
  <c r="AN36" i="3"/>
  <c r="AP36" i="3"/>
  <c r="AR36" i="3"/>
  <c r="AQ36" i="3"/>
  <c r="AB92" i="3"/>
  <c r="AP92" i="3"/>
  <c r="AC92" i="3"/>
  <c r="AR92" i="3"/>
  <c r="AM92" i="3"/>
  <c r="AQ92" i="3"/>
  <c r="AN92" i="3"/>
  <c r="AO92" i="3"/>
  <c r="X132" i="3"/>
  <c r="X185" i="3"/>
  <c r="X37" i="3"/>
  <c r="X69" i="3"/>
  <c r="AQ101" i="3"/>
  <c r="AB101" i="3"/>
  <c r="AM101" i="3"/>
  <c r="AR101" i="3"/>
  <c r="AN101" i="3"/>
  <c r="AO101" i="3"/>
  <c r="AP101" i="3"/>
  <c r="AC101" i="3"/>
  <c r="AC133" i="3"/>
  <c r="AO133" i="3"/>
  <c r="AQ133" i="3"/>
  <c r="AB133" i="3"/>
  <c r="AN133" i="3"/>
  <c r="AP133" i="3"/>
  <c r="AR133" i="3"/>
  <c r="AM133" i="3"/>
  <c r="X201" i="3"/>
  <c r="AQ22" i="3"/>
  <c r="AP22" i="3"/>
  <c r="AR22" i="3"/>
  <c r="AC22" i="3"/>
  <c r="AM22" i="3"/>
  <c r="AO22" i="3"/>
  <c r="AB22" i="3"/>
  <c r="AN22" i="3"/>
  <c r="AB38" i="3"/>
  <c r="AN38" i="3"/>
  <c r="AC38" i="3"/>
  <c r="AO38" i="3"/>
  <c r="AR38" i="3"/>
  <c r="AP38" i="3"/>
  <c r="AM38" i="3"/>
  <c r="AQ38" i="3"/>
  <c r="X54" i="3"/>
  <c r="X70" i="3"/>
  <c r="X86" i="3"/>
  <c r="AO102" i="3"/>
  <c r="AN102" i="3"/>
  <c r="AC102" i="3"/>
  <c r="AB102" i="3"/>
  <c r="AR102" i="3"/>
  <c r="AP102" i="3"/>
  <c r="AM102" i="3"/>
  <c r="AQ102" i="3"/>
  <c r="AR118" i="3"/>
  <c r="AB118" i="3"/>
  <c r="AP118" i="3"/>
  <c r="AN118" i="3"/>
  <c r="AC118" i="3"/>
  <c r="AO118" i="3"/>
  <c r="AQ118" i="3"/>
  <c r="AM118" i="3"/>
  <c r="AR134" i="3"/>
  <c r="AB134" i="3"/>
  <c r="AN134" i="3"/>
  <c r="AO134" i="3"/>
  <c r="AC134" i="3"/>
  <c r="AP134" i="3"/>
  <c r="AM134" i="3"/>
  <c r="AQ134" i="3"/>
  <c r="AC149" i="3"/>
  <c r="AO149" i="3"/>
  <c r="AN149" i="3"/>
  <c r="AM149" i="3"/>
  <c r="AR149" i="3"/>
  <c r="AP149" i="3"/>
  <c r="AB149" i="3"/>
  <c r="AQ149" i="3"/>
  <c r="X167" i="3"/>
  <c r="AP27" i="3"/>
  <c r="AO27" i="3"/>
  <c r="AN27" i="3"/>
  <c r="AC27" i="3"/>
  <c r="AM27" i="3"/>
  <c r="AR27" i="3"/>
  <c r="AQ27" i="3"/>
  <c r="AB27" i="3"/>
  <c r="AD27" i="3" s="1"/>
  <c r="AE27" i="3" s="1"/>
  <c r="AQ43" i="3"/>
  <c r="AO43" i="3"/>
  <c r="AM43" i="3"/>
  <c r="AP43" i="3"/>
  <c r="AN43" i="3"/>
  <c r="AC43" i="3"/>
  <c r="AR43" i="3"/>
  <c r="AB43" i="3"/>
  <c r="X59" i="3"/>
  <c r="AQ75" i="3"/>
  <c r="AR75" i="3"/>
  <c r="AO75" i="3"/>
  <c r="AC75" i="3"/>
  <c r="AN75" i="3"/>
  <c r="AM75" i="3"/>
  <c r="AB75" i="3"/>
  <c r="AP75" i="3"/>
  <c r="AP91" i="3"/>
  <c r="AQ91" i="3"/>
  <c r="AM91" i="3"/>
  <c r="AC91" i="3"/>
  <c r="AO91" i="3"/>
  <c r="AN91" i="3"/>
  <c r="AR91" i="3"/>
  <c r="AB91" i="3"/>
  <c r="X107" i="3"/>
  <c r="X123" i="3"/>
  <c r="AR142" i="3"/>
  <c r="AB142" i="3"/>
  <c r="AC142" i="3"/>
  <c r="AO142" i="3"/>
  <c r="AN142" i="3"/>
  <c r="AM142" i="3"/>
  <c r="AQ142" i="3"/>
  <c r="AP142" i="3"/>
  <c r="AR158" i="3"/>
  <c r="AB158" i="3"/>
  <c r="AN158" i="3"/>
  <c r="AC158" i="3"/>
  <c r="AO158" i="3"/>
  <c r="AM158" i="3"/>
  <c r="AQ158" i="3"/>
  <c r="AP158" i="3"/>
  <c r="X197" i="3"/>
  <c r="X173" i="3"/>
  <c r="AQ168" i="3"/>
  <c r="AR168" i="3"/>
  <c r="AM168" i="3"/>
  <c r="AC168" i="3"/>
  <c r="AP168" i="3"/>
  <c r="AO168" i="3"/>
  <c r="AN168" i="3"/>
  <c r="AB168" i="3"/>
  <c r="AM184" i="3"/>
  <c r="AR184" i="3"/>
  <c r="AQ184" i="3"/>
  <c r="AO184" i="3"/>
  <c r="AN184" i="3"/>
  <c r="AP184" i="3"/>
  <c r="AB184" i="3"/>
  <c r="AC184" i="3"/>
  <c r="X200" i="3"/>
  <c r="AP216" i="3"/>
  <c r="AN216" i="3"/>
  <c r="AB216" i="3"/>
  <c r="AR216" i="3"/>
  <c r="AC216" i="3"/>
  <c r="AQ216" i="3"/>
  <c r="AO216" i="3"/>
  <c r="AM216" i="3"/>
  <c r="AP232" i="3"/>
  <c r="AN232" i="3"/>
  <c r="AB232" i="3"/>
  <c r="AQ232" i="3"/>
  <c r="AC232" i="3"/>
  <c r="AO232" i="3"/>
  <c r="AM232" i="3"/>
  <c r="AR232" i="3"/>
  <c r="X248" i="3"/>
  <c r="X217" i="3"/>
  <c r="X233" i="3"/>
  <c r="X249" i="3"/>
  <c r="X174" i="3"/>
  <c r="AN190" i="3"/>
  <c r="AB190" i="3"/>
  <c r="AO190" i="3"/>
  <c r="AP190" i="3"/>
  <c r="AC190" i="3"/>
  <c r="AR190" i="3"/>
  <c r="AQ190" i="3"/>
  <c r="AM190" i="3"/>
  <c r="X206" i="3"/>
  <c r="AO222" i="3"/>
  <c r="AN222" i="3"/>
  <c r="AM222" i="3"/>
  <c r="AR222" i="3"/>
  <c r="AC222" i="3"/>
  <c r="AP222" i="3"/>
  <c r="AQ222" i="3"/>
  <c r="AB222" i="3"/>
  <c r="X238" i="3"/>
  <c r="X254" i="3"/>
  <c r="X187" i="3"/>
  <c r="AR203" i="3"/>
  <c r="AB203" i="3"/>
  <c r="AN203" i="3"/>
  <c r="AC203" i="3"/>
  <c r="AO203" i="3"/>
  <c r="AQ203" i="3"/>
  <c r="AP203" i="3"/>
  <c r="AM203" i="3"/>
  <c r="AR219" i="3"/>
  <c r="AC219" i="3"/>
  <c r="AO219" i="3"/>
  <c r="AB219" i="3"/>
  <c r="AN219" i="3"/>
  <c r="AQ219" i="3"/>
  <c r="AP219" i="3"/>
  <c r="AM219" i="3"/>
  <c r="AP235" i="3"/>
  <c r="AC235" i="3"/>
  <c r="AO235" i="3"/>
  <c r="AB235" i="3"/>
  <c r="AR235" i="3"/>
  <c r="AN235" i="3"/>
  <c r="AQ235" i="3"/>
  <c r="AM235" i="3"/>
  <c r="X251" i="3"/>
  <c r="AQ258" i="3"/>
  <c r="AM258" i="3"/>
  <c r="AC258" i="3"/>
  <c r="AO258" i="3"/>
  <c r="AP258" i="3"/>
  <c r="AB258" i="3"/>
  <c r="AN258" i="3"/>
  <c r="AR258" i="3"/>
  <c r="X260" i="3"/>
  <c r="AO28" i="3"/>
  <c r="AP28" i="3"/>
  <c r="AC28" i="3"/>
  <c r="AB28" i="3"/>
  <c r="AM28" i="3"/>
  <c r="AN28" i="3"/>
  <c r="AQ28" i="3"/>
  <c r="AR28" i="3"/>
  <c r="AB72" i="3"/>
  <c r="AM72" i="3"/>
  <c r="AC72" i="3"/>
  <c r="AQ72" i="3"/>
  <c r="AR72" i="3"/>
  <c r="AP72" i="3"/>
  <c r="AN72" i="3"/>
  <c r="AO72" i="3"/>
  <c r="AQ136" i="3"/>
  <c r="AM136" i="3"/>
  <c r="AP136" i="3"/>
  <c r="AC136" i="3"/>
  <c r="AB136" i="3"/>
  <c r="AO136" i="3"/>
  <c r="AN136" i="3"/>
  <c r="AR136" i="3"/>
  <c r="X73" i="3"/>
  <c r="X137" i="3"/>
  <c r="AB76" i="3"/>
  <c r="AM76" i="3"/>
  <c r="AC76" i="3"/>
  <c r="AQ76" i="3"/>
  <c r="AR76" i="3"/>
  <c r="AP76" i="3"/>
  <c r="AN76" i="3"/>
  <c r="AO76" i="3"/>
  <c r="X116" i="3"/>
  <c r="AB21" i="3"/>
  <c r="AM21" i="3"/>
  <c r="AP21" i="3"/>
  <c r="AR21" i="3"/>
  <c r="AO21" i="3"/>
  <c r="AN21" i="3"/>
  <c r="AC21" i="3"/>
  <c r="AQ21" i="3"/>
  <c r="AB85" i="3"/>
  <c r="AR85" i="3"/>
  <c r="AP85" i="3"/>
  <c r="AN85" i="3"/>
  <c r="AO85" i="3"/>
  <c r="AM85" i="3"/>
  <c r="AQ85" i="3"/>
  <c r="AC85" i="3"/>
  <c r="X148" i="3"/>
  <c r="AB46" i="3"/>
  <c r="AN46" i="3"/>
  <c r="AC46" i="3"/>
  <c r="AR46" i="3"/>
  <c r="AO46" i="3"/>
  <c r="AP46" i="3"/>
  <c r="AQ46" i="3"/>
  <c r="AM46" i="3"/>
  <c r="AP94" i="3"/>
  <c r="AR94" i="3"/>
  <c r="AC94" i="3"/>
  <c r="AQ94" i="3"/>
  <c r="AO94" i="3"/>
  <c r="AM94" i="3"/>
  <c r="AB94" i="3"/>
  <c r="AD94" i="3" s="1"/>
  <c r="AE94" i="3" s="1"/>
  <c r="AN94" i="3"/>
  <c r="AP126" i="3"/>
  <c r="AN126" i="3"/>
  <c r="AC126" i="3"/>
  <c r="AB126" i="3"/>
  <c r="AM126" i="3"/>
  <c r="AQ126" i="3"/>
  <c r="AR126" i="3"/>
  <c r="AO126" i="3"/>
  <c r="X157" i="3"/>
  <c r="AO19" i="3"/>
  <c r="AP19" i="3"/>
  <c r="AM19" i="3"/>
  <c r="AR19" i="3"/>
  <c r="AC19" i="3"/>
  <c r="AQ19" i="3"/>
  <c r="AB19" i="3"/>
  <c r="AN19" i="3"/>
  <c r="AO51" i="3"/>
  <c r="AM51" i="3"/>
  <c r="AP51" i="3"/>
  <c r="AN51" i="3"/>
  <c r="AQ51" i="3"/>
  <c r="AB51" i="3"/>
  <c r="AC51" i="3"/>
  <c r="AR51" i="3"/>
  <c r="X83" i="3"/>
  <c r="X115" i="3"/>
  <c r="AR150" i="3"/>
  <c r="AO150" i="3"/>
  <c r="AB150" i="3"/>
  <c r="AN150" i="3"/>
  <c r="AC150" i="3"/>
  <c r="AP150" i="3"/>
  <c r="AM150" i="3"/>
  <c r="AQ150" i="3"/>
  <c r="AQ160" i="3"/>
  <c r="AM160" i="3"/>
  <c r="AP160" i="3"/>
  <c r="AC160" i="3"/>
  <c r="AB160" i="3"/>
  <c r="AO160" i="3"/>
  <c r="AN160" i="3"/>
  <c r="AR160" i="3"/>
  <c r="AR176" i="3"/>
  <c r="AM176" i="3"/>
  <c r="AO176" i="3"/>
  <c r="AN176" i="3"/>
  <c r="AQ176" i="3"/>
  <c r="AP176" i="3"/>
  <c r="AC176" i="3"/>
  <c r="AB176" i="3"/>
  <c r="AC208" i="3"/>
  <c r="AM208" i="3"/>
  <c r="AO208" i="3"/>
  <c r="AR208" i="3"/>
  <c r="AP208" i="3"/>
  <c r="AB208" i="3"/>
  <c r="AN208" i="3"/>
  <c r="AQ208" i="3"/>
  <c r="X240" i="3"/>
  <c r="X225" i="3"/>
  <c r="AN166" i="3"/>
  <c r="AB166" i="3"/>
  <c r="AO166" i="3"/>
  <c r="AP166" i="3"/>
  <c r="AC166" i="3"/>
  <c r="AR166" i="3"/>
  <c r="AQ166" i="3"/>
  <c r="AM166" i="3"/>
  <c r="X198" i="3"/>
  <c r="AO230" i="3"/>
  <c r="AQ230" i="3"/>
  <c r="AB230" i="3"/>
  <c r="AP230" i="3"/>
  <c r="AR230" i="3"/>
  <c r="AC230" i="3"/>
  <c r="AM230" i="3"/>
  <c r="AN230" i="3"/>
  <c r="AN179" i="3"/>
  <c r="AO179" i="3"/>
  <c r="AC179" i="3"/>
  <c r="AP179" i="3"/>
  <c r="AM179" i="3"/>
  <c r="AB179" i="3"/>
  <c r="AQ179" i="3"/>
  <c r="AR179" i="3"/>
  <c r="X255" i="3"/>
  <c r="AC44" i="3"/>
  <c r="AM44" i="3"/>
  <c r="AR44" i="3"/>
  <c r="AB44" i="3"/>
  <c r="AO44" i="3"/>
  <c r="AN44" i="3"/>
  <c r="AP44" i="3"/>
  <c r="AQ44" i="3"/>
  <c r="X48" i="3"/>
  <c r="X112" i="3"/>
  <c r="X17" i="3"/>
  <c r="AP49" i="3"/>
  <c r="AC49" i="3"/>
  <c r="AO49" i="3"/>
  <c r="AN49" i="3"/>
  <c r="AM49" i="3"/>
  <c r="AR49" i="3"/>
  <c r="AQ49" i="3"/>
  <c r="AB49" i="3"/>
  <c r="AO113" i="3"/>
  <c r="AC113" i="3"/>
  <c r="AM113" i="3"/>
  <c r="AN113" i="3"/>
  <c r="AQ113" i="3"/>
  <c r="AB113" i="3"/>
  <c r="AD113" i="3" s="1"/>
  <c r="AE113" i="3" s="1"/>
  <c r="AR113" i="3"/>
  <c r="AP113" i="3"/>
  <c r="X124" i="3"/>
  <c r="X156" i="3"/>
  <c r="X61" i="3"/>
  <c r="AC125" i="3"/>
  <c r="AR125" i="3"/>
  <c r="AB125" i="3"/>
  <c r="AP125" i="3"/>
  <c r="AN125" i="3"/>
  <c r="AO125" i="3"/>
  <c r="AM125" i="3"/>
  <c r="AQ125" i="3"/>
  <c r="AQ18" i="3"/>
  <c r="AP18" i="3"/>
  <c r="AR18" i="3"/>
  <c r="AC18" i="3"/>
  <c r="AM18" i="3"/>
  <c r="AN18" i="3"/>
  <c r="AB18" i="3"/>
  <c r="AO18" i="3"/>
  <c r="AC50" i="3"/>
  <c r="AO50" i="3"/>
  <c r="AR50" i="3"/>
  <c r="AN50" i="3"/>
  <c r="AB50" i="3"/>
  <c r="AD50" i="3" s="1"/>
  <c r="AE50" i="3" s="1"/>
  <c r="AP50" i="3"/>
  <c r="AQ50" i="3"/>
  <c r="AM50" i="3"/>
  <c r="X82" i="3"/>
  <c r="AP114" i="3"/>
  <c r="AB114" i="3"/>
  <c r="AN114" i="3"/>
  <c r="AR114" i="3"/>
  <c r="AO114" i="3"/>
  <c r="AQ114" i="3"/>
  <c r="AM114" i="3"/>
  <c r="AC114" i="3"/>
  <c r="X145" i="3"/>
  <c r="X7" i="3"/>
  <c r="AN39" i="3"/>
  <c r="AQ39" i="3"/>
  <c r="AP39" i="3"/>
  <c r="AR39" i="3"/>
  <c r="AB39" i="3"/>
  <c r="AO39" i="3"/>
  <c r="AM39" i="3"/>
  <c r="AC39" i="3"/>
  <c r="X71" i="3"/>
  <c r="AP135" i="3"/>
  <c r="AR135" i="3"/>
  <c r="AO135" i="3"/>
  <c r="AB135" i="3"/>
  <c r="AQ135" i="3"/>
  <c r="AC135" i="3"/>
  <c r="AM135" i="3"/>
  <c r="AN135" i="3"/>
  <c r="AO20" i="3"/>
  <c r="AC20" i="3"/>
  <c r="AR20" i="3"/>
  <c r="AP20" i="3"/>
  <c r="AM20" i="3"/>
  <c r="AN20" i="3"/>
  <c r="AQ20" i="3"/>
  <c r="AB20" i="3"/>
  <c r="X68" i="3"/>
  <c r="AP32" i="3"/>
  <c r="AB32" i="3"/>
  <c r="AR32" i="3"/>
  <c r="AC32" i="3"/>
  <c r="AN32" i="3"/>
  <c r="AO32" i="3"/>
  <c r="AQ32" i="3"/>
  <c r="AM32" i="3"/>
  <c r="AB64" i="3"/>
  <c r="AC64" i="3"/>
  <c r="AR64" i="3"/>
  <c r="AO64" i="3"/>
  <c r="AN64" i="3"/>
  <c r="AM64" i="3"/>
  <c r="AP64" i="3"/>
  <c r="AQ64" i="3"/>
  <c r="AR96" i="3"/>
  <c r="AB96" i="3"/>
  <c r="AC96" i="3"/>
  <c r="AP96" i="3"/>
  <c r="AM96" i="3"/>
  <c r="AQ96" i="3"/>
  <c r="AN96" i="3"/>
  <c r="AO96" i="3"/>
  <c r="X128" i="3"/>
  <c r="AN163" i="3"/>
  <c r="AO163" i="3"/>
  <c r="AC163" i="3"/>
  <c r="AP163" i="3"/>
  <c r="AM163" i="3"/>
  <c r="AB163" i="3"/>
  <c r="AQ163" i="3"/>
  <c r="AR163" i="3"/>
  <c r="AP33" i="3"/>
  <c r="AO33" i="3"/>
  <c r="AC33" i="3"/>
  <c r="AN33" i="3"/>
  <c r="AM33" i="3"/>
  <c r="AR33" i="3"/>
  <c r="AQ33" i="3"/>
  <c r="AB33" i="3"/>
  <c r="X65" i="3"/>
  <c r="X97" i="3"/>
  <c r="AR129" i="3"/>
  <c r="AB129" i="3"/>
  <c r="AC129" i="3"/>
  <c r="AP129" i="3"/>
  <c r="AO129" i="3"/>
  <c r="AM129" i="3"/>
  <c r="AQ129" i="3"/>
  <c r="AN129" i="3"/>
  <c r="AN171" i="3"/>
  <c r="AO171" i="3"/>
  <c r="AP171" i="3"/>
  <c r="AM171" i="3"/>
  <c r="AB171" i="3"/>
  <c r="AR171" i="3"/>
  <c r="AQ171" i="3"/>
  <c r="AC171" i="3"/>
  <c r="AM60" i="3"/>
  <c r="AB60" i="3"/>
  <c r="AP60" i="3"/>
  <c r="AQ60" i="3"/>
  <c r="AR60" i="3"/>
  <c r="AN60" i="3"/>
  <c r="AC60" i="3"/>
  <c r="AO60" i="3"/>
  <c r="AO108" i="3"/>
  <c r="AP108" i="3"/>
  <c r="AM108" i="3"/>
  <c r="AR108" i="3"/>
  <c r="AQ108" i="3"/>
  <c r="AC108" i="3"/>
  <c r="AB108" i="3"/>
  <c r="AN108" i="3"/>
  <c r="AO139" i="3"/>
  <c r="AN139" i="3"/>
  <c r="AC139" i="3"/>
  <c r="AM139" i="3"/>
  <c r="AP139" i="3"/>
  <c r="AQ139" i="3"/>
  <c r="AB139" i="3"/>
  <c r="AR139" i="3"/>
  <c r="X45" i="3"/>
  <c r="AB77" i="3"/>
  <c r="AQ77" i="3"/>
  <c r="AP77" i="3"/>
  <c r="AM77" i="3"/>
  <c r="AO77" i="3"/>
  <c r="AR77" i="3"/>
  <c r="AN77" i="3"/>
  <c r="AC77" i="3"/>
  <c r="AC109" i="3"/>
  <c r="AO109" i="3"/>
  <c r="AN109" i="3"/>
  <c r="AB109" i="3"/>
  <c r="AQ109" i="3"/>
  <c r="AR109" i="3"/>
  <c r="AP109" i="3"/>
  <c r="AM109" i="3"/>
  <c r="X140" i="3"/>
  <c r="AP26" i="3"/>
  <c r="AQ26" i="3"/>
  <c r="AR26" i="3"/>
  <c r="AC26" i="3"/>
  <c r="AM26" i="3"/>
  <c r="AO26" i="3"/>
  <c r="AB26" i="3"/>
  <c r="AN26" i="3"/>
  <c r="AR42" i="3"/>
  <c r="AB42" i="3"/>
  <c r="AN42" i="3"/>
  <c r="AO42" i="3"/>
  <c r="AC42" i="3"/>
  <c r="AP42" i="3"/>
  <c r="AM42" i="3"/>
  <c r="AQ42" i="3"/>
  <c r="AO58" i="3"/>
  <c r="AC58" i="3"/>
  <c r="AP58" i="3"/>
  <c r="AB58" i="3"/>
  <c r="AN58" i="3"/>
  <c r="AM58" i="3"/>
  <c r="AQ58" i="3"/>
  <c r="AR58" i="3"/>
  <c r="X74" i="3"/>
  <c r="X90" i="3"/>
  <c r="X106" i="3"/>
  <c r="X122" i="3"/>
  <c r="AR138" i="3"/>
  <c r="AB138" i="3"/>
  <c r="AN138" i="3"/>
  <c r="AO138" i="3"/>
  <c r="AC138" i="3"/>
  <c r="AQ138" i="3"/>
  <c r="AP138" i="3"/>
  <c r="AM138" i="3"/>
  <c r="AC153" i="3"/>
  <c r="AO153" i="3"/>
  <c r="AN153" i="3"/>
  <c r="AM153" i="3"/>
  <c r="AR153" i="3"/>
  <c r="AQ153" i="3"/>
  <c r="AB153" i="3"/>
  <c r="AP153" i="3"/>
  <c r="X177" i="3"/>
  <c r="X31" i="3"/>
  <c r="AN47" i="3"/>
  <c r="AQ47" i="3"/>
  <c r="AO47" i="3"/>
  <c r="AM47" i="3"/>
  <c r="AP47" i="3"/>
  <c r="AB47" i="3"/>
  <c r="AC47" i="3"/>
  <c r="AR47" i="3"/>
  <c r="AQ63" i="3"/>
  <c r="AC63" i="3"/>
  <c r="AB63" i="3"/>
  <c r="AR63" i="3"/>
  <c r="AM63" i="3"/>
  <c r="AN63" i="3"/>
  <c r="AO63" i="3"/>
  <c r="AP63" i="3"/>
  <c r="X79" i="3"/>
  <c r="X95" i="3"/>
  <c r="AM111" i="3"/>
  <c r="AQ111" i="3"/>
  <c r="AP111" i="3"/>
  <c r="AR111" i="3"/>
  <c r="AC111" i="3"/>
  <c r="AN111" i="3"/>
  <c r="AB111" i="3"/>
  <c r="AO111" i="3"/>
  <c r="AP127" i="3"/>
  <c r="AN127" i="3"/>
  <c r="AB127" i="3"/>
  <c r="AC127" i="3"/>
  <c r="AQ127" i="3"/>
  <c r="AO127" i="3"/>
  <c r="AM127" i="3"/>
  <c r="AR127" i="3"/>
  <c r="AR146" i="3"/>
  <c r="AB146" i="3"/>
  <c r="AN146" i="3"/>
  <c r="AC146" i="3"/>
  <c r="AO146" i="3"/>
  <c r="AP146" i="3"/>
  <c r="AM146" i="3"/>
  <c r="AQ146" i="3"/>
  <c r="AN162" i="3"/>
  <c r="AC162" i="3"/>
  <c r="AP162" i="3"/>
  <c r="AB162" i="3"/>
  <c r="AR162" i="3"/>
  <c r="AO162" i="3"/>
  <c r="AM162" i="3"/>
  <c r="AQ162" i="3"/>
  <c r="AQ152" i="3"/>
  <c r="AP152" i="3"/>
  <c r="AM152" i="3"/>
  <c r="AC152" i="3"/>
  <c r="AB152" i="3"/>
  <c r="AO152" i="3"/>
  <c r="AR152" i="3"/>
  <c r="AN152" i="3"/>
  <c r="AC189" i="3"/>
  <c r="AQ189" i="3"/>
  <c r="AP189" i="3"/>
  <c r="AM189" i="3"/>
  <c r="AB189" i="3"/>
  <c r="AO189" i="3"/>
  <c r="AR189" i="3"/>
  <c r="AN189" i="3"/>
  <c r="AQ172" i="3"/>
  <c r="AM172" i="3"/>
  <c r="AC172" i="3"/>
  <c r="AP172" i="3"/>
  <c r="AO172" i="3"/>
  <c r="AR172" i="3"/>
  <c r="AN172" i="3"/>
  <c r="AB172" i="3"/>
  <c r="AQ188" i="3"/>
  <c r="AM188" i="3"/>
  <c r="AB188" i="3"/>
  <c r="AC188" i="3"/>
  <c r="AP188" i="3"/>
  <c r="AO188" i="3"/>
  <c r="AR188" i="3"/>
  <c r="AN188" i="3"/>
  <c r="AO204" i="3"/>
  <c r="AN204" i="3"/>
  <c r="AP204" i="3"/>
  <c r="AQ204" i="3"/>
  <c r="AB204" i="3"/>
  <c r="AC204" i="3"/>
  <c r="AM204" i="3"/>
  <c r="AR204" i="3"/>
  <c r="AO220" i="3"/>
  <c r="AR220" i="3"/>
  <c r="AP220" i="3"/>
  <c r="AN220" i="3"/>
  <c r="AB220" i="3"/>
  <c r="AQ220" i="3"/>
  <c r="AC220" i="3"/>
  <c r="AM220" i="3"/>
  <c r="X236" i="3"/>
  <c r="X252" i="3"/>
  <c r="X221" i="3"/>
  <c r="AP237" i="3"/>
  <c r="AO237" i="3"/>
  <c r="AB237" i="3"/>
  <c r="AN237" i="3"/>
  <c r="AQ237" i="3"/>
  <c r="AR237" i="3"/>
  <c r="AC237" i="3"/>
  <c r="AM237" i="3"/>
  <c r="X253" i="3"/>
  <c r="AN178" i="3"/>
  <c r="AB178" i="3"/>
  <c r="AO178" i="3"/>
  <c r="AP178" i="3"/>
  <c r="AR178" i="3"/>
  <c r="AC178" i="3"/>
  <c r="AM178" i="3"/>
  <c r="AQ178" i="3"/>
  <c r="X194" i="3"/>
  <c r="AO210" i="3"/>
  <c r="AB210" i="3"/>
  <c r="AN210" i="3"/>
  <c r="AP210" i="3"/>
  <c r="AR210" i="3"/>
  <c r="AC210" i="3"/>
  <c r="AM210" i="3"/>
  <c r="AQ210" i="3"/>
  <c r="X226" i="3"/>
  <c r="X242" i="3"/>
  <c r="AN175" i="3"/>
  <c r="AO175" i="3"/>
  <c r="AQ175" i="3"/>
  <c r="AC175" i="3"/>
  <c r="AB175" i="3"/>
  <c r="AP175" i="3"/>
  <c r="AM175" i="3"/>
  <c r="AR175" i="3"/>
  <c r="AM191" i="3"/>
  <c r="AN191" i="3"/>
  <c r="AR191" i="3"/>
  <c r="AB191" i="3"/>
  <c r="AQ191" i="3"/>
  <c r="AP191" i="3"/>
  <c r="AO191" i="3"/>
  <c r="AC191" i="3"/>
  <c r="AR207" i="3"/>
  <c r="AC207" i="3"/>
  <c r="AO207" i="3"/>
  <c r="AN207" i="3"/>
  <c r="AB207" i="3"/>
  <c r="AQ207" i="3"/>
  <c r="AM207" i="3"/>
  <c r="AP207" i="3"/>
  <c r="AR223" i="3"/>
  <c r="AB223" i="3"/>
  <c r="AN223" i="3"/>
  <c r="AO223" i="3"/>
  <c r="AC223" i="3"/>
  <c r="AQ223" i="3"/>
  <c r="AM223" i="3"/>
  <c r="AP223" i="3"/>
  <c r="AB239" i="3"/>
  <c r="AN239" i="3"/>
  <c r="AR239" i="3"/>
  <c r="AQ239" i="3"/>
  <c r="AP239" i="3"/>
  <c r="AO239" i="3"/>
  <c r="AM239" i="3"/>
  <c r="AC239" i="3"/>
  <c r="AN263" i="3"/>
  <c r="AR263" i="3"/>
  <c r="AM263" i="3"/>
  <c r="AQ263" i="3"/>
  <c r="AP263" i="3"/>
  <c r="AO263" i="3"/>
  <c r="AB263" i="3"/>
  <c r="AC263" i="3"/>
  <c r="X261" i="3"/>
  <c r="X256" i="3"/>
  <c r="S12" i="3"/>
  <c r="W12" i="3" s="1"/>
  <c r="S8" i="3"/>
  <c r="W8" i="3" s="1"/>
  <c r="X8" i="3" s="1"/>
  <c r="S14" i="3"/>
  <c r="W14" i="3" s="1"/>
  <c r="X14" i="3" s="1"/>
  <c r="S11" i="3"/>
  <c r="W11" i="3" s="1"/>
  <c r="S9" i="3"/>
  <c r="W9" i="3" s="1"/>
  <c r="S16" i="3"/>
  <c r="W16" i="3" s="1"/>
  <c r="S13" i="3"/>
  <c r="W13" i="3" s="1"/>
  <c r="S10" i="3"/>
  <c r="W10" i="3" s="1"/>
  <c r="X10" i="3" s="1"/>
  <c r="S15" i="3"/>
  <c r="W15" i="3" s="1"/>
  <c r="X15" i="3" s="1"/>
  <c r="S6" i="3"/>
  <c r="W6" i="3" s="1"/>
  <c r="AD189" i="3" l="1"/>
  <c r="AE189" i="3" s="1"/>
  <c r="AD135" i="3"/>
  <c r="AE135" i="3" s="1"/>
  <c r="AD91" i="3"/>
  <c r="AE91" i="3" s="1"/>
  <c r="AD245" i="3"/>
  <c r="AE245" i="3" s="1"/>
  <c r="AD247" i="3"/>
  <c r="AE247" i="3" s="1"/>
  <c r="AD263" i="3"/>
  <c r="AE263" i="3" s="1"/>
  <c r="AS171" i="3"/>
  <c r="AT171" i="3" s="1"/>
  <c r="AD39" i="3"/>
  <c r="AE39" i="3" s="1"/>
  <c r="AS50" i="3"/>
  <c r="AT50" i="3" s="1"/>
  <c r="AV50" i="3" s="1"/>
  <c r="AS166" i="3"/>
  <c r="AT166" i="3" s="1"/>
  <c r="AD46" i="3"/>
  <c r="AE46" i="3" s="1"/>
  <c r="AD136" i="3"/>
  <c r="AE136" i="3" s="1"/>
  <c r="AD72" i="3"/>
  <c r="AE72" i="3" s="1"/>
  <c r="AS216" i="3"/>
  <c r="AT216" i="3" s="1"/>
  <c r="AS231" i="3"/>
  <c r="AT231" i="3" s="1"/>
  <c r="AS215" i="3"/>
  <c r="AT215" i="3" s="1"/>
  <c r="AS199" i="3"/>
  <c r="AT199" i="3" s="1"/>
  <c r="AS234" i="3"/>
  <c r="AT234" i="3" s="1"/>
  <c r="AS164" i="3"/>
  <c r="AT164" i="3" s="1"/>
  <c r="AS181" i="3"/>
  <c r="AT181" i="3" s="1"/>
  <c r="AS154" i="3"/>
  <c r="AT154" i="3" s="1"/>
  <c r="AS34" i="3"/>
  <c r="AT34" i="3" s="1"/>
  <c r="AV34" i="3" s="1"/>
  <c r="AD144" i="3"/>
  <c r="AE144" i="3" s="1"/>
  <c r="AD143" i="3"/>
  <c r="AE143" i="3" s="1"/>
  <c r="AS182" i="3"/>
  <c r="AT182" i="3" s="1"/>
  <c r="AS241" i="3"/>
  <c r="AT241" i="3" s="1"/>
  <c r="AD168" i="3"/>
  <c r="AE168" i="3" s="1"/>
  <c r="AD223" i="3"/>
  <c r="AE223" i="3" s="1"/>
  <c r="AD63" i="3"/>
  <c r="AE63" i="3" s="1"/>
  <c r="AD108" i="3"/>
  <c r="AE108" i="3" s="1"/>
  <c r="AD60" i="3"/>
  <c r="AE60" i="3" s="1"/>
  <c r="AD64" i="3"/>
  <c r="AE64" i="3" s="1"/>
  <c r="AD114" i="3"/>
  <c r="AE114" i="3" s="1"/>
  <c r="AD125" i="3"/>
  <c r="AE125" i="3" s="1"/>
  <c r="AD19" i="3"/>
  <c r="AE19" i="3" s="1"/>
  <c r="AD203" i="3"/>
  <c r="AE203" i="3" s="1"/>
  <c r="AD190" i="3"/>
  <c r="AE190" i="3" s="1"/>
  <c r="AD232" i="3"/>
  <c r="AE232" i="3" s="1"/>
  <c r="AD216" i="3"/>
  <c r="AE216" i="3" s="1"/>
  <c r="AD158" i="3"/>
  <c r="AE158" i="3" s="1"/>
  <c r="AD134" i="3"/>
  <c r="AE134" i="3" s="1"/>
  <c r="AD24" i="3"/>
  <c r="AE24" i="3" s="1"/>
  <c r="AD52" i="3"/>
  <c r="AE52" i="3" s="1"/>
  <c r="AD234" i="3"/>
  <c r="AE234" i="3" s="1"/>
  <c r="AD218" i="3"/>
  <c r="AE218" i="3" s="1"/>
  <c r="AD244" i="3"/>
  <c r="AE244" i="3" s="1"/>
  <c r="AD196" i="3"/>
  <c r="AE196" i="3" s="1"/>
  <c r="AD66" i="3"/>
  <c r="AE66" i="3" s="1"/>
  <c r="AD227" i="3"/>
  <c r="AE227" i="3" s="1"/>
  <c r="AD211" i="3"/>
  <c r="AE211" i="3" s="1"/>
  <c r="AD214" i="3"/>
  <c r="AE214" i="3" s="1"/>
  <c r="AD182" i="3"/>
  <c r="AE182" i="3" s="1"/>
  <c r="AD20" i="3"/>
  <c r="AE20" i="3" s="1"/>
  <c r="AD32" i="3"/>
  <c r="AE32" i="3" s="1"/>
  <c r="AD169" i="3"/>
  <c r="AE169" i="3" s="1"/>
  <c r="AD164" i="3"/>
  <c r="AE164" i="3" s="1"/>
  <c r="AD165" i="3"/>
  <c r="AE165" i="3" s="1"/>
  <c r="AD154" i="3"/>
  <c r="AE154" i="3" s="1"/>
  <c r="AD172" i="3"/>
  <c r="AE172" i="3" s="1"/>
  <c r="AD162" i="3"/>
  <c r="AE162" i="3" s="1"/>
  <c r="AS64" i="3"/>
  <c r="AT64" i="3" s="1"/>
  <c r="AD204" i="3"/>
  <c r="AE204" i="3" s="1"/>
  <c r="AD139" i="3"/>
  <c r="AE139" i="3" s="1"/>
  <c r="AS158" i="3"/>
  <c r="AT158" i="3" s="1"/>
  <c r="AS142" i="3"/>
  <c r="AT142" i="3" s="1"/>
  <c r="AD192" i="3"/>
  <c r="AE192" i="3" s="1"/>
  <c r="AS104" i="3"/>
  <c r="AT104" i="3" s="1"/>
  <c r="AD175" i="3"/>
  <c r="AE175" i="3" s="1"/>
  <c r="AS220" i="3"/>
  <c r="AT220" i="3" s="1"/>
  <c r="AS172" i="3"/>
  <c r="AT172" i="3" s="1"/>
  <c r="AS138" i="3"/>
  <c r="AT138" i="3" s="1"/>
  <c r="AD176" i="3"/>
  <c r="AE176" i="3" s="1"/>
  <c r="AD76" i="3"/>
  <c r="AE76" i="3" s="1"/>
  <c r="AD222" i="3"/>
  <c r="AE222" i="3" s="1"/>
  <c r="AD184" i="3"/>
  <c r="AE184" i="3" s="1"/>
  <c r="AD75" i="3"/>
  <c r="AE75" i="3" s="1"/>
  <c r="AD92" i="3"/>
  <c r="AE92" i="3" s="1"/>
  <c r="AD151" i="3"/>
  <c r="AE151" i="3" s="1"/>
  <c r="AS88" i="3"/>
  <c r="AT88" i="3" s="1"/>
  <c r="AV88" i="3" s="1"/>
  <c r="AD228" i="3"/>
  <c r="AE228" i="3" s="1"/>
  <c r="AS117" i="3"/>
  <c r="AT117" i="3" s="1"/>
  <c r="AD117" i="3"/>
  <c r="AE117" i="3" s="1"/>
  <c r="AD96" i="3"/>
  <c r="AE96" i="3" s="1"/>
  <c r="AD179" i="3"/>
  <c r="AE179" i="3" s="1"/>
  <c r="AD142" i="3"/>
  <c r="AE142" i="3" s="1"/>
  <c r="AD111" i="3"/>
  <c r="AE111" i="3" s="1"/>
  <c r="AD153" i="3"/>
  <c r="AE153" i="3" s="1"/>
  <c r="AD150" i="3"/>
  <c r="AE150" i="3" s="1"/>
  <c r="AS94" i="3"/>
  <c r="AT94" i="3" s="1"/>
  <c r="AV94" i="3" s="1"/>
  <c r="AS75" i="3"/>
  <c r="AT75" i="3" s="1"/>
  <c r="AD89" i="3"/>
  <c r="AE89" i="3" s="1"/>
  <c r="AS245" i="3"/>
  <c r="AT245" i="3" s="1"/>
  <c r="AD58" i="3"/>
  <c r="AE58" i="3" s="1"/>
  <c r="AD33" i="3"/>
  <c r="AE33" i="3" s="1"/>
  <c r="AD44" i="3"/>
  <c r="AE44" i="3" s="1"/>
  <c r="AD43" i="3"/>
  <c r="AE43" i="3" s="1"/>
  <c r="AD62" i="3"/>
  <c r="AE62" i="3" s="1"/>
  <c r="AD21" i="3"/>
  <c r="AE21" i="3" s="1"/>
  <c r="AS57" i="3"/>
  <c r="AT57" i="3" s="1"/>
  <c r="AD23" i="3"/>
  <c r="AE23" i="3" s="1"/>
  <c r="X13" i="3"/>
  <c r="AP14" i="3"/>
  <c r="AQ14" i="3"/>
  <c r="AB14" i="3"/>
  <c r="AO14" i="3"/>
  <c r="AN14" i="3"/>
  <c r="AM14" i="3"/>
  <c r="AC14" i="3"/>
  <c r="AR14" i="3"/>
  <c r="X16" i="3"/>
  <c r="AR8" i="3"/>
  <c r="AC8" i="3"/>
  <c r="AO8" i="3"/>
  <c r="AP8" i="3"/>
  <c r="AM8" i="3"/>
  <c r="AN8" i="3"/>
  <c r="AQ8" i="3"/>
  <c r="AB8" i="3"/>
  <c r="AD210" i="3"/>
  <c r="AE210" i="3" s="1"/>
  <c r="AS189" i="3"/>
  <c r="AT189" i="3" s="1"/>
  <c r="AV189" i="3" s="1"/>
  <c r="AS111" i="3"/>
  <c r="AT111" i="3" s="1"/>
  <c r="AS47" i="3"/>
  <c r="AT47" i="3" s="1"/>
  <c r="AS153" i="3"/>
  <c r="AT153" i="3" s="1"/>
  <c r="AV153" i="3" s="1"/>
  <c r="AS139" i="3"/>
  <c r="AT139" i="3" s="1"/>
  <c r="AS36" i="3"/>
  <c r="AT36" i="3" s="1"/>
  <c r="AS218" i="3"/>
  <c r="AT218" i="3" s="1"/>
  <c r="AS66" i="3"/>
  <c r="AT66" i="3" s="1"/>
  <c r="AS159" i="3"/>
  <c r="AT159" i="3" s="1"/>
  <c r="AD81" i="3"/>
  <c r="AE81" i="3" s="1"/>
  <c r="AS35" i="3"/>
  <c r="AT35" i="3" s="1"/>
  <c r="AO15" i="3"/>
  <c r="AP15" i="3"/>
  <c r="AQ15" i="3"/>
  <c r="AC15" i="3"/>
  <c r="AB15" i="3"/>
  <c r="AR15" i="3"/>
  <c r="AM15" i="3"/>
  <c r="AN15" i="3"/>
  <c r="X9" i="3"/>
  <c r="X12" i="3"/>
  <c r="AM261" i="3"/>
  <c r="AP261" i="3"/>
  <c r="AQ261" i="3"/>
  <c r="AO261" i="3"/>
  <c r="AC261" i="3"/>
  <c r="AN261" i="3"/>
  <c r="AR261" i="3"/>
  <c r="AB261" i="3"/>
  <c r="AD207" i="3"/>
  <c r="AE207" i="3" s="1"/>
  <c r="AS191" i="3"/>
  <c r="AT191" i="3" s="1"/>
  <c r="AO226" i="3"/>
  <c r="AM226" i="3"/>
  <c r="AR226" i="3"/>
  <c r="AC226" i="3"/>
  <c r="AQ226" i="3"/>
  <c r="AP226" i="3"/>
  <c r="AB226" i="3"/>
  <c r="AN226" i="3"/>
  <c r="AS178" i="3"/>
  <c r="AT178" i="3" s="1"/>
  <c r="AM253" i="3"/>
  <c r="AP253" i="3"/>
  <c r="AB253" i="3"/>
  <c r="AC253" i="3"/>
  <c r="AO253" i="3"/>
  <c r="AN253" i="3"/>
  <c r="AQ253" i="3"/>
  <c r="AR253" i="3"/>
  <c r="AP252" i="3"/>
  <c r="AB252" i="3"/>
  <c r="AM252" i="3"/>
  <c r="AQ252" i="3"/>
  <c r="AC252" i="3"/>
  <c r="AR252" i="3"/>
  <c r="AO252" i="3"/>
  <c r="AN252" i="3"/>
  <c r="AS204" i="3"/>
  <c r="AT204" i="3" s="1"/>
  <c r="AS188" i="3"/>
  <c r="AT188" i="3" s="1"/>
  <c r="AD188" i="3"/>
  <c r="AE188" i="3" s="1"/>
  <c r="AS152" i="3"/>
  <c r="AT152" i="3" s="1"/>
  <c r="AS162" i="3"/>
  <c r="AT162" i="3" s="1"/>
  <c r="AS146" i="3"/>
  <c r="AT146" i="3" s="1"/>
  <c r="AS127" i="3"/>
  <c r="AT127" i="3" s="1"/>
  <c r="AD127" i="3"/>
  <c r="AE127" i="3" s="1"/>
  <c r="AQ95" i="3"/>
  <c r="AM95" i="3"/>
  <c r="AO95" i="3"/>
  <c r="AC95" i="3"/>
  <c r="AP95" i="3"/>
  <c r="AB95" i="3"/>
  <c r="AN95" i="3"/>
  <c r="AR95" i="3"/>
  <c r="AQ31" i="3"/>
  <c r="AP31" i="3"/>
  <c r="AC31" i="3"/>
  <c r="AB31" i="3"/>
  <c r="AN31" i="3"/>
  <c r="AM31" i="3"/>
  <c r="AO31" i="3"/>
  <c r="AR31" i="3"/>
  <c r="AC122" i="3"/>
  <c r="AO122" i="3"/>
  <c r="AM122" i="3"/>
  <c r="AB122" i="3"/>
  <c r="AP122" i="3"/>
  <c r="AR122" i="3"/>
  <c r="AN122" i="3"/>
  <c r="AQ122" i="3"/>
  <c r="AO90" i="3"/>
  <c r="AR90" i="3"/>
  <c r="AC90" i="3"/>
  <c r="AB90" i="3"/>
  <c r="AM90" i="3"/>
  <c r="AP90" i="3"/>
  <c r="AN90" i="3"/>
  <c r="AQ90" i="3"/>
  <c r="AS42" i="3"/>
  <c r="AT42" i="3" s="1"/>
  <c r="AD26" i="3"/>
  <c r="AE26" i="3" s="1"/>
  <c r="AQ140" i="3"/>
  <c r="AM140" i="3"/>
  <c r="AP140" i="3"/>
  <c r="AN140" i="3"/>
  <c r="AR140" i="3"/>
  <c r="AB140" i="3"/>
  <c r="AC140" i="3"/>
  <c r="AO140" i="3"/>
  <c r="AS108" i="3"/>
  <c r="AT108" i="3" s="1"/>
  <c r="AV108" i="3" s="1"/>
  <c r="AB97" i="3"/>
  <c r="AQ97" i="3"/>
  <c r="AP97" i="3"/>
  <c r="AN97" i="3"/>
  <c r="AC97" i="3"/>
  <c r="AD97" i="3" s="1"/>
  <c r="AE97" i="3" s="1"/>
  <c r="AO97" i="3"/>
  <c r="AM97" i="3"/>
  <c r="AR97" i="3"/>
  <c r="AP128" i="3"/>
  <c r="AQ128" i="3"/>
  <c r="AC128" i="3"/>
  <c r="AO128" i="3"/>
  <c r="AM128" i="3"/>
  <c r="AR128" i="3"/>
  <c r="AB128" i="3"/>
  <c r="AN128" i="3"/>
  <c r="AS96" i="3"/>
  <c r="AT96" i="3" s="1"/>
  <c r="AS135" i="3"/>
  <c r="AT135" i="3" s="1"/>
  <c r="AV135" i="3" s="1"/>
  <c r="AC71" i="3"/>
  <c r="AN71" i="3"/>
  <c r="AB71" i="3"/>
  <c r="AM71" i="3"/>
  <c r="AP71" i="3"/>
  <c r="AR71" i="3"/>
  <c r="AQ71" i="3"/>
  <c r="AO71" i="3"/>
  <c r="AO145" i="3"/>
  <c r="AQ145" i="3"/>
  <c r="AP145" i="3"/>
  <c r="AB145" i="3"/>
  <c r="AC145" i="3"/>
  <c r="AM145" i="3"/>
  <c r="AN145" i="3"/>
  <c r="AR145" i="3"/>
  <c r="AD18" i="3"/>
  <c r="AE18" i="3" s="1"/>
  <c r="AS125" i="3"/>
  <c r="AT125" i="3" s="1"/>
  <c r="AV125" i="3" s="1"/>
  <c r="AB61" i="3"/>
  <c r="AO61" i="3"/>
  <c r="AQ61" i="3"/>
  <c r="AN61" i="3"/>
  <c r="AM61" i="3"/>
  <c r="AR61" i="3"/>
  <c r="AP61" i="3"/>
  <c r="AC61" i="3"/>
  <c r="AO124" i="3"/>
  <c r="AP124" i="3"/>
  <c r="AQ124" i="3"/>
  <c r="AM124" i="3"/>
  <c r="AC124" i="3"/>
  <c r="AB124" i="3"/>
  <c r="AR124" i="3"/>
  <c r="AN124" i="3"/>
  <c r="AS49" i="3"/>
  <c r="AT49" i="3" s="1"/>
  <c r="AM112" i="3"/>
  <c r="AR112" i="3"/>
  <c r="AQ112" i="3"/>
  <c r="AC112" i="3"/>
  <c r="AN112" i="3"/>
  <c r="AO112" i="3"/>
  <c r="AP112" i="3"/>
  <c r="AB112" i="3"/>
  <c r="AD112" i="3" s="1"/>
  <c r="AE112" i="3" s="1"/>
  <c r="AR255" i="3"/>
  <c r="AC255" i="3"/>
  <c r="AN255" i="3"/>
  <c r="AP255" i="3"/>
  <c r="AB255" i="3"/>
  <c r="AO255" i="3"/>
  <c r="AQ255" i="3"/>
  <c r="AM255" i="3"/>
  <c r="AS179" i="3"/>
  <c r="AT179" i="3" s="1"/>
  <c r="AP225" i="3"/>
  <c r="AM225" i="3"/>
  <c r="AQ225" i="3"/>
  <c r="AN225" i="3"/>
  <c r="AR225" i="3"/>
  <c r="AC225" i="3"/>
  <c r="AO225" i="3"/>
  <c r="AB225" i="3"/>
  <c r="AS176" i="3"/>
  <c r="AT176" i="3" s="1"/>
  <c r="AS160" i="3"/>
  <c r="AT160" i="3" s="1"/>
  <c r="AS150" i="3"/>
  <c r="AT150" i="3" s="1"/>
  <c r="AM115" i="3"/>
  <c r="AP115" i="3"/>
  <c r="AQ115" i="3"/>
  <c r="AB115" i="3"/>
  <c r="AO115" i="3"/>
  <c r="AN115" i="3"/>
  <c r="AR115" i="3"/>
  <c r="AC115" i="3"/>
  <c r="AS19" i="3"/>
  <c r="AT19" i="3" s="1"/>
  <c r="AC157" i="3"/>
  <c r="AO157" i="3"/>
  <c r="AQ157" i="3"/>
  <c r="AP157" i="3"/>
  <c r="AB157" i="3"/>
  <c r="AD157" i="3" s="1"/>
  <c r="AE157" i="3" s="1"/>
  <c r="AN157" i="3"/>
  <c r="AR157" i="3"/>
  <c r="AM157" i="3"/>
  <c r="AS126" i="3"/>
  <c r="AT126" i="3" s="1"/>
  <c r="AO116" i="3"/>
  <c r="AP116" i="3"/>
  <c r="AB116" i="3"/>
  <c r="AN116" i="3"/>
  <c r="AM116" i="3"/>
  <c r="AC116" i="3"/>
  <c r="AQ116" i="3"/>
  <c r="AR116" i="3"/>
  <c r="AB73" i="3"/>
  <c r="AC73" i="3"/>
  <c r="AR73" i="3"/>
  <c r="AO73" i="3"/>
  <c r="AN73" i="3"/>
  <c r="AP73" i="3"/>
  <c r="AM73" i="3"/>
  <c r="AQ73" i="3"/>
  <c r="AS28" i="3"/>
  <c r="AT28" i="3" s="1"/>
  <c r="AB251" i="3"/>
  <c r="AR251" i="3"/>
  <c r="AN251" i="3"/>
  <c r="AC251" i="3"/>
  <c r="AP251" i="3"/>
  <c r="AM251" i="3"/>
  <c r="AQ251" i="3"/>
  <c r="AO251" i="3"/>
  <c r="AQ254" i="3"/>
  <c r="AM254" i="3"/>
  <c r="AC254" i="3"/>
  <c r="AO254" i="3"/>
  <c r="AP254" i="3"/>
  <c r="AR254" i="3"/>
  <c r="AB254" i="3"/>
  <c r="AN254" i="3"/>
  <c r="AS222" i="3"/>
  <c r="AT222" i="3" s="1"/>
  <c r="AC206" i="3"/>
  <c r="AO206" i="3"/>
  <c r="AQ206" i="3"/>
  <c r="AB206" i="3"/>
  <c r="AP206" i="3"/>
  <c r="AM206" i="3"/>
  <c r="AN206" i="3"/>
  <c r="AR206" i="3"/>
  <c r="AP249" i="3"/>
  <c r="AC249" i="3"/>
  <c r="AM249" i="3"/>
  <c r="AQ249" i="3"/>
  <c r="AO249" i="3"/>
  <c r="AN249" i="3"/>
  <c r="AB249" i="3"/>
  <c r="AR249" i="3"/>
  <c r="AP217" i="3"/>
  <c r="AQ217" i="3"/>
  <c r="AM217" i="3"/>
  <c r="AN217" i="3"/>
  <c r="AR217" i="3"/>
  <c r="AO217" i="3"/>
  <c r="AC217" i="3"/>
  <c r="AB217" i="3"/>
  <c r="AS232" i="3"/>
  <c r="AT232" i="3" s="1"/>
  <c r="AP200" i="3"/>
  <c r="AN200" i="3"/>
  <c r="AB200" i="3"/>
  <c r="AQ200" i="3"/>
  <c r="AC200" i="3"/>
  <c r="AO200" i="3"/>
  <c r="AM200" i="3"/>
  <c r="AR200" i="3"/>
  <c r="AS184" i="3"/>
  <c r="AT184" i="3" s="1"/>
  <c r="AM197" i="3"/>
  <c r="AP197" i="3"/>
  <c r="AQ197" i="3"/>
  <c r="AC197" i="3"/>
  <c r="AB197" i="3"/>
  <c r="AO197" i="3"/>
  <c r="AN197" i="3"/>
  <c r="AR197" i="3"/>
  <c r="AM107" i="3"/>
  <c r="AQ107" i="3"/>
  <c r="AP107" i="3"/>
  <c r="AB107" i="3"/>
  <c r="AO107" i="3"/>
  <c r="AN107" i="3"/>
  <c r="AC107" i="3"/>
  <c r="AR107" i="3"/>
  <c r="AS43" i="3"/>
  <c r="AT43" i="3" s="1"/>
  <c r="AN167" i="3"/>
  <c r="AO167" i="3"/>
  <c r="AC167" i="3"/>
  <c r="AP167" i="3"/>
  <c r="AM167" i="3"/>
  <c r="AR167" i="3"/>
  <c r="AB167" i="3"/>
  <c r="AD167" i="3" s="1"/>
  <c r="AE167" i="3" s="1"/>
  <c r="AQ167" i="3"/>
  <c r="AD118" i="3"/>
  <c r="AE118" i="3" s="1"/>
  <c r="AQ70" i="3"/>
  <c r="AM70" i="3"/>
  <c r="AO70" i="3"/>
  <c r="AC70" i="3"/>
  <c r="AP70" i="3"/>
  <c r="AN70" i="3"/>
  <c r="AR70" i="3"/>
  <c r="AB70" i="3"/>
  <c r="AD70" i="3" s="1"/>
  <c r="AE70" i="3" s="1"/>
  <c r="AS38" i="3"/>
  <c r="AT38" i="3" s="1"/>
  <c r="AD22" i="3"/>
  <c r="AE22" i="3" s="1"/>
  <c r="AQ201" i="3"/>
  <c r="AP201" i="3"/>
  <c r="AM201" i="3"/>
  <c r="AN201" i="3"/>
  <c r="AR201" i="3"/>
  <c r="AB201" i="3"/>
  <c r="AC201" i="3"/>
  <c r="AO201" i="3"/>
  <c r="AP37" i="3"/>
  <c r="AC37" i="3"/>
  <c r="AO37" i="3"/>
  <c r="AQ37" i="3"/>
  <c r="AB37" i="3"/>
  <c r="AM37" i="3"/>
  <c r="AN37" i="3"/>
  <c r="AR37" i="3"/>
  <c r="AC132" i="3"/>
  <c r="AM132" i="3"/>
  <c r="AO132" i="3"/>
  <c r="AP132" i="3"/>
  <c r="AQ132" i="3"/>
  <c r="AN132" i="3"/>
  <c r="AR132" i="3"/>
  <c r="AB132" i="3"/>
  <c r="AS92" i="3"/>
  <c r="AT92" i="3" s="1"/>
  <c r="AP121" i="3"/>
  <c r="AC121" i="3"/>
  <c r="AR121" i="3"/>
  <c r="AQ121" i="3"/>
  <c r="AN121" i="3"/>
  <c r="AM121" i="3"/>
  <c r="AO121" i="3"/>
  <c r="AB121" i="3"/>
  <c r="AS89" i="3"/>
  <c r="AT89" i="3" s="1"/>
  <c r="AS151" i="3"/>
  <c r="AT151" i="3" s="1"/>
  <c r="AS120" i="3"/>
  <c r="AT120" i="3" s="1"/>
  <c r="AB56" i="3"/>
  <c r="AM56" i="3"/>
  <c r="AO56" i="3"/>
  <c r="AN56" i="3"/>
  <c r="AP56" i="3"/>
  <c r="AC56" i="3"/>
  <c r="AQ56" i="3"/>
  <c r="AR56" i="3"/>
  <c r="AD259" i="3"/>
  <c r="AE259" i="3" s="1"/>
  <c r="AS247" i="3"/>
  <c r="AT247" i="3" s="1"/>
  <c r="AS183" i="3"/>
  <c r="AT183" i="3" s="1"/>
  <c r="AS202" i="3"/>
  <c r="AT202" i="3" s="1"/>
  <c r="AD202" i="3"/>
  <c r="AE202" i="3" s="1"/>
  <c r="AS186" i="3"/>
  <c r="AT186" i="3" s="1"/>
  <c r="AN170" i="3"/>
  <c r="AB170" i="3"/>
  <c r="AO170" i="3"/>
  <c r="AC170" i="3"/>
  <c r="AR170" i="3"/>
  <c r="AP170" i="3"/>
  <c r="AM170" i="3"/>
  <c r="AQ170" i="3"/>
  <c r="AQ213" i="3"/>
  <c r="AM213" i="3"/>
  <c r="AP213" i="3"/>
  <c r="AC213" i="3"/>
  <c r="AB213" i="3"/>
  <c r="AO213" i="3"/>
  <c r="AN213" i="3"/>
  <c r="AR213" i="3"/>
  <c r="AS165" i="3"/>
  <c r="AT165" i="3" s="1"/>
  <c r="AD181" i="3"/>
  <c r="AE181" i="3" s="1"/>
  <c r="AS119" i="3"/>
  <c r="AT119" i="3" s="1"/>
  <c r="AO103" i="3"/>
  <c r="AC103" i="3"/>
  <c r="AM103" i="3"/>
  <c r="AP103" i="3"/>
  <c r="AQ103" i="3"/>
  <c r="AR103" i="3"/>
  <c r="AN103" i="3"/>
  <c r="AB103" i="3"/>
  <c r="AD55" i="3"/>
  <c r="AE55" i="3" s="1"/>
  <c r="AS23" i="3"/>
  <c r="AT23" i="3" s="1"/>
  <c r="AC161" i="3"/>
  <c r="AO161" i="3"/>
  <c r="AB161" i="3"/>
  <c r="AN161" i="3"/>
  <c r="AQ161" i="3"/>
  <c r="AR161" i="3"/>
  <c r="AP161" i="3"/>
  <c r="AM161" i="3"/>
  <c r="AQ29" i="3"/>
  <c r="AR29" i="3"/>
  <c r="AO29" i="3"/>
  <c r="AN29" i="3"/>
  <c r="AC29" i="3"/>
  <c r="AB29" i="3"/>
  <c r="AM29" i="3"/>
  <c r="AP29" i="3"/>
  <c r="AS143" i="3"/>
  <c r="AT143" i="3" s="1"/>
  <c r="AN243" i="3"/>
  <c r="AR243" i="3"/>
  <c r="AQ243" i="3"/>
  <c r="AP243" i="3"/>
  <c r="AB243" i="3"/>
  <c r="AM243" i="3"/>
  <c r="AC243" i="3"/>
  <c r="AO243" i="3"/>
  <c r="AD195" i="3"/>
  <c r="AE195" i="3" s="1"/>
  <c r="AD241" i="3"/>
  <c r="AE241" i="3" s="1"/>
  <c r="AM209" i="3"/>
  <c r="AP209" i="3"/>
  <c r="AQ209" i="3"/>
  <c r="AN209" i="3"/>
  <c r="AR209" i="3"/>
  <c r="AB209" i="3"/>
  <c r="AC209" i="3"/>
  <c r="AO209" i="3"/>
  <c r="AS192" i="3"/>
  <c r="AT192" i="3" s="1"/>
  <c r="AM205" i="3"/>
  <c r="AQ205" i="3"/>
  <c r="AP205" i="3"/>
  <c r="AC205" i="3"/>
  <c r="AB205" i="3"/>
  <c r="AO205" i="3"/>
  <c r="AN205" i="3"/>
  <c r="AR205" i="3"/>
  <c r="AO99" i="3"/>
  <c r="AC99" i="3"/>
  <c r="AM99" i="3"/>
  <c r="AP99" i="3"/>
  <c r="AQ99" i="3"/>
  <c r="AB99" i="3"/>
  <c r="AD99" i="3" s="1"/>
  <c r="AE99" i="3" s="1"/>
  <c r="AN99" i="3"/>
  <c r="AR99" i="3"/>
  <c r="AM193" i="3"/>
  <c r="AP193" i="3"/>
  <c r="AQ193" i="3"/>
  <c r="AN193" i="3"/>
  <c r="AR193" i="3"/>
  <c r="AC193" i="3"/>
  <c r="AO193" i="3"/>
  <c r="AB193" i="3"/>
  <c r="AM110" i="3"/>
  <c r="AB110" i="3"/>
  <c r="AR110" i="3"/>
  <c r="AO110" i="3"/>
  <c r="AP110" i="3"/>
  <c r="AC110" i="3"/>
  <c r="AN110" i="3"/>
  <c r="AQ110" i="3"/>
  <c r="AS30" i="3"/>
  <c r="AT30" i="3" s="1"/>
  <c r="AD30" i="3"/>
  <c r="AE30" i="3" s="1"/>
  <c r="AQ53" i="3"/>
  <c r="AM53" i="3"/>
  <c r="AC53" i="3"/>
  <c r="AP53" i="3"/>
  <c r="AO53" i="3"/>
  <c r="AB53" i="3"/>
  <c r="AR53" i="3"/>
  <c r="AN53" i="3"/>
  <c r="AS100" i="3"/>
  <c r="AT100" i="3" s="1"/>
  <c r="AD105" i="3"/>
  <c r="AE105" i="3" s="1"/>
  <c r="AS41" i="3"/>
  <c r="AT41" i="3" s="1"/>
  <c r="AP10" i="3"/>
  <c r="AQ10" i="3"/>
  <c r="AR10" i="3"/>
  <c r="AC10" i="3"/>
  <c r="AM10" i="3"/>
  <c r="AO10" i="3"/>
  <c r="AB10" i="3"/>
  <c r="AN10" i="3"/>
  <c r="X11" i="3"/>
  <c r="AD239" i="3"/>
  <c r="AE239" i="3" s="1"/>
  <c r="AD191" i="3"/>
  <c r="AE191" i="3" s="1"/>
  <c r="AD178" i="3"/>
  <c r="AE178" i="3" s="1"/>
  <c r="AS237" i="3"/>
  <c r="AT237" i="3" s="1"/>
  <c r="AD146" i="3"/>
  <c r="AE146" i="3" s="1"/>
  <c r="AD47" i="3"/>
  <c r="AE47" i="3" s="1"/>
  <c r="AD138" i="3"/>
  <c r="AE138" i="3" s="1"/>
  <c r="AS58" i="3"/>
  <c r="AT58" i="3" s="1"/>
  <c r="AD42" i="3"/>
  <c r="AE42" i="3" s="1"/>
  <c r="AS109" i="3"/>
  <c r="AT109" i="3" s="1"/>
  <c r="AD109" i="3"/>
  <c r="AE109" i="3" s="1"/>
  <c r="AD77" i="3"/>
  <c r="AE77" i="3" s="1"/>
  <c r="AS77" i="3"/>
  <c r="AT77" i="3" s="1"/>
  <c r="AS60" i="3"/>
  <c r="AT60" i="3" s="1"/>
  <c r="AS129" i="3"/>
  <c r="AT129" i="3" s="1"/>
  <c r="AD129" i="3"/>
  <c r="AE129" i="3" s="1"/>
  <c r="AD163" i="3"/>
  <c r="AE163" i="3" s="1"/>
  <c r="AS32" i="3"/>
  <c r="AT32" i="3" s="1"/>
  <c r="AD49" i="3"/>
  <c r="AE49" i="3" s="1"/>
  <c r="AS44" i="3"/>
  <c r="AT44" i="3" s="1"/>
  <c r="AD166" i="3"/>
  <c r="AE166" i="3" s="1"/>
  <c r="AD208" i="3"/>
  <c r="AE208" i="3" s="1"/>
  <c r="AS208" i="3"/>
  <c r="AT208" i="3" s="1"/>
  <c r="AD51" i="3"/>
  <c r="AE51" i="3" s="1"/>
  <c r="AS51" i="3"/>
  <c r="AT51" i="3" s="1"/>
  <c r="AD126" i="3"/>
  <c r="AE126" i="3" s="1"/>
  <c r="AS46" i="3"/>
  <c r="AT46" i="3" s="1"/>
  <c r="AS85" i="3"/>
  <c r="AT85" i="3" s="1"/>
  <c r="AS21" i="3"/>
  <c r="AT21" i="3" s="1"/>
  <c r="AS136" i="3"/>
  <c r="AT136" i="3" s="1"/>
  <c r="AV136" i="3" s="1"/>
  <c r="AD28" i="3"/>
  <c r="AE28" i="3" s="1"/>
  <c r="AD258" i="3"/>
  <c r="AE258" i="3" s="1"/>
  <c r="AS258" i="3"/>
  <c r="AT258" i="3" s="1"/>
  <c r="AS235" i="3"/>
  <c r="AT235" i="3" s="1"/>
  <c r="AD235" i="3"/>
  <c r="AE235" i="3" s="1"/>
  <c r="AS219" i="3"/>
  <c r="AT219" i="3" s="1"/>
  <c r="AD219" i="3"/>
  <c r="AE219" i="3" s="1"/>
  <c r="AS203" i="3"/>
  <c r="AT203" i="3" s="1"/>
  <c r="AS190" i="3"/>
  <c r="AT190" i="3" s="1"/>
  <c r="AS149" i="3"/>
  <c r="AT149" i="3" s="1"/>
  <c r="AS118" i="3"/>
  <c r="AT118" i="3" s="1"/>
  <c r="AD102" i="3"/>
  <c r="AE102" i="3" s="1"/>
  <c r="AS133" i="3"/>
  <c r="AT133" i="3" s="1"/>
  <c r="AD133" i="3"/>
  <c r="AE133" i="3" s="1"/>
  <c r="AD101" i="3"/>
  <c r="AE101" i="3" s="1"/>
  <c r="AD57" i="3"/>
  <c r="AE57" i="3" s="1"/>
  <c r="AD120" i="3"/>
  <c r="AE120" i="3" s="1"/>
  <c r="AV120" i="3" s="1"/>
  <c r="AD231" i="3"/>
  <c r="AE231" i="3" s="1"/>
  <c r="AD215" i="3"/>
  <c r="AE215" i="3" s="1"/>
  <c r="AD199" i="3"/>
  <c r="AE199" i="3" s="1"/>
  <c r="AD183" i="3"/>
  <c r="AE183" i="3" s="1"/>
  <c r="AD250" i="3"/>
  <c r="AE250" i="3" s="1"/>
  <c r="AS250" i="3"/>
  <c r="AT250" i="3" s="1"/>
  <c r="AD186" i="3"/>
  <c r="AE186" i="3" s="1"/>
  <c r="AS228" i="3"/>
  <c r="AT228" i="3" s="1"/>
  <c r="AS196" i="3"/>
  <c r="AT196" i="3" s="1"/>
  <c r="AS180" i="3"/>
  <c r="AT180" i="3" s="1"/>
  <c r="AV180" i="3" s="1"/>
  <c r="AD119" i="3"/>
  <c r="AE119" i="3" s="1"/>
  <c r="AD98" i="3"/>
  <c r="AE98" i="3" s="1"/>
  <c r="AS93" i="3"/>
  <c r="AT93" i="3" s="1"/>
  <c r="AS84" i="3"/>
  <c r="AT84" i="3" s="1"/>
  <c r="AS144" i="3"/>
  <c r="AT144" i="3" s="1"/>
  <c r="AS81" i="3"/>
  <c r="AT81" i="3" s="1"/>
  <c r="AS227" i="3"/>
  <c r="AT227" i="3" s="1"/>
  <c r="AS211" i="3"/>
  <c r="AT211" i="3" s="1"/>
  <c r="AS195" i="3"/>
  <c r="AT195" i="3" s="1"/>
  <c r="AS214" i="3"/>
  <c r="AT214" i="3" s="1"/>
  <c r="AD35" i="3"/>
  <c r="AE35" i="3" s="1"/>
  <c r="AD147" i="3"/>
  <c r="AE147" i="3" s="1"/>
  <c r="AD100" i="3"/>
  <c r="AE100" i="3" s="1"/>
  <c r="AS105" i="3"/>
  <c r="AT105" i="3" s="1"/>
  <c r="AP256" i="3"/>
  <c r="AB256" i="3"/>
  <c r="AM256" i="3"/>
  <c r="AC256" i="3"/>
  <c r="AR256" i="3"/>
  <c r="AQ256" i="3"/>
  <c r="AN256" i="3"/>
  <c r="AO256" i="3"/>
  <c r="AS263" i="3"/>
  <c r="AT263" i="3" s="1"/>
  <c r="AS239" i="3"/>
  <c r="AT239" i="3" s="1"/>
  <c r="AV239" i="3" s="1"/>
  <c r="AS223" i="3"/>
  <c r="AT223" i="3" s="1"/>
  <c r="AS207" i="3"/>
  <c r="AT207" i="3" s="1"/>
  <c r="AS175" i="3"/>
  <c r="AT175" i="3" s="1"/>
  <c r="AQ242" i="3"/>
  <c r="AM242" i="3"/>
  <c r="AC242" i="3"/>
  <c r="AO242" i="3"/>
  <c r="AP242" i="3"/>
  <c r="AB242" i="3"/>
  <c r="AN242" i="3"/>
  <c r="AR242" i="3"/>
  <c r="AS210" i="3"/>
  <c r="AT210" i="3" s="1"/>
  <c r="AO194" i="3"/>
  <c r="AN194" i="3"/>
  <c r="AM194" i="3"/>
  <c r="AR194" i="3"/>
  <c r="AP194" i="3"/>
  <c r="AQ194" i="3"/>
  <c r="AC194" i="3"/>
  <c r="AB194" i="3"/>
  <c r="AD237" i="3"/>
  <c r="AE237" i="3" s="1"/>
  <c r="AM221" i="3"/>
  <c r="AP221" i="3"/>
  <c r="AQ221" i="3"/>
  <c r="AC221" i="3"/>
  <c r="AB221" i="3"/>
  <c r="AO221" i="3"/>
  <c r="AR221" i="3"/>
  <c r="AN221" i="3"/>
  <c r="AP236" i="3"/>
  <c r="AR236" i="3"/>
  <c r="AB236" i="3"/>
  <c r="AM236" i="3"/>
  <c r="AC236" i="3"/>
  <c r="AQ236" i="3"/>
  <c r="AO236" i="3"/>
  <c r="AN236" i="3"/>
  <c r="AD220" i="3"/>
  <c r="AE220" i="3" s="1"/>
  <c r="AD152" i="3"/>
  <c r="AE152" i="3" s="1"/>
  <c r="AC79" i="3"/>
  <c r="AN79" i="3"/>
  <c r="AM79" i="3"/>
  <c r="AP79" i="3"/>
  <c r="AQ79" i="3"/>
  <c r="AR79" i="3"/>
  <c r="AB79" i="3"/>
  <c r="AO79" i="3"/>
  <c r="AS63" i="3"/>
  <c r="AT63" i="3" s="1"/>
  <c r="AQ177" i="3"/>
  <c r="AP177" i="3"/>
  <c r="AR177" i="3"/>
  <c r="AC177" i="3"/>
  <c r="AM177" i="3"/>
  <c r="AB177" i="3"/>
  <c r="AN177" i="3"/>
  <c r="AO177" i="3"/>
  <c r="AC106" i="3"/>
  <c r="AQ106" i="3"/>
  <c r="AO106" i="3"/>
  <c r="AM106" i="3"/>
  <c r="AN106" i="3"/>
  <c r="AP106" i="3"/>
  <c r="AB106" i="3"/>
  <c r="AR106" i="3"/>
  <c r="AQ74" i="3"/>
  <c r="AM74" i="3"/>
  <c r="AC74" i="3"/>
  <c r="AO74" i="3"/>
  <c r="AP74" i="3"/>
  <c r="AB74" i="3"/>
  <c r="AN74" i="3"/>
  <c r="AR74" i="3"/>
  <c r="AS26" i="3"/>
  <c r="AT26" i="3" s="1"/>
  <c r="AP45" i="3"/>
  <c r="AO45" i="3"/>
  <c r="AC45" i="3"/>
  <c r="AQ45" i="3"/>
  <c r="AB45" i="3"/>
  <c r="AN45" i="3"/>
  <c r="AR45" i="3"/>
  <c r="AM45" i="3"/>
  <c r="AD171" i="3"/>
  <c r="AE171" i="3" s="1"/>
  <c r="AB65" i="3"/>
  <c r="AO65" i="3"/>
  <c r="AQ65" i="3"/>
  <c r="AN65" i="3"/>
  <c r="AM65" i="3"/>
  <c r="AR65" i="3"/>
  <c r="AP65" i="3"/>
  <c r="AC65" i="3"/>
  <c r="AS33" i="3"/>
  <c r="AT33" i="3" s="1"/>
  <c r="AS163" i="3"/>
  <c r="AT163" i="3" s="1"/>
  <c r="AM68" i="3"/>
  <c r="AB68" i="3"/>
  <c r="AP68" i="3"/>
  <c r="AQ68" i="3"/>
  <c r="AN68" i="3"/>
  <c r="AC68" i="3"/>
  <c r="AO68" i="3"/>
  <c r="AR68" i="3"/>
  <c r="AS20" i="3"/>
  <c r="AT20" i="3" s="1"/>
  <c r="AS39" i="3"/>
  <c r="AT39" i="3" s="1"/>
  <c r="AB7" i="3"/>
  <c r="AO7" i="3"/>
  <c r="AC7" i="3"/>
  <c r="AP7" i="3"/>
  <c r="AR7" i="3"/>
  <c r="AN7" i="3"/>
  <c r="AQ7" i="3"/>
  <c r="AM7" i="3"/>
  <c r="AS114" i="3"/>
  <c r="AT114" i="3" s="1"/>
  <c r="AM82" i="3"/>
  <c r="AP82" i="3"/>
  <c r="AQ82" i="3"/>
  <c r="AN82" i="3"/>
  <c r="AR82" i="3"/>
  <c r="AO82" i="3"/>
  <c r="AB82" i="3"/>
  <c r="AC82" i="3"/>
  <c r="AS18" i="3"/>
  <c r="AT18" i="3" s="1"/>
  <c r="AQ156" i="3"/>
  <c r="AM156" i="3"/>
  <c r="AP156" i="3"/>
  <c r="AN156" i="3"/>
  <c r="AR156" i="3"/>
  <c r="AC156" i="3"/>
  <c r="AO156" i="3"/>
  <c r="AB156" i="3"/>
  <c r="AS113" i="3"/>
  <c r="AT113" i="3" s="1"/>
  <c r="AV113" i="3" s="1"/>
  <c r="AN17" i="3"/>
  <c r="AM17" i="3"/>
  <c r="AB17" i="3"/>
  <c r="AR17" i="3"/>
  <c r="AC17" i="3"/>
  <c r="AO17" i="3"/>
  <c r="AQ17" i="3"/>
  <c r="AP17" i="3"/>
  <c r="AM48" i="3"/>
  <c r="AC48" i="3"/>
  <c r="AB48" i="3"/>
  <c r="AO48" i="3"/>
  <c r="AR48" i="3"/>
  <c r="AN48" i="3"/>
  <c r="AP48" i="3"/>
  <c r="AQ48" i="3"/>
  <c r="AS230" i="3"/>
  <c r="AT230" i="3" s="1"/>
  <c r="AD230" i="3"/>
  <c r="AE230" i="3" s="1"/>
  <c r="AO198" i="3"/>
  <c r="AM198" i="3"/>
  <c r="AR198" i="3"/>
  <c r="AQ198" i="3"/>
  <c r="AP198" i="3"/>
  <c r="AB198" i="3"/>
  <c r="AN198" i="3"/>
  <c r="AC198" i="3"/>
  <c r="AP240" i="3"/>
  <c r="AB240" i="3"/>
  <c r="AM240" i="3"/>
  <c r="AQ240" i="3"/>
  <c r="AC240" i="3"/>
  <c r="AR240" i="3"/>
  <c r="AN240" i="3"/>
  <c r="AO240" i="3"/>
  <c r="AD160" i="3"/>
  <c r="AE160" i="3" s="1"/>
  <c r="AM83" i="3"/>
  <c r="AR83" i="3"/>
  <c r="AQ83" i="3"/>
  <c r="AC83" i="3"/>
  <c r="AO83" i="3"/>
  <c r="AP83" i="3"/>
  <c r="AB83" i="3"/>
  <c r="AN83" i="3"/>
  <c r="AP148" i="3"/>
  <c r="AQ148" i="3"/>
  <c r="AM148" i="3"/>
  <c r="AN148" i="3"/>
  <c r="AR148" i="3"/>
  <c r="AO148" i="3"/>
  <c r="AB148" i="3"/>
  <c r="AC148" i="3"/>
  <c r="AD85" i="3"/>
  <c r="AE85" i="3" s="1"/>
  <c r="AS76" i="3"/>
  <c r="AT76" i="3" s="1"/>
  <c r="AV76" i="3" s="1"/>
  <c r="AC137" i="3"/>
  <c r="AO137" i="3"/>
  <c r="AB137" i="3"/>
  <c r="AN137" i="3"/>
  <c r="AP137" i="3"/>
  <c r="AM137" i="3"/>
  <c r="AQ137" i="3"/>
  <c r="AR137" i="3"/>
  <c r="AS72" i="3"/>
  <c r="AT72" i="3" s="1"/>
  <c r="AP260" i="3"/>
  <c r="AB260" i="3"/>
  <c r="AM260" i="3"/>
  <c r="AQ260" i="3"/>
  <c r="AC260" i="3"/>
  <c r="AR260" i="3"/>
  <c r="AO260" i="3"/>
  <c r="AN260" i="3"/>
  <c r="AN187" i="3"/>
  <c r="AO187" i="3"/>
  <c r="AP187" i="3"/>
  <c r="AM187" i="3"/>
  <c r="AB187" i="3"/>
  <c r="AR187" i="3"/>
  <c r="AC187" i="3"/>
  <c r="AQ187" i="3"/>
  <c r="AQ238" i="3"/>
  <c r="AM238" i="3"/>
  <c r="AO238" i="3"/>
  <c r="AC238" i="3"/>
  <c r="AP238" i="3"/>
  <c r="AR238" i="3"/>
  <c r="AN238" i="3"/>
  <c r="AB238" i="3"/>
  <c r="AD238" i="3" s="1"/>
  <c r="AE238" i="3" s="1"/>
  <c r="AN174" i="3"/>
  <c r="AB174" i="3"/>
  <c r="AO174" i="3"/>
  <c r="AC174" i="3"/>
  <c r="AP174" i="3"/>
  <c r="AR174" i="3"/>
  <c r="AQ174" i="3"/>
  <c r="AM174" i="3"/>
  <c r="AM233" i="3"/>
  <c r="AP233" i="3"/>
  <c r="AQ233" i="3"/>
  <c r="AN233" i="3"/>
  <c r="AR233" i="3"/>
  <c r="AB233" i="3"/>
  <c r="AC233" i="3"/>
  <c r="AO233" i="3"/>
  <c r="AP248" i="3"/>
  <c r="AC248" i="3"/>
  <c r="AQ248" i="3"/>
  <c r="AR248" i="3"/>
  <c r="AM248" i="3"/>
  <c r="AB248" i="3"/>
  <c r="AO248" i="3"/>
  <c r="AN248" i="3"/>
  <c r="AS168" i="3"/>
  <c r="AT168" i="3" s="1"/>
  <c r="AV168" i="3" s="1"/>
  <c r="AC173" i="3"/>
  <c r="AQ173" i="3"/>
  <c r="AP173" i="3"/>
  <c r="AR173" i="3"/>
  <c r="AM173" i="3"/>
  <c r="AO173" i="3"/>
  <c r="AN173" i="3"/>
  <c r="AB173" i="3"/>
  <c r="AB123" i="3"/>
  <c r="AM123" i="3"/>
  <c r="AP123" i="3"/>
  <c r="AN123" i="3"/>
  <c r="AC123" i="3"/>
  <c r="AQ123" i="3"/>
  <c r="AO123" i="3"/>
  <c r="AR123" i="3"/>
  <c r="AS91" i="3"/>
  <c r="AT91" i="3" s="1"/>
  <c r="AV91" i="3" s="1"/>
  <c r="AQ59" i="3"/>
  <c r="AC59" i="3"/>
  <c r="AB59" i="3"/>
  <c r="AR59" i="3"/>
  <c r="AP59" i="3"/>
  <c r="AM59" i="3"/>
  <c r="AN59" i="3"/>
  <c r="AO59" i="3"/>
  <c r="AS27" i="3"/>
  <c r="AT27" i="3" s="1"/>
  <c r="AV27" i="3" s="1"/>
  <c r="AD149" i="3"/>
  <c r="AE149" i="3" s="1"/>
  <c r="AS134" i="3"/>
  <c r="AT134" i="3" s="1"/>
  <c r="AS102" i="3"/>
  <c r="AT102" i="3" s="1"/>
  <c r="AC86" i="3"/>
  <c r="AQ86" i="3"/>
  <c r="AP86" i="3"/>
  <c r="AM86" i="3"/>
  <c r="AO86" i="3"/>
  <c r="AN86" i="3"/>
  <c r="AB86" i="3"/>
  <c r="AR86" i="3"/>
  <c r="AC54" i="3"/>
  <c r="AP54" i="3"/>
  <c r="AO54" i="3"/>
  <c r="AQ54" i="3"/>
  <c r="AB54" i="3"/>
  <c r="AN54" i="3"/>
  <c r="AR54" i="3"/>
  <c r="AM54" i="3"/>
  <c r="AD38" i="3"/>
  <c r="AE38" i="3" s="1"/>
  <c r="AS22" i="3"/>
  <c r="AT22" i="3" s="1"/>
  <c r="AS101" i="3"/>
  <c r="AT101" i="3" s="1"/>
  <c r="AO69" i="3"/>
  <c r="AN69" i="3"/>
  <c r="AR69" i="3"/>
  <c r="AQ69" i="3"/>
  <c r="AB69" i="3"/>
  <c r="AM69" i="3"/>
  <c r="AP69" i="3"/>
  <c r="AC69" i="3"/>
  <c r="AQ185" i="3"/>
  <c r="AC185" i="3"/>
  <c r="AP185" i="3"/>
  <c r="AM185" i="3"/>
  <c r="AB185" i="3"/>
  <c r="AO185" i="3"/>
  <c r="AN185" i="3"/>
  <c r="AR185" i="3"/>
  <c r="AD36" i="3"/>
  <c r="AE36" i="3" s="1"/>
  <c r="AC155" i="3"/>
  <c r="AM155" i="3"/>
  <c r="AR155" i="3"/>
  <c r="AO155" i="3"/>
  <c r="AN155" i="3"/>
  <c r="AP155" i="3"/>
  <c r="AQ155" i="3"/>
  <c r="AB155" i="3"/>
  <c r="AM25" i="3"/>
  <c r="AB25" i="3"/>
  <c r="AC25" i="3"/>
  <c r="AR25" i="3"/>
  <c r="AO25" i="3"/>
  <c r="AP25" i="3"/>
  <c r="AN25" i="3"/>
  <c r="AQ25" i="3"/>
  <c r="AS24" i="3"/>
  <c r="AT24" i="3" s="1"/>
  <c r="AS52" i="3"/>
  <c r="AT52" i="3" s="1"/>
  <c r="AS259" i="3"/>
  <c r="AT259" i="3" s="1"/>
  <c r="AQ262" i="3"/>
  <c r="AC262" i="3"/>
  <c r="AO262" i="3"/>
  <c r="AP262" i="3"/>
  <c r="AM262" i="3"/>
  <c r="AR262" i="3"/>
  <c r="AB262" i="3"/>
  <c r="AN262" i="3"/>
  <c r="AQ229" i="3"/>
  <c r="AM229" i="3"/>
  <c r="AP229" i="3"/>
  <c r="AC229" i="3"/>
  <c r="AB229" i="3"/>
  <c r="AO229" i="3"/>
  <c r="AN229" i="3"/>
  <c r="AR229" i="3"/>
  <c r="AS244" i="3"/>
  <c r="AT244" i="3" s="1"/>
  <c r="AB212" i="3"/>
  <c r="AR212" i="3"/>
  <c r="AC212" i="3"/>
  <c r="AM212" i="3"/>
  <c r="AQ212" i="3"/>
  <c r="AP212" i="3"/>
  <c r="AN212" i="3"/>
  <c r="AO212" i="3"/>
  <c r="AP87" i="3"/>
  <c r="AQ87" i="3"/>
  <c r="AM87" i="3"/>
  <c r="AC87" i="3"/>
  <c r="AO87" i="3"/>
  <c r="AR87" i="3"/>
  <c r="AB87" i="3"/>
  <c r="AN87" i="3"/>
  <c r="AS55" i="3"/>
  <c r="AT55" i="3" s="1"/>
  <c r="AQ130" i="3"/>
  <c r="AR130" i="3"/>
  <c r="AP130" i="3"/>
  <c r="AN130" i="3"/>
  <c r="AO130" i="3"/>
  <c r="AM130" i="3"/>
  <c r="AB130" i="3"/>
  <c r="AC130" i="3"/>
  <c r="AS98" i="3"/>
  <c r="AT98" i="3" s="1"/>
  <c r="AD159" i="3"/>
  <c r="AE159" i="3" s="1"/>
  <c r="AD93" i="3"/>
  <c r="AE93" i="3" s="1"/>
  <c r="AD84" i="3"/>
  <c r="AE84" i="3" s="1"/>
  <c r="AS80" i="3"/>
  <c r="AT80" i="3" s="1"/>
  <c r="AD80" i="3"/>
  <c r="AE80" i="3" s="1"/>
  <c r="AP257" i="3"/>
  <c r="AB257" i="3"/>
  <c r="AC257" i="3"/>
  <c r="AR257" i="3"/>
  <c r="AO257" i="3"/>
  <c r="AN257" i="3"/>
  <c r="AM257" i="3"/>
  <c r="AQ257" i="3"/>
  <c r="AQ246" i="3"/>
  <c r="AC246" i="3"/>
  <c r="AO246" i="3"/>
  <c r="AP246" i="3"/>
  <c r="AM246" i="3"/>
  <c r="AR246" i="3"/>
  <c r="AB246" i="3"/>
  <c r="AN246" i="3"/>
  <c r="AC224" i="3"/>
  <c r="AM224" i="3"/>
  <c r="AO224" i="3"/>
  <c r="AN224" i="3"/>
  <c r="AP224" i="3"/>
  <c r="AR224" i="3"/>
  <c r="AB224" i="3"/>
  <c r="AQ224" i="3"/>
  <c r="AS169" i="3"/>
  <c r="AT169" i="3" s="1"/>
  <c r="AO131" i="3"/>
  <c r="AM131" i="3"/>
  <c r="AC131" i="3"/>
  <c r="AB131" i="3"/>
  <c r="AN131" i="3"/>
  <c r="AP131" i="3"/>
  <c r="AR131" i="3"/>
  <c r="AQ131" i="3"/>
  <c r="AB67" i="3"/>
  <c r="AR67" i="3"/>
  <c r="AP67" i="3"/>
  <c r="AN67" i="3"/>
  <c r="AO67" i="3"/>
  <c r="AQ67" i="3"/>
  <c r="AC67" i="3"/>
  <c r="AM67" i="3"/>
  <c r="AC141" i="3"/>
  <c r="AO141" i="3"/>
  <c r="AQ141" i="3"/>
  <c r="AP141" i="3"/>
  <c r="AB141" i="3"/>
  <c r="AM141" i="3"/>
  <c r="AN141" i="3"/>
  <c r="AR141" i="3"/>
  <c r="AQ78" i="3"/>
  <c r="AP78" i="3"/>
  <c r="AM78" i="3"/>
  <c r="AC78" i="3"/>
  <c r="AO78" i="3"/>
  <c r="AB78" i="3"/>
  <c r="AN78" i="3"/>
  <c r="AR78" i="3"/>
  <c r="AS62" i="3"/>
  <c r="AT62" i="3" s="1"/>
  <c r="AS147" i="3"/>
  <c r="AT147" i="3" s="1"/>
  <c r="AD41" i="3"/>
  <c r="AE41" i="3" s="1"/>
  <c r="AD104" i="3"/>
  <c r="AE104" i="3" s="1"/>
  <c r="AM40" i="3"/>
  <c r="AC40" i="3"/>
  <c r="AB40" i="3"/>
  <c r="AO40" i="3"/>
  <c r="AN40" i="3"/>
  <c r="AR40" i="3"/>
  <c r="AP40" i="3"/>
  <c r="AQ40" i="3"/>
  <c r="X6" i="3"/>
  <c r="R264" i="3"/>
  <c r="S264" i="3" s="1"/>
  <c r="W264" i="3" s="1"/>
  <c r="AV245" i="3" l="1"/>
  <c r="AV263" i="3"/>
  <c r="AV144" i="3"/>
  <c r="AV164" i="3"/>
  <c r="AV247" i="3"/>
  <c r="AV231" i="3"/>
  <c r="AV39" i="3"/>
  <c r="AV171" i="3"/>
  <c r="AV46" i="3"/>
  <c r="AV143" i="3"/>
  <c r="AV181" i="3"/>
  <c r="AV215" i="3"/>
  <c r="AV66" i="3"/>
  <c r="AV199" i="3"/>
  <c r="AV234" i="3"/>
  <c r="AV24" i="3"/>
  <c r="AV166" i="3"/>
  <c r="AV241" i="3"/>
  <c r="AV216" i="3"/>
  <c r="AV182" i="3"/>
  <c r="AV134" i="3"/>
  <c r="AV72" i="3"/>
  <c r="AV154" i="3"/>
  <c r="AD141" i="3"/>
  <c r="AE141" i="3" s="1"/>
  <c r="AV214" i="3"/>
  <c r="AV244" i="3"/>
  <c r="AV165" i="3"/>
  <c r="AV211" i="3"/>
  <c r="AV232" i="3"/>
  <c r="AV19" i="3"/>
  <c r="AV158" i="3"/>
  <c r="AV60" i="3"/>
  <c r="AV52" i="3"/>
  <c r="AV196" i="3"/>
  <c r="AV63" i="3"/>
  <c r="AV114" i="3"/>
  <c r="AV227" i="3"/>
  <c r="AV190" i="3"/>
  <c r="AV218" i="3"/>
  <c r="AV20" i="3"/>
  <c r="AV223" i="3"/>
  <c r="AV203" i="3"/>
  <c r="AV64" i="3"/>
  <c r="AV32" i="3"/>
  <c r="AV169" i="3"/>
  <c r="AV204" i="3"/>
  <c r="AV159" i="3"/>
  <c r="AV176" i="3"/>
  <c r="AV172" i="3"/>
  <c r="AD54" i="3"/>
  <c r="AE54" i="3" s="1"/>
  <c r="AD128" i="3"/>
  <c r="AE128" i="3" s="1"/>
  <c r="AD248" i="3"/>
  <c r="AE248" i="3" s="1"/>
  <c r="AV62" i="3"/>
  <c r="AV58" i="3"/>
  <c r="AV92" i="3"/>
  <c r="AV222" i="3"/>
  <c r="AS14" i="3"/>
  <c r="AT14" i="3" s="1"/>
  <c r="AS54" i="3"/>
  <c r="AT54" i="3" s="1"/>
  <c r="AV54" i="3" s="1"/>
  <c r="AV192" i="3"/>
  <c r="AV151" i="3"/>
  <c r="AD78" i="3"/>
  <c r="AE78" i="3" s="1"/>
  <c r="AV160" i="3"/>
  <c r="AD251" i="3"/>
  <c r="AE251" i="3" s="1"/>
  <c r="AD67" i="3"/>
  <c r="AE67" i="3" s="1"/>
  <c r="AS48" i="3"/>
  <c r="AT48" i="3" s="1"/>
  <c r="AS17" i="3"/>
  <c r="AT17" i="3" s="1"/>
  <c r="AD7" i="3"/>
  <c r="AE7" i="3" s="1"/>
  <c r="AV33" i="3"/>
  <c r="AD65" i="3"/>
  <c r="AE65" i="3" s="1"/>
  <c r="AV152" i="3"/>
  <c r="AV21" i="3"/>
  <c r="AV51" i="3"/>
  <c r="AV186" i="3"/>
  <c r="AV89" i="3"/>
  <c r="AD200" i="3"/>
  <c r="AE200" i="3" s="1"/>
  <c r="AD95" i="3"/>
  <c r="AE95" i="3" s="1"/>
  <c r="AD252" i="3"/>
  <c r="AE252" i="3" s="1"/>
  <c r="AV111" i="3"/>
  <c r="AV117" i="3"/>
  <c r="AV142" i="3"/>
  <c r="AV184" i="3"/>
  <c r="AV98" i="3"/>
  <c r="AV104" i="3"/>
  <c r="AD17" i="3"/>
  <c r="AE17" i="3" s="1"/>
  <c r="AD45" i="3"/>
  <c r="AE45" i="3" s="1"/>
  <c r="AV44" i="3"/>
  <c r="AD103" i="3"/>
  <c r="AE103" i="3" s="1"/>
  <c r="AV119" i="3"/>
  <c r="AV202" i="3"/>
  <c r="AD197" i="3"/>
  <c r="AE197" i="3" s="1"/>
  <c r="AS157" i="3"/>
  <c r="AT157" i="3" s="1"/>
  <c r="AV157" i="3" s="1"/>
  <c r="AD225" i="3"/>
  <c r="AE225" i="3" s="1"/>
  <c r="AD124" i="3"/>
  <c r="AE124" i="3" s="1"/>
  <c r="AV139" i="3"/>
  <c r="AV228" i="3"/>
  <c r="AS65" i="3"/>
  <c r="AT65" i="3" s="1"/>
  <c r="AD131" i="3"/>
  <c r="AE131" i="3" s="1"/>
  <c r="AD177" i="3"/>
  <c r="AE177" i="3" s="1"/>
  <c r="AV162" i="3"/>
  <c r="AS97" i="3"/>
  <c r="AT97" i="3" s="1"/>
  <c r="AV97" i="3" s="1"/>
  <c r="AD87" i="3"/>
  <c r="AE87" i="3" s="1"/>
  <c r="AS141" i="3"/>
  <c r="AT141" i="3" s="1"/>
  <c r="AD224" i="3"/>
  <c r="AE224" i="3" s="1"/>
  <c r="AD246" i="3"/>
  <c r="AE246" i="3" s="1"/>
  <c r="AD257" i="3"/>
  <c r="AE257" i="3" s="1"/>
  <c r="AV259" i="3"/>
  <c r="AD260" i="3"/>
  <c r="AE260" i="3" s="1"/>
  <c r="AD240" i="3"/>
  <c r="AE240" i="3" s="1"/>
  <c r="AV26" i="3"/>
  <c r="AV220" i="3"/>
  <c r="AD221" i="3"/>
  <c r="AE221" i="3" s="1"/>
  <c r="AV81" i="3"/>
  <c r="AV138" i="3"/>
  <c r="AD205" i="3"/>
  <c r="AE205" i="3" s="1"/>
  <c r="AD209" i="3"/>
  <c r="AE209" i="3" s="1"/>
  <c r="AD61" i="3"/>
  <c r="AE61" i="3" s="1"/>
  <c r="AD31" i="3"/>
  <c r="AE31" i="3" s="1"/>
  <c r="AV146" i="3"/>
  <c r="AV195" i="3"/>
  <c r="AD193" i="3"/>
  <c r="AE193" i="3" s="1"/>
  <c r="AV23" i="3"/>
  <c r="AV28" i="3"/>
  <c r="AD15" i="3"/>
  <c r="AE15" i="3" s="1"/>
  <c r="AV235" i="3"/>
  <c r="AV109" i="3"/>
  <c r="AS90" i="3"/>
  <c r="AT90" i="3" s="1"/>
  <c r="AV188" i="3"/>
  <c r="AS253" i="3"/>
  <c r="AT253" i="3" s="1"/>
  <c r="AD226" i="3"/>
  <c r="AE226" i="3" s="1"/>
  <c r="AD212" i="3"/>
  <c r="AE212" i="3" s="1"/>
  <c r="AS69" i="3"/>
  <c r="AT69" i="3" s="1"/>
  <c r="AS248" i="3"/>
  <c r="AT248" i="3" s="1"/>
  <c r="AS233" i="3"/>
  <c r="AT233" i="3" s="1"/>
  <c r="AS174" i="3"/>
  <c r="AT174" i="3" s="1"/>
  <c r="AD148" i="3"/>
  <c r="AE148" i="3" s="1"/>
  <c r="AD83" i="3"/>
  <c r="AE83" i="3" s="1"/>
  <c r="AV230" i="3"/>
  <c r="AS74" i="3"/>
  <c r="AT74" i="3" s="1"/>
  <c r="AD106" i="3"/>
  <c r="AE106" i="3" s="1"/>
  <c r="AD236" i="3"/>
  <c r="AE236" i="3" s="1"/>
  <c r="AD194" i="3"/>
  <c r="AE194" i="3" s="1"/>
  <c r="AV210" i="3"/>
  <c r="AD256" i="3"/>
  <c r="AE256" i="3" s="1"/>
  <c r="AV84" i="3"/>
  <c r="AV250" i="3"/>
  <c r="AV101" i="3"/>
  <c r="AV258" i="3"/>
  <c r="AV163" i="3"/>
  <c r="AV77" i="3"/>
  <c r="AV100" i="3"/>
  <c r="AD73" i="3"/>
  <c r="AE73" i="3" s="1"/>
  <c r="AV150" i="3"/>
  <c r="AV96" i="3"/>
  <c r="AD90" i="3"/>
  <c r="AE90" i="3" s="1"/>
  <c r="AV90" i="3" s="1"/>
  <c r="AV75" i="3"/>
  <c r="AD254" i="3"/>
  <c r="AE254" i="3" s="1"/>
  <c r="AV208" i="3"/>
  <c r="AV179" i="3"/>
  <c r="AS246" i="3"/>
  <c r="AT246" i="3" s="1"/>
  <c r="AS130" i="3"/>
  <c r="AT130" i="3" s="1"/>
  <c r="AS87" i="3"/>
  <c r="AT87" i="3" s="1"/>
  <c r="AV87" i="3" s="1"/>
  <c r="AD229" i="3"/>
  <c r="AE229" i="3" s="1"/>
  <c r="AD69" i="3"/>
  <c r="AE69" i="3" s="1"/>
  <c r="AV69" i="3" s="1"/>
  <c r="AD79" i="3"/>
  <c r="AE79" i="3" s="1"/>
  <c r="AV175" i="3"/>
  <c r="AV93" i="3"/>
  <c r="AV149" i="3"/>
  <c r="AD213" i="3"/>
  <c r="AE213" i="3" s="1"/>
  <c r="AV183" i="3"/>
  <c r="AS121" i="3"/>
  <c r="AT121" i="3" s="1"/>
  <c r="AS197" i="3"/>
  <c r="AT197" i="3" s="1"/>
  <c r="AD249" i="3"/>
  <c r="AE249" i="3" s="1"/>
  <c r="AS249" i="3"/>
  <c r="AT249" i="3" s="1"/>
  <c r="AV178" i="3"/>
  <c r="AD59" i="3"/>
  <c r="AE59" i="3" s="1"/>
  <c r="AV41" i="3"/>
  <c r="AD29" i="3"/>
  <c r="AE29" i="3" s="1"/>
  <c r="AD56" i="3"/>
  <c r="AE56" i="3" s="1"/>
  <c r="AD8" i="3"/>
  <c r="AE8" i="3" s="1"/>
  <c r="AV55" i="3"/>
  <c r="AV22" i="3"/>
  <c r="AV57" i="3"/>
  <c r="AV43" i="3"/>
  <c r="X264" i="3"/>
  <c r="AS131" i="3"/>
  <c r="AT131" i="3" s="1"/>
  <c r="AV131" i="3" s="1"/>
  <c r="AS123" i="3"/>
  <c r="AT123" i="3" s="1"/>
  <c r="AS187" i="3"/>
  <c r="AT187" i="3" s="1"/>
  <c r="AV147" i="3"/>
  <c r="AV38" i="3"/>
  <c r="AN9" i="3"/>
  <c r="AM9" i="3"/>
  <c r="AB9" i="3"/>
  <c r="AR9" i="3"/>
  <c r="AC9" i="3"/>
  <c r="AQ9" i="3"/>
  <c r="AP9" i="3"/>
  <c r="AO9" i="3"/>
  <c r="AV47" i="3"/>
  <c r="AS257" i="3"/>
  <c r="AT257" i="3" s="1"/>
  <c r="AV80" i="3"/>
  <c r="AS212" i="3"/>
  <c r="AT212" i="3" s="1"/>
  <c r="AD155" i="3"/>
  <c r="AE155" i="3" s="1"/>
  <c r="AD185" i="3"/>
  <c r="AE185" i="3" s="1"/>
  <c r="AS86" i="3"/>
  <c r="AT86" i="3" s="1"/>
  <c r="AD123" i="3"/>
  <c r="AE123" i="3" s="1"/>
  <c r="AS173" i="3"/>
  <c r="AT173" i="3" s="1"/>
  <c r="AS260" i="3"/>
  <c r="AT260" i="3" s="1"/>
  <c r="AS240" i="3"/>
  <c r="AT240" i="3" s="1"/>
  <c r="AD82" i="3"/>
  <c r="AE82" i="3" s="1"/>
  <c r="AS7" i="3"/>
  <c r="AT7" i="3" s="1"/>
  <c r="AD68" i="3"/>
  <c r="AE68" i="3" s="1"/>
  <c r="AD74" i="3"/>
  <c r="AE74" i="3" s="1"/>
  <c r="AS79" i="3"/>
  <c r="AT79" i="3" s="1"/>
  <c r="AS194" i="3"/>
  <c r="AT194" i="3" s="1"/>
  <c r="AV42" i="3"/>
  <c r="AD10" i="3"/>
  <c r="AE10" i="3" s="1"/>
  <c r="AD53" i="3"/>
  <c r="AE53" i="3" s="1"/>
  <c r="AS53" i="3"/>
  <c r="AT53" i="3" s="1"/>
  <c r="AS205" i="3"/>
  <c r="AT205" i="3" s="1"/>
  <c r="AS103" i="3"/>
  <c r="AT103" i="3" s="1"/>
  <c r="AS132" i="3"/>
  <c r="AT132" i="3" s="1"/>
  <c r="AS37" i="3"/>
  <c r="AT37" i="3" s="1"/>
  <c r="AD201" i="3"/>
  <c r="AE201" i="3" s="1"/>
  <c r="AV118" i="3"/>
  <c r="AS167" i="3"/>
  <c r="AT167" i="3" s="1"/>
  <c r="AV167" i="3" s="1"/>
  <c r="AS200" i="3"/>
  <c r="AT200" i="3" s="1"/>
  <c r="AS217" i="3"/>
  <c r="AT217" i="3" s="1"/>
  <c r="AS206" i="3"/>
  <c r="AT206" i="3" s="1"/>
  <c r="AS116" i="3"/>
  <c r="AT116" i="3" s="1"/>
  <c r="AS115" i="3"/>
  <c r="AT115" i="3" s="1"/>
  <c r="AS225" i="3"/>
  <c r="AT225" i="3" s="1"/>
  <c r="AD255" i="3"/>
  <c r="AE255" i="3" s="1"/>
  <c r="AS112" i="3"/>
  <c r="AT112" i="3" s="1"/>
  <c r="AV112" i="3" s="1"/>
  <c r="AD145" i="3"/>
  <c r="AE145" i="3" s="1"/>
  <c r="AS71" i="3"/>
  <c r="AT71" i="3" s="1"/>
  <c r="AD140" i="3"/>
  <c r="AE140" i="3" s="1"/>
  <c r="AD122" i="3"/>
  <c r="AE122" i="3" s="1"/>
  <c r="AS226" i="3"/>
  <c r="AT226" i="3" s="1"/>
  <c r="AD261" i="3"/>
  <c r="AE261" i="3" s="1"/>
  <c r="AV35" i="3"/>
  <c r="AV36" i="3"/>
  <c r="AR16" i="3"/>
  <c r="AO16" i="3"/>
  <c r="AC16" i="3"/>
  <c r="AP16" i="3"/>
  <c r="AM16" i="3"/>
  <c r="AN16" i="3"/>
  <c r="AB16" i="3"/>
  <c r="AQ16" i="3"/>
  <c r="AS40" i="3"/>
  <c r="AT40" i="3" s="1"/>
  <c r="AS67" i="3"/>
  <c r="AT67" i="3" s="1"/>
  <c r="AS224" i="3"/>
  <c r="AT224" i="3" s="1"/>
  <c r="AS262" i="3"/>
  <c r="AT262" i="3" s="1"/>
  <c r="AS25" i="3"/>
  <c r="AT25" i="3" s="1"/>
  <c r="AS185" i="3"/>
  <c r="AT185" i="3" s="1"/>
  <c r="AD86" i="3"/>
  <c r="AE86" i="3" s="1"/>
  <c r="AD173" i="3"/>
  <c r="AE173" i="3" s="1"/>
  <c r="AD233" i="3"/>
  <c r="AE233" i="3" s="1"/>
  <c r="AD174" i="3"/>
  <c r="AE174" i="3" s="1"/>
  <c r="AS238" i="3"/>
  <c r="AT238" i="3" s="1"/>
  <c r="AV238" i="3" s="1"/>
  <c r="AD137" i="3"/>
  <c r="AE137" i="3" s="1"/>
  <c r="AS83" i="3"/>
  <c r="AT83" i="3" s="1"/>
  <c r="AD198" i="3"/>
  <c r="AE198" i="3" s="1"/>
  <c r="AS198" i="3"/>
  <c r="AT198" i="3" s="1"/>
  <c r="AS82" i="3"/>
  <c r="AT82" i="3" s="1"/>
  <c r="AS68" i="3"/>
  <c r="AT68" i="3" s="1"/>
  <c r="AS45" i="3"/>
  <c r="AT45" i="3" s="1"/>
  <c r="AS177" i="3"/>
  <c r="AT177" i="3" s="1"/>
  <c r="AS242" i="3"/>
  <c r="AT242" i="3" s="1"/>
  <c r="AV207" i="3"/>
  <c r="AV105" i="3"/>
  <c r="AV133" i="3"/>
  <c r="AV219" i="3"/>
  <c r="AV85" i="3"/>
  <c r="AS110" i="3"/>
  <c r="AT110" i="3" s="1"/>
  <c r="AS193" i="3"/>
  <c r="AT193" i="3" s="1"/>
  <c r="AS99" i="3"/>
  <c r="AT99" i="3" s="1"/>
  <c r="AV99" i="3" s="1"/>
  <c r="AS209" i="3"/>
  <c r="AT209" i="3" s="1"/>
  <c r="AS243" i="3"/>
  <c r="AT243" i="3" s="1"/>
  <c r="AS161" i="3"/>
  <c r="AT161" i="3" s="1"/>
  <c r="AS170" i="3"/>
  <c r="AT170" i="3" s="1"/>
  <c r="AD121" i="3"/>
  <c r="AE121" i="3" s="1"/>
  <c r="AD37" i="3"/>
  <c r="AE37" i="3" s="1"/>
  <c r="AS107" i="3"/>
  <c r="AT107" i="3" s="1"/>
  <c r="AS254" i="3"/>
  <c r="AT254" i="3" s="1"/>
  <c r="AS251" i="3"/>
  <c r="AT251" i="3" s="1"/>
  <c r="AD115" i="3"/>
  <c r="AE115" i="3" s="1"/>
  <c r="AS255" i="3"/>
  <c r="AT255" i="3" s="1"/>
  <c r="AS61" i="3"/>
  <c r="AT61" i="3" s="1"/>
  <c r="AD71" i="3"/>
  <c r="AE71" i="3" s="1"/>
  <c r="AS122" i="3"/>
  <c r="AT122" i="3" s="1"/>
  <c r="AS252" i="3"/>
  <c r="AT252" i="3" s="1"/>
  <c r="AR12" i="3"/>
  <c r="AO12" i="3"/>
  <c r="AC12" i="3"/>
  <c r="AQ12" i="3"/>
  <c r="AN12" i="3"/>
  <c r="AP12" i="3"/>
  <c r="AB12" i="3"/>
  <c r="AD12" i="3" s="1"/>
  <c r="AE12" i="3" s="1"/>
  <c r="AM12" i="3"/>
  <c r="AS15" i="3"/>
  <c r="AT15" i="3" s="1"/>
  <c r="AD40" i="3"/>
  <c r="AE40" i="3" s="1"/>
  <c r="AS78" i="3"/>
  <c r="AT78" i="3" s="1"/>
  <c r="AD130" i="3"/>
  <c r="AE130" i="3" s="1"/>
  <c r="AS229" i="3"/>
  <c r="AT229" i="3" s="1"/>
  <c r="AD262" i="3"/>
  <c r="AE262" i="3" s="1"/>
  <c r="AD25" i="3"/>
  <c r="AE25" i="3" s="1"/>
  <c r="AS155" i="3"/>
  <c r="AT155" i="3" s="1"/>
  <c r="AS59" i="3"/>
  <c r="AT59" i="3" s="1"/>
  <c r="AD187" i="3"/>
  <c r="AE187" i="3" s="1"/>
  <c r="AS137" i="3"/>
  <c r="AT137" i="3" s="1"/>
  <c r="AS148" i="3"/>
  <c r="AT148" i="3" s="1"/>
  <c r="AD48" i="3"/>
  <c r="AE48" i="3" s="1"/>
  <c r="AD156" i="3"/>
  <c r="AE156" i="3" s="1"/>
  <c r="AS156" i="3"/>
  <c r="AT156" i="3" s="1"/>
  <c r="AV18" i="3"/>
  <c r="AS106" i="3"/>
  <c r="AT106" i="3" s="1"/>
  <c r="AS236" i="3"/>
  <c r="AT236" i="3" s="1"/>
  <c r="AS221" i="3"/>
  <c r="AT221" i="3" s="1"/>
  <c r="AV237" i="3"/>
  <c r="AD242" i="3"/>
  <c r="AE242" i="3" s="1"/>
  <c r="AS256" i="3"/>
  <c r="AT256" i="3" s="1"/>
  <c r="AV102" i="3"/>
  <c r="AV49" i="3"/>
  <c r="AV129" i="3"/>
  <c r="AP11" i="3"/>
  <c r="AO11" i="3"/>
  <c r="AQ11" i="3"/>
  <c r="AC11" i="3"/>
  <c r="AB11" i="3"/>
  <c r="AM11" i="3"/>
  <c r="AN11" i="3"/>
  <c r="AR11" i="3"/>
  <c r="AS10" i="3"/>
  <c r="AT10" i="3" s="1"/>
  <c r="AV30" i="3"/>
  <c r="AD110" i="3"/>
  <c r="AE110" i="3" s="1"/>
  <c r="AD243" i="3"/>
  <c r="AE243" i="3" s="1"/>
  <c r="AS29" i="3"/>
  <c r="AT29" i="3" s="1"/>
  <c r="AD161" i="3"/>
  <c r="AE161" i="3" s="1"/>
  <c r="AS213" i="3"/>
  <c r="AT213" i="3" s="1"/>
  <c r="AD170" i="3"/>
  <c r="AE170" i="3" s="1"/>
  <c r="AS56" i="3"/>
  <c r="AT56" i="3" s="1"/>
  <c r="AD132" i="3"/>
  <c r="AE132" i="3" s="1"/>
  <c r="AS201" i="3"/>
  <c r="AT201" i="3" s="1"/>
  <c r="AS70" i="3"/>
  <c r="AT70" i="3" s="1"/>
  <c r="AV70" i="3" s="1"/>
  <c r="AD107" i="3"/>
  <c r="AE107" i="3" s="1"/>
  <c r="AD217" i="3"/>
  <c r="AE217" i="3" s="1"/>
  <c r="AD206" i="3"/>
  <c r="AE206" i="3" s="1"/>
  <c r="AS73" i="3"/>
  <c r="AT73" i="3" s="1"/>
  <c r="AD116" i="3"/>
  <c r="AE116" i="3" s="1"/>
  <c r="AV126" i="3"/>
  <c r="AS124" i="3"/>
  <c r="AT124" i="3" s="1"/>
  <c r="AS145" i="3"/>
  <c r="AT145" i="3" s="1"/>
  <c r="AS128" i="3"/>
  <c r="AT128" i="3" s="1"/>
  <c r="AS140" i="3"/>
  <c r="AT140" i="3" s="1"/>
  <c r="AS31" i="3"/>
  <c r="AT31" i="3" s="1"/>
  <c r="AS95" i="3"/>
  <c r="AT95" i="3" s="1"/>
  <c r="AV127" i="3"/>
  <c r="AD253" i="3"/>
  <c r="AE253" i="3" s="1"/>
  <c r="AV191" i="3"/>
  <c r="AS261" i="3"/>
  <c r="AT261" i="3" s="1"/>
  <c r="AS8" i="3"/>
  <c r="AT8" i="3" s="1"/>
  <c r="AD14" i="3"/>
  <c r="AE14" i="3" s="1"/>
  <c r="AN13" i="3"/>
  <c r="AM13" i="3"/>
  <c r="AB13" i="3"/>
  <c r="AO13" i="3"/>
  <c r="AR13" i="3"/>
  <c r="AP13" i="3"/>
  <c r="AQ13" i="3"/>
  <c r="AC13" i="3"/>
  <c r="AQ6" i="3"/>
  <c r="AC6" i="3"/>
  <c r="AP6" i="3"/>
  <c r="AM6" i="3"/>
  <c r="AB6" i="3"/>
  <c r="AO6" i="3"/>
  <c r="AN6" i="3"/>
  <c r="AR6" i="3"/>
  <c r="R265" i="3"/>
  <c r="S265" i="3" s="1"/>
  <c r="W265" i="3" s="1"/>
  <c r="AD16" i="3" l="1"/>
  <c r="AE16" i="3" s="1"/>
  <c r="AV141" i="3"/>
  <c r="AV177" i="3"/>
  <c r="AV224" i="3"/>
  <c r="AV128" i="3"/>
  <c r="AV65" i="3"/>
  <c r="AV67" i="3"/>
  <c r="AV78" i="3"/>
  <c r="AV257" i="3"/>
  <c r="AV14" i="3"/>
  <c r="AV95" i="3"/>
  <c r="AV71" i="3"/>
  <c r="AV251" i="3"/>
  <c r="AV233" i="3"/>
  <c r="AV226" i="3"/>
  <c r="AV200" i="3"/>
  <c r="AV7" i="3"/>
  <c r="AV236" i="3"/>
  <c r="AV248" i="3"/>
  <c r="AV240" i="3"/>
  <c r="AV225" i="3"/>
  <c r="AV17" i="3"/>
  <c r="AV229" i="3"/>
  <c r="AV197" i="3"/>
  <c r="AV79" i="3"/>
  <c r="AV48" i="3"/>
  <c r="AV254" i="3"/>
  <c r="AV209" i="3"/>
  <c r="AV103" i="3"/>
  <c r="AV110" i="3"/>
  <c r="AV252" i="3"/>
  <c r="AD9" i="3"/>
  <c r="AE9" i="3" s="1"/>
  <c r="AV132" i="3"/>
  <c r="AV61" i="3"/>
  <c r="AV205" i="3"/>
  <c r="AV221" i="3"/>
  <c r="AV217" i="3"/>
  <c r="AV31" i="3"/>
  <c r="AV124" i="3"/>
  <c r="AV45" i="3"/>
  <c r="AV194" i="3"/>
  <c r="AV246" i="3"/>
  <c r="AV256" i="3"/>
  <c r="AV253" i="3"/>
  <c r="AV213" i="3"/>
  <c r="AV242" i="3"/>
  <c r="AV106" i="3"/>
  <c r="AV59" i="3"/>
  <c r="AV15" i="3"/>
  <c r="AV115" i="3"/>
  <c r="AV193" i="3"/>
  <c r="AV83" i="3"/>
  <c r="AV261" i="3"/>
  <c r="AV8" i="3"/>
  <c r="AV130" i="3"/>
  <c r="AV260" i="3"/>
  <c r="AV29" i="3"/>
  <c r="AV140" i="3"/>
  <c r="AV185" i="3"/>
  <c r="AV116" i="3"/>
  <c r="AV107" i="3"/>
  <c r="AV121" i="3"/>
  <c r="AV173" i="3"/>
  <c r="AV74" i="3"/>
  <c r="AV249" i="3"/>
  <c r="AV161" i="3"/>
  <c r="AV148" i="3"/>
  <c r="AV73" i="3"/>
  <c r="AV174" i="3"/>
  <c r="AV212" i="3"/>
  <c r="AV56" i="3"/>
  <c r="AV68" i="3"/>
  <c r="AS12" i="3"/>
  <c r="AT12" i="3" s="1"/>
  <c r="AV12" i="3" s="1"/>
  <c r="AS16" i="3"/>
  <c r="AT16" i="3" s="1"/>
  <c r="X265" i="3"/>
  <c r="AS11" i="3"/>
  <c r="AT11" i="3" s="1"/>
  <c r="AV25" i="3"/>
  <c r="AV37" i="3"/>
  <c r="AV137" i="3"/>
  <c r="AV86" i="3"/>
  <c r="AV255" i="3"/>
  <c r="AV82" i="3"/>
  <c r="AD13" i="3"/>
  <c r="AE13" i="3" s="1"/>
  <c r="AS13" i="3"/>
  <c r="AT13" i="3" s="1"/>
  <c r="AV206" i="3"/>
  <c r="AV170" i="3"/>
  <c r="AV243" i="3"/>
  <c r="AV10" i="3"/>
  <c r="AD11" i="3"/>
  <c r="AE11" i="3" s="1"/>
  <c r="AV156" i="3"/>
  <c r="AV187" i="3"/>
  <c r="AV262" i="3"/>
  <c r="AV40" i="3"/>
  <c r="AV198" i="3"/>
  <c r="AV122" i="3"/>
  <c r="AV145" i="3"/>
  <c r="AV201" i="3"/>
  <c r="AV53" i="3"/>
  <c r="AV123" i="3"/>
  <c r="AV155" i="3"/>
  <c r="AS9" i="3"/>
  <c r="AT9" i="3" s="1"/>
  <c r="AM264" i="3"/>
  <c r="AC264" i="3"/>
  <c r="AO264" i="3"/>
  <c r="AP264" i="3"/>
  <c r="AB264" i="3"/>
  <c r="AN264" i="3"/>
  <c r="AQ264" i="3"/>
  <c r="AR264" i="3"/>
  <c r="AS6" i="3"/>
  <c r="AT6" i="3" s="1"/>
  <c r="AD6" i="3"/>
  <c r="AE6" i="3" s="1"/>
  <c r="R266" i="3"/>
  <c r="S266" i="3" s="1"/>
  <c r="W266" i="3" s="1"/>
  <c r="X266" i="3" s="1"/>
  <c r="AV16" i="3" l="1"/>
  <c r="AV9" i="3"/>
  <c r="AD264" i="3"/>
  <c r="AE264" i="3" s="1"/>
  <c r="AV13" i="3"/>
  <c r="AC266" i="3"/>
  <c r="AN266" i="3"/>
  <c r="AB266" i="3"/>
  <c r="AR266" i="3"/>
  <c r="AP266" i="3"/>
  <c r="AM266" i="3"/>
  <c r="AQ266" i="3"/>
  <c r="AO266" i="3"/>
  <c r="AS264" i="3"/>
  <c r="AT264" i="3" s="1"/>
  <c r="AV11" i="3"/>
  <c r="AP265" i="3"/>
  <c r="AR265" i="3"/>
  <c r="AC265" i="3"/>
  <c r="AO265" i="3"/>
  <c r="AB265" i="3"/>
  <c r="AN265" i="3"/>
  <c r="AQ265" i="3"/>
  <c r="AM265" i="3"/>
  <c r="AV6" i="3"/>
  <c r="R267" i="3"/>
  <c r="AD265" i="3" l="1"/>
  <c r="AE265" i="3" s="1"/>
  <c r="AD266" i="3"/>
  <c r="AE266" i="3" s="1"/>
  <c r="AV264" i="3"/>
  <c r="AS265" i="3"/>
  <c r="AT265" i="3" s="1"/>
  <c r="AS266" i="3"/>
  <c r="AT266" i="3" s="1"/>
  <c r="R268" i="3"/>
  <c r="S267" i="3"/>
  <c r="W267" i="3" s="1"/>
  <c r="X267" i="3" s="1"/>
  <c r="AV265" i="3" l="1"/>
  <c r="AV266" i="3"/>
  <c r="AN267" i="3"/>
  <c r="AO267" i="3"/>
  <c r="AR267" i="3"/>
  <c r="AP267" i="3"/>
  <c r="AQ267" i="3"/>
  <c r="AM267" i="3"/>
  <c r="AB267" i="3"/>
  <c r="AC267" i="3"/>
  <c r="S268" i="3"/>
  <c r="W268" i="3" s="1"/>
  <c r="R269" i="3"/>
  <c r="X268" i="3" l="1"/>
  <c r="AD267" i="3"/>
  <c r="AE267" i="3" s="1"/>
  <c r="AS267" i="3"/>
  <c r="AT267" i="3" s="1"/>
  <c r="R270" i="3"/>
  <c r="S269" i="3"/>
  <c r="W269" i="3" s="1"/>
  <c r="X269" i="3" s="1"/>
  <c r="AQ268" i="3" l="1"/>
  <c r="AB268" i="3"/>
  <c r="AC268" i="3"/>
  <c r="AN268" i="3"/>
  <c r="AR268" i="3"/>
  <c r="AP268" i="3"/>
  <c r="AM268" i="3"/>
  <c r="AO268" i="3"/>
  <c r="AV267" i="3"/>
  <c r="AP269" i="3"/>
  <c r="AC269" i="3"/>
  <c r="AO269" i="3"/>
  <c r="AR269" i="3"/>
  <c r="AN269" i="3"/>
  <c r="AB269" i="3"/>
  <c r="AD269" i="3" s="1"/>
  <c r="AE269" i="3" s="1"/>
  <c r="AQ269" i="3"/>
  <c r="AM269" i="3"/>
  <c r="R271" i="3"/>
  <c r="S270" i="3"/>
  <c r="W270" i="3" s="1"/>
  <c r="AS269" i="3" l="1"/>
  <c r="AT269" i="3" s="1"/>
  <c r="AV269" i="3" s="1"/>
  <c r="X270" i="3"/>
  <c r="AS268" i="3"/>
  <c r="AT268" i="3" s="1"/>
  <c r="AD268" i="3"/>
  <c r="AE268" i="3" s="1"/>
  <c r="R272" i="3"/>
  <c r="S272" i="3" s="1"/>
  <c r="W272" i="3" s="1"/>
  <c r="S271" i="3"/>
  <c r="W271" i="3" s="1"/>
  <c r="AV268" i="3" l="1"/>
  <c r="X272" i="3"/>
  <c r="AC270" i="3"/>
  <c r="AN270" i="3"/>
  <c r="AR270" i="3"/>
  <c r="AM270" i="3"/>
  <c r="AP270" i="3"/>
  <c r="AQ270" i="3"/>
  <c r="AB270" i="3"/>
  <c r="AO270" i="3"/>
  <c r="X271" i="3"/>
  <c r="S274" i="3"/>
  <c r="AD270" i="3" l="1"/>
  <c r="AE270" i="3" s="1"/>
  <c r="K276" i="3"/>
  <c r="AQ272" i="3"/>
  <c r="AN272" i="3"/>
  <c r="AO272" i="3"/>
  <c r="AR272" i="3"/>
  <c r="AC272" i="3"/>
  <c r="AM272" i="3"/>
  <c r="AP272" i="3"/>
  <c r="AB272" i="3"/>
  <c r="AN271" i="3"/>
  <c r="AC271" i="3"/>
  <c r="AR271" i="3"/>
  <c r="AO271" i="3"/>
  <c r="AP271" i="3"/>
  <c r="AQ271" i="3"/>
  <c r="AM271" i="3"/>
  <c r="AB271" i="3"/>
  <c r="AS270" i="3"/>
  <c r="AT270" i="3" s="1"/>
  <c r="S277" i="3"/>
  <c r="AV270" i="3" l="1"/>
  <c r="AS272" i="3"/>
  <c r="AT272" i="3" s="1"/>
  <c r="AD271" i="3"/>
  <c r="AE271" i="3" s="1"/>
  <c r="AD272" i="3"/>
  <c r="AE272" i="3" s="1"/>
  <c r="AS271" i="3"/>
  <c r="AT271" i="3" s="1"/>
  <c r="AE273" i="3" l="1"/>
  <c r="AT273" i="3"/>
  <c r="AV272" i="3"/>
  <c r="AV271" i="3"/>
  <c r="AV273" i="3" l="1"/>
  <c r="D29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 Pavon Fuentes</author>
  </authors>
  <commentList>
    <comment ref="V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Raul Pavon Fuentes:</t>
        </r>
        <r>
          <rPr>
            <sz val="9"/>
            <color indexed="81"/>
            <rFont val="Tahoma"/>
            <family val="2"/>
          </rPr>
          <t xml:space="preserve">
Salario mas vacaciones</t>
        </r>
      </text>
    </comment>
  </commentList>
</comments>
</file>

<file path=xl/sharedStrings.xml><?xml version="1.0" encoding="utf-8"?>
<sst xmlns="http://schemas.openxmlformats.org/spreadsheetml/2006/main" count="3544" uniqueCount="912">
  <si>
    <t xml:space="preserve">Nombre y Apellidos </t>
  </si>
  <si>
    <t xml:space="preserve">Monto A Distribuir </t>
  </si>
  <si>
    <t xml:space="preserve">Suma del Salario Base de Calculo </t>
  </si>
  <si>
    <t>Coeficiente de Utilidad a Distribuir</t>
  </si>
  <si>
    <t>No</t>
  </si>
  <si>
    <t>Salario Promedio del Trimestre</t>
  </si>
  <si>
    <t>Evaluación Desempeño</t>
  </si>
  <si>
    <t xml:space="preserve">Puntuación en Correspondencia con la Evaluación </t>
  </si>
  <si>
    <t xml:space="preserve">Salario Base de Calculo </t>
  </si>
  <si>
    <t xml:space="preserve">Monto a Pagar </t>
  </si>
  <si>
    <t xml:space="preserve">Resultado Final del trimestre </t>
  </si>
  <si>
    <t>YUSNIEL  MOJENA   CAMPILLO</t>
  </si>
  <si>
    <t>ALBERTO  PÉREZ   FLORES</t>
  </si>
  <si>
    <t>PATRICIO  HERNÁNDEZ   FÁBREGAS</t>
  </si>
  <si>
    <t>FERNANDO  RODRÍGUEZ   CRUZ</t>
  </si>
  <si>
    <t>HERMINIO  LAGARZA   ACOSTA</t>
  </si>
  <si>
    <t>ERNESTO  SÁNCHEZ   COLUMBIÉ</t>
  </si>
  <si>
    <t>ALEJANDRO  MONTAÑA   RIVERA</t>
  </si>
  <si>
    <t>EDGAR  SÁNCHEZ   OLIVA</t>
  </si>
  <si>
    <t>Escala Salarial</t>
  </si>
  <si>
    <t>NE</t>
  </si>
  <si>
    <t>PABLO  GARCÍA  MARTÍNEZ</t>
  </si>
  <si>
    <t>YORGENIS  RAMÍREZ   VELÁZQUEZ</t>
  </si>
  <si>
    <t xml:space="preserve">Horas
Lab  </t>
  </si>
  <si>
    <t>Total</t>
  </si>
  <si>
    <t>LUIS BULNES CARRILLO</t>
  </si>
  <si>
    <t>MIEMBROS DE LA COMISIÓN PARA EL PAGO DE LAS UTILIDADES</t>
  </si>
  <si>
    <t>FIRMA</t>
  </si>
  <si>
    <t>REPRESENTANTE ÁREA ECONÓMICA</t>
  </si>
  <si>
    <t>__________</t>
  </si>
  <si>
    <t>MARTHA BRENDA DÍAZ DELGADO</t>
  </si>
  <si>
    <t>REPRESENTANTE RECURSOS HUMANOS</t>
  </si>
  <si>
    <t>SINDICATO</t>
  </si>
  <si>
    <t>TRABAJADOR DE PRESTIGIO</t>
  </si>
  <si>
    <t>APROBADO:</t>
  </si>
  <si>
    <t>ARTURO E. SÁNCHEZ MARTÍNEZ</t>
  </si>
  <si>
    <t xml:space="preserve">DIRECTOR </t>
  </si>
  <si>
    <t>JULIO</t>
  </si>
  <si>
    <t>AGOSTO</t>
  </si>
  <si>
    <t>SEPTIEMBRE</t>
  </si>
  <si>
    <t>Diferencia:</t>
  </si>
  <si>
    <t>YEAN MARC MORENO  CABRERA</t>
  </si>
  <si>
    <t>LISTADO PARA EL PAGO DE UTILIDADES ANTICIPADAS III TRIMESTRE 2024</t>
  </si>
  <si>
    <t>MARITZA  MOYA  CUELLAR</t>
  </si>
  <si>
    <t>ARTURO EVASIO  SÁNCHEZ   MARTÍNEZ</t>
  </si>
  <si>
    <t>ERIK LÁZARO  PRENDES  LAGO</t>
  </si>
  <si>
    <t>ALEXANDER  CARDOSA  SALAZAR</t>
  </si>
  <si>
    <t>NOANGEL LUIS  ALVAREZ  LEON</t>
  </si>
  <si>
    <t>DILENIA  HIDALGO  SUÁREZ</t>
  </si>
  <si>
    <t>ONEDIS  BASULTO  HERNÁNDEZ</t>
  </si>
  <si>
    <t>MIGUEL  VALLE   ÁLVAREZ</t>
  </si>
  <si>
    <t>ROBERTO  SUÁREZ   ANTÚNEZ</t>
  </si>
  <si>
    <t>ROLANDO   GONZALEZ  PADRO</t>
  </si>
  <si>
    <t>HECTOR DANIEL  MENDOZA  VAZQUEZ</t>
  </si>
  <si>
    <t>ALEXANDER  ROQUE  RODRIGUEZ</t>
  </si>
  <si>
    <t>YOJAN  NARDO  PEDROSO</t>
  </si>
  <si>
    <t>EDUARDO EUGENIO  RIOS  FERNANDEZ</t>
  </si>
  <si>
    <t>EDWARD DENNIS  ORTIZ  DE ARMAS</t>
  </si>
  <si>
    <t>LUIS ENRIQUE  CARRERAS  AROZARENA</t>
  </si>
  <si>
    <t>JUAN ALEXANDER   ALBUQUERQUE  HERRERA</t>
  </si>
  <si>
    <t>GERARDO   FERNÁNDEZ  BORROTO</t>
  </si>
  <si>
    <t xml:space="preserve">DAYLON   QUESADA   HECHAVARRÍA </t>
  </si>
  <si>
    <t>YEAN MARC  MORENO   CABRERA</t>
  </si>
  <si>
    <t>ISRAEL  MORA   BELTRÁN</t>
  </si>
  <si>
    <t>RAMÓN  OQUENDO   FADRAGA</t>
  </si>
  <si>
    <t>ALFREDO VAGNER  PEÑA  SILVA</t>
  </si>
  <si>
    <t>JUAN CARLOS  YAMACHO  SILVA</t>
  </si>
  <si>
    <t>ANGEL DANIEL  PASCUAL   VALDÉS</t>
  </si>
  <si>
    <t>ALEJANDRO  BATISTA   CRUZ</t>
  </si>
  <si>
    <t>DANIEL ALEJANDRO  JIMENEZ  BETANCOURT</t>
  </si>
  <si>
    <t>ALDO   OLIVEROS   CRUZ</t>
  </si>
  <si>
    <t>IVAN   CRUZ  GARCIA</t>
  </si>
  <si>
    <t>EDDY  RODRIGUEZ  RODRIGUEZ</t>
  </si>
  <si>
    <t>MAIQUEL  CONCEPCION  PADILLA</t>
  </si>
  <si>
    <t>ISAEL  CALDERON  MORA</t>
  </si>
  <si>
    <t>EDDY  RODRÍGUEZ  CARBALLEDO</t>
  </si>
  <si>
    <t>IBRAHIN  FERRER   DE LA ROSA</t>
  </si>
  <si>
    <t>FRANCISCO  JIMÉNEZ   FÚ</t>
  </si>
  <si>
    <t>WILLIAN  RODRÍGUEZ  VELIZ</t>
  </si>
  <si>
    <t>DARIEN  DELGADO  LIMA</t>
  </si>
  <si>
    <t>JUAN  DE LEÓN   CARMENATY</t>
  </si>
  <si>
    <t>REINALDO  RAMOS   GÓMEZ</t>
  </si>
  <si>
    <t>JORGE LUIS  LÓPEZ   ORTA</t>
  </si>
  <si>
    <t>YANET  DEVESA   SÁNCHEZ</t>
  </si>
  <si>
    <t>ROBERTO FRANCISCO  JARDÓN   PRENDES</t>
  </si>
  <si>
    <t>LEONARDO  RODRÍGUEZ   MEDINA</t>
  </si>
  <si>
    <t>ERNESTO  ALARCÓN   ESPINOSA</t>
  </si>
  <si>
    <t>HUMBERTO PABLO  CABEZAS    ALONSO</t>
  </si>
  <si>
    <t>LUIS DANIEL  GONZÁLEZ   VIERA</t>
  </si>
  <si>
    <t>JUAN CARLOS  TRELLES   CABRERA</t>
  </si>
  <si>
    <t>LUIS  BULNES   CARRILLO</t>
  </si>
  <si>
    <t>RICARDO DANIEL  PÉREZ   ALLISON</t>
  </si>
  <si>
    <t>MALKIEL   MOJENA  HERNANDEZ</t>
  </si>
  <si>
    <t>RAIDEL  RAMOS  ARREBATO</t>
  </si>
  <si>
    <t>ANTUAN  UMPIERRE  ALVAREZ</t>
  </si>
  <si>
    <t>ERANDIS   ALVAREZ  GARCIA</t>
  </si>
  <si>
    <t>LAZARO YORDAN  VALDES  BRUNET</t>
  </si>
  <si>
    <t>ARMANDO  LOPEZ  GUERRA</t>
  </si>
  <si>
    <t>JEIBEL  ALONSO  SARDIÑAS</t>
  </si>
  <si>
    <t>JULIO ALFREDO  WONG  SERRA</t>
  </si>
  <si>
    <t>EDUARDO  CALDERON  FUENTES</t>
  </si>
  <si>
    <t>JUAN ANTONIO  HERNANDEZ  RAMIREZ</t>
  </si>
  <si>
    <t>VICTOR MANUEL  DE POOL  O REILLY</t>
  </si>
  <si>
    <t>YOESLAN   VALDES  SANCHEZ</t>
  </si>
  <si>
    <t>JORGE  ALONSO  ARÉVALO</t>
  </si>
  <si>
    <t>JULIO ANTONIO  GARCIA  HUGES</t>
  </si>
  <si>
    <t>ROLDI  AGUIAR  SANCHEZ</t>
  </si>
  <si>
    <t>DANIEL  MUÑOZ  GONZÁLEZ</t>
  </si>
  <si>
    <t>YASSER  BOTELLO  VIDAL</t>
  </si>
  <si>
    <t>YURY ROBERTO  CONYEDO  ALEJO</t>
  </si>
  <si>
    <t>ARMINDA JULIA  ARIAS   HERNÁNDEZ</t>
  </si>
  <si>
    <t>CONSUELO  GONZÁLEZ   DÍAZ</t>
  </si>
  <si>
    <t>LEONEL  SILVA   ABAD</t>
  </si>
  <si>
    <t>YUNIERT  CUTIÑO   GRIÑAN</t>
  </si>
  <si>
    <t>EDUARDO  GONZÁLEZ   FERNÁNDEZ</t>
  </si>
  <si>
    <t>IDARMIS  RIVERA   LEÓN</t>
  </si>
  <si>
    <t>ESTEBAN DAVID  SÁNCHEZ   NOVO</t>
  </si>
  <si>
    <t>JULIO ESTEBAN  FIGUEREDO   DEL TORO</t>
  </si>
  <si>
    <t>MIGUEL ANGEL  CÁRDENAS   FERNÁNDEZ</t>
  </si>
  <si>
    <t>DANCÉS  LEÓN   HERRERA</t>
  </si>
  <si>
    <t>YOEL  MONDUY   RODRÍGUEZ</t>
  </si>
  <si>
    <t>ELIEZER SENÉN  MEDINA   CARBONELL</t>
  </si>
  <si>
    <t>ANA JULIA  GONZÁLEZ  GÓMEZ</t>
  </si>
  <si>
    <t>VIRGINIA ISABEL  SOTO   CASTRO</t>
  </si>
  <si>
    <t>YAMILKA DE LA CARIDAD  SOSA   REMÓN</t>
  </si>
  <si>
    <t>VALIA  NOGUERA  FIGUEROA</t>
  </si>
  <si>
    <t>SANDOR  RUBÉN   ROLDÁN</t>
  </si>
  <si>
    <t>ARIANNA  GUZMÁN  RIVERO</t>
  </si>
  <si>
    <t>KENIA AMINTA  DELGADO   RODRÍGUEZ</t>
  </si>
  <si>
    <t>ANAEVI  MARTÍNEZ   RAMOS</t>
  </si>
  <si>
    <t>ALAIN  GARCÍA   JEREZ</t>
  </si>
  <si>
    <t>MARIA DEL  CARMEN  CASTAÑER   AVERHOFF</t>
  </si>
  <si>
    <t>RODOBALDO  DÍAZ   ARTEAGA</t>
  </si>
  <si>
    <t>LUIS ANGEL  GARCÍA  ALARCÓN</t>
  </si>
  <si>
    <t>BÁRBARO PABLO  GONZÁLEZ   RODRÍGUEZ</t>
  </si>
  <si>
    <t>ORLANDO  LLANES   MESA</t>
  </si>
  <si>
    <t>JESUS  BARCELONA   ALAMBARES</t>
  </si>
  <si>
    <t>OSMEL  DÍAZ   CRUZ</t>
  </si>
  <si>
    <t>JULIO CÉSAR  ESCAÑO   RODRÍGUEZ</t>
  </si>
  <si>
    <t>ALAIN  MERCHÁN   OLIVA</t>
  </si>
  <si>
    <t>JORGE ALBERTO  GOENAGA   MARTÍNEZ</t>
  </si>
  <si>
    <t>DENNIS  ORTIZ   HERNÁNDEZ</t>
  </si>
  <si>
    <t>JULIO CESAR  BERMUDEZ   LOPEZ</t>
  </si>
  <si>
    <t>YANOSKY  ESCAÑO   RODRÍGUEZ</t>
  </si>
  <si>
    <t>RAYWER  SIERRA   RODRÍGUEZ</t>
  </si>
  <si>
    <t>JONAH  LÓPEZ   DÍAZ</t>
  </si>
  <si>
    <t>YADIRA  FERRARI   SUÁREZ</t>
  </si>
  <si>
    <t>MAIKEL  CÓRDOVA   GÓNGORA</t>
  </si>
  <si>
    <t>OSMEL IGNACIO  FERNÁNDEZ   CAMPILLO</t>
  </si>
  <si>
    <t>LIVIO AVELINO  LIMONTA  JIMENEZ</t>
  </si>
  <si>
    <t>YAN LUIS  MARTINEZ  GONZALEZ</t>
  </si>
  <si>
    <t>YAZMANY ANTONIO  COTILLA  HERNANDEZ</t>
  </si>
  <si>
    <t>JOSE GABRIEL  BLET  GONZALEZ</t>
  </si>
  <si>
    <t>MAXIMO  MENDEZ  MOLINA</t>
  </si>
  <si>
    <t>LUIS MANUEL  PUENTES   CID</t>
  </si>
  <si>
    <t>FRANCISCO  PALACIOS  CABRERA</t>
  </si>
  <si>
    <t>PEDRO  BEC  LÓPEZ</t>
  </si>
  <si>
    <t>ADOLFO DAMIÁN  MORENO  GONZÁLEZ</t>
  </si>
  <si>
    <t>YOASMIN  CALDERON   PÉREZ</t>
  </si>
  <si>
    <t>AVELARDO  IZQUIERDO   REYES</t>
  </si>
  <si>
    <t>MANUEL RAÚL  GÓMEZ   FERRO</t>
  </si>
  <si>
    <t>PEDRO EMILIO  CARNOT   PEREIRA</t>
  </si>
  <si>
    <t>YUDITH  REMIS   RODRÍGUEZ</t>
  </si>
  <si>
    <t>ALEXIS  SUÁREZ   CAPOTE</t>
  </si>
  <si>
    <t>OSVALDO  MORENO   HERNÁNDEZ</t>
  </si>
  <si>
    <t>DARIEL  ORTIZ  VALDEZ</t>
  </si>
  <si>
    <t>JULIO GERMÁN  MORA  NEGRÍN</t>
  </si>
  <si>
    <t>LOYSLI REINALDO  CORDERO  GÓMEZ</t>
  </si>
  <si>
    <t>JORGE LEANDRO  FERNANDEZ  PEREZ</t>
  </si>
  <si>
    <t>ISEL  ENAMORADO  ODUARDO</t>
  </si>
  <si>
    <t>ALFREDO  LOPEZ  ALEMAN</t>
  </si>
  <si>
    <t>DIOSDADO  VIZCAINO   RODRÍGUEZ</t>
  </si>
  <si>
    <t>MARIANELA  MANCHA  TARAJANO</t>
  </si>
  <si>
    <t>YUDIETH  PALENZUELA   YANES</t>
  </si>
  <si>
    <t>SHEYLA  NORES   GONZÁLEZ</t>
  </si>
  <si>
    <t>JAVIEL  PITA   CABALLERO</t>
  </si>
  <si>
    <t>MICHAEL  DE ARMAS   RODRÍGUEZ</t>
  </si>
  <si>
    <t>ARTURO  DÁVALOS   MOROS</t>
  </si>
  <si>
    <t>JOAQUÍN  FERNÁNDEZ   RONDÓN</t>
  </si>
  <si>
    <t>LUIS ANTONIO  NARANJO   QUINTANA</t>
  </si>
  <si>
    <t>LIUSKA  ORTEGA   RODRIGUEZ</t>
  </si>
  <si>
    <t>JOSE FRANCISCO  DUQUESNE  BAEZ</t>
  </si>
  <si>
    <t>CARLOS ERNESTO  CAPDESUÑA  LEYVA</t>
  </si>
  <si>
    <t>FÉLIX  MEDINA   SUÁREZ</t>
  </si>
  <si>
    <t>ANA MARIA  HERNÁNDEZ   GONZÁLEZ</t>
  </si>
  <si>
    <t>EDEL  JIMÉNEZ   ALBA</t>
  </si>
  <si>
    <t>CARLOS ENRIQUE  VELASCO   BLANCO</t>
  </si>
  <si>
    <t>EVIS  ACUÑA  BRAVO</t>
  </si>
  <si>
    <t>FAUSTINO  RODRIGUEZ  RODRIGUEZ</t>
  </si>
  <si>
    <t>RAUL   RODRIGUEZ  SANCHEZ</t>
  </si>
  <si>
    <t>FRANK  NIEBLA  BERMUDEZ</t>
  </si>
  <si>
    <t>VLADIMIR   MANSO  GONZÁLEZ</t>
  </si>
  <si>
    <t>YOSVANY  ECHEVARRÍA  TURIÑO</t>
  </si>
  <si>
    <t>LUIS MIGUEL  MOYA  PEREZ</t>
  </si>
  <si>
    <t>ALFONSO  COLINA   HURTADO</t>
  </si>
  <si>
    <t>MAIKEL YUDIANNY   JIMÉNEZ   PÉREZ</t>
  </si>
  <si>
    <t>LUIS ORLANDO  MARTIN   MAYONADA</t>
  </si>
  <si>
    <t>MIRTA  CABRERA  GINORIA</t>
  </si>
  <si>
    <t>ROLANDO  GÓMEZ   SERRANO</t>
  </si>
  <si>
    <t>LUIS ANGEL  YERA  PEREZ</t>
  </si>
  <si>
    <t>ADEL   FERNANDEZ  GONZALEZ</t>
  </si>
  <si>
    <t>JESUS RAFAEL   DELGADO  GESSA</t>
  </si>
  <si>
    <t>CLAUDIA  LINARES   SOSA</t>
  </si>
  <si>
    <t>JANETT ADRIANA  VÁZQUEZ   FANEGO</t>
  </si>
  <si>
    <t>JESSICA DE LAS MERCEDES  DEL PESO  ZAMBRANO</t>
  </si>
  <si>
    <t>PILAR MARIELA  RODRIGUEZ  REYES</t>
  </si>
  <si>
    <t>ADRIANA  VALERA  CORREA</t>
  </si>
  <si>
    <t>JUAN CARLOS  ABDALA   GARCÍA</t>
  </si>
  <si>
    <t>ABUNDIO  MOYA   PÉREZ</t>
  </si>
  <si>
    <t>MARTINIANO  HERNÁNDEZ   BARCELÓ</t>
  </si>
  <si>
    <t>GEORLANDY   VENEGA  SANTOS</t>
  </si>
  <si>
    <t>INELDO IDEL  ESPINOSA  GARCIA</t>
  </si>
  <si>
    <t>EMILIO   VIÑALES   FIGUEROA</t>
  </si>
  <si>
    <t>ERIS YOEL  MONTEAGUDO  GONZALEZ</t>
  </si>
  <si>
    <t>RICARDO  PAURA  RIVERA</t>
  </si>
  <si>
    <t xml:space="preserve">JOSE CARLOS   SANCHEZ   CID </t>
  </si>
  <si>
    <t>ADRIÁN  RODRÍGUEZ  BARRERAS</t>
  </si>
  <si>
    <t>ERIBERTO RAÚL  VALDÉS   FONTELA</t>
  </si>
  <si>
    <t>ALEXIS ELIA  CASTILLO   JIMÉNEZ</t>
  </si>
  <si>
    <t>DUANY RICHARD  VIGO  MARRERO</t>
  </si>
  <si>
    <t>HECTOR EUTIQUIO  MOYARES   RAMOS</t>
  </si>
  <si>
    <t>LIDISMIR DOROTEA  VEGA   ARENA</t>
  </si>
  <si>
    <t>LUIS ROBERTO  ALMAGUER   SOLIS</t>
  </si>
  <si>
    <t>RAMÓN  SALINA   RICARDO</t>
  </si>
  <si>
    <t>YOSVANY  PRIETO   MERIÑO</t>
  </si>
  <si>
    <t>JORGE LUIS  SAAVEDRA   GARCÍA</t>
  </si>
  <si>
    <t>ANNIER   CHAVEZ   LECTO</t>
  </si>
  <si>
    <t>ROBERQUI  HECHAVARRIA  ALBA</t>
  </si>
  <si>
    <t>SERGIO YANSEL  SARMIENTO  CRUZ</t>
  </si>
  <si>
    <t>RACIEL  PEREDA  AGUILERA</t>
  </si>
  <si>
    <t>PEDRO RAFAEL  ALDANA  ZAPATA</t>
  </si>
  <si>
    <t>RAIDEL  PEREDA  AGUILERA</t>
  </si>
  <si>
    <t>OSMANIS  FERNANDEZ  ANZARDO</t>
  </si>
  <si>
    <t>ALEXIS  RODRÍGUEZ  CARRALERO</t>
  </si>
  <si>
    <t>ALFREDO  IGARZA   BARRIEL</t>
  </si>
  <si>
    <t>JOSE ALAIN  MASSO   ALMENARES</t>
  </si>
  <si>
    <t>ILIAT  REVILLA   BARRIENTOS</t>
  </si>
  <si>
    <t>DIUNEIKY  GIRÓN   NOA</t>
  </si>
  <si>
    <t>ALEXANDER  MARTÍNEZ   VIDAL</t>
  </si>
  <si>
    <t>ALFREDO  RODRÍGUEZ   LEÓN</t>
  </si>
  <si>
    <t>GRISEL  ORTEGA   ALVAREZ</t>
  </si>
  <si>
    <t>LEYANNE  MEDINA   SANABIA</t>
  </si>
  <si>
    <t>YOELKIS  VIAMONTE   MENDOZA</t>
  </si>
  <si>
    <t>ARNULFO EDGAR  LUNA   MENDOZA</t>
  </si>
  <si>
    <t>ONIS  GORGUET  NUÑEZ</t>
  </si>
  <si>
    <t>DANIA  BERETERVIDE   DOPICO</t>
  </si>
  <si>
    <t>SUILEN  REYES   SUÁREZ</t>
  </si>
  <si>
    <t>ISIS IVETTE  ESCALONA  LEYVA</t>
  </si>
  <si>
    <t>LISANDRA  HERNANDEZ  CREACH</t>
  </si>
  <si>
    <t>JOSE FERMIN  CORTIÑA  PIÑERA</t>
  </si>
  <si>
    <t>LORENA LAURA  MATOS  SUAREZ</t>
  </si>
  <si>
    <t>LICET  REINA  DEL TORO</t>
  </si>
  <si>
    <t>MARIA DE LOS ANGELES  JUNCO  MONTSERRAT</t>
  </si>
  <si>
    <t>TERESA DE LA CARIDAD  GARCÍA   BOLAÑOS</t>
  </si>
  <si>
    <t>JOSE LUIS  CATURLA  TERRY</t>
  </si>
  <si>
    <t>LEONARDO  PEREZ  RAMIREZ</t>
  </si>
  <si>
    <t>ADA DANIA  GONZALEZ  GONZALEZ</t>
  </si>
  <si>
    <t>ABEL  PRIETO  CASQUERO</t>
  </si>
  <si>
    <t>LAZARO  CABRERA  CRUZ</t>
  </si>
  <si>
    <t>ERNESTO  GUERRA  MATA</t>
  </si>
  <si>
    <t>CARLOS   DIAZ  ORDAZ</t>
  </si>
  <si>
    <t>RAÚL  PAVÓN   FUENTES</t>
  </si>
  <si>
    <t>DANAY  GUZMÁN  BORGES</t>
  </si>
  <si>
    <t>YAILIN  URRUTIA  POMIER</t>
  </si>
  <si>
    <t>MARTHA BRENDA  DÍAZ  DELGADO</t>
  </si>
  <si>
    <t>FRANCISCO JAVIER  CASTELLÓN   BARTROLI</t>
  </si>
  <si>
    <t>EDUARDO   FORTE  MARQUEZ</t>
  </si>
  <si>
    <t>RANNIEL  RIVERO  SEVILA</t>
  </si>
  <si>
    <t>ALEJANDRO   RAMÍREZ  COMESAÑAS</t>
  </si>
  <si>
    <t>YAMILA  JO   MARRERO</t>
  </si>
  <si>
    <t>ROBERTO  PADILLA   COLAO</t>
  </si>
  <si>
    <t>HASLEMER  SOTOLONGO   CUZA</t>
  </si>
  <si>
    <t>REMBERTO  GONZÁLEZ  MORALES</t>
  </si>
  <si>
    <t>ROLANDO  RODRIGUEZ  GONZALEZ</t>
  </si>
  <si>
    <t>ABEL ERNESTO  URGELLES  GARRIDO</t>
  </si>
  <si>
    <t>PABLO  PÉREZ   TORRES</t>
  </si>
  <si>
    <t>OMAR  VEGA   SIERRA</t>
  </si>
  <si>
    <t>ARNALDO  BLANCO   CARDOSO</t>
  </si>
  <si>
    <t>ROBERTO  AGUIRREZABAL   HOPUY</t>
  </si>
  <si>
    <t>LIOSBEL  VALDÉS   HERRERA</t>
  </si>
  <si>
    <t>JORGE LUIS  MARTÍNEZ   GONZÁLEZ</t>
  </si>
  <si>
    <t>REGINO  MARRERO   TAMAYO</t>
  </si>
  <si>
    <t>VLADIMIR   CLARO   NIKOLAIEVA</t>
  </si>
  <si>
    <t>MANUEL  GARCÍA   GUTIERREZ</t>
  </si>
  <si>
    <t>ARMANDO  ÁLVAREZ   FERNÁNDEZ</t>
  </si>
  <si>
    <t>JORGE PABLO  RODRÍGUEZ   SÁNCHEZ</t>
  </si>
  <si>
    <t>JORJAN  OLIVERA   MONTANO</t>
  </si>
  <si>
    <t>LÁZARO REINIER  RODRÍGUEZ  RAVELO</t>
  </si>
  <si>
    <t>LUIS ALBERTO  PITA  BODAÑO</t>
  </si>
  <si>
    <t>MICHEL  BARZAGA  URQUIZA</t>
  </si>
  <si>
    <t>OSMAR MANUEL  VAILLANT  QUEZADA</t>
  </si>
  <si>
    <t>OSMEL LEONARDO  ZAMORA  PEREZ</t>
  </si>
  <si>
    <t>YANSEL  GONZALEZ  VARELA</t>
  </si>
  <si>
    <t>DANIEL SANTIAGO  RAMOS  VALLS</t>
  </si>
  <si>
    <t>BENIGNO  GONZALEZ  ORTIZ</t>
  </si>
  <si>
    <t>ARIEL  PEÑA   NAPOLES</t>
  </si>
  <si>
    <t>YAMIAN ALEXANDER  MARTINEZ  GARCIA</t>
  </si>
  <si>
    <t>DIMAS MARCOS  IBALBIA  PAIROL</t>
  </si>
  <si>
    <t>EMIGDIO  JIMÉNEZ  PEÑA</t>
  </si>
  <si>
    <t>NOEL  FERNÁNDEZ  VARELA</t>
  </si>
  <si>
    <t>LORENA MATOS SUÁREZ</t>
  </si>
  <si>
    <t>X</t>
  </si>
  <si>
    <t>II</t>
  </si>
  <si>
    <t>V</t>
  </si>
  <si>
    <t>VI</t>
  </si>
  <si>
    <t>IV</t>
  </si>
  <si>
    <t>XV</t>
  </si>
  <si>
    <t>XVI</t>
  </si>
  <si>
    <t>III</t>
  </si>
  <si>
    <t>XVII</t>
  </si>
  <si>
    <t>XII</t>
  </si>
  <si>
    <t>I</t>
  </si>
  <si>
    <t>XIV</t>
  </si>
  <si>
    <t>Devengado Total</t>
  </si>
  <si>
    <t>Seguridad Social Salario</t>
  </si>
  <si>
    <t>Seguridad Social Mes</t>
  </si>
  <si>
    <t>Seguridad Social Total</t>
  </si>
  <si>
    <t>Diferencia</t>
  </si>
  <si>
    <t>Impuestos sobre ingresos</t>
  </si>
  <si>
    <t>Impuestos sobre ingresos Mes</t>
  </si>
  <si>
    <t>Impuestos sobre ingresos Total</t>
  </si>
  <si>
    <t>Descuentos Resp Mat.</t>
  </si>
  <si>
    <t>Neto a Cobrar</t>
  </si>
  <si>
    <t>Firma</t>
  </si>
  <si>
    <t>TM</t>
  </si>
  <si>
    <t>Num Int.</t>
  </si>
  <si>
    <t>Num Carnet</t>
  </si>
  <si>
    <t>Nombre y Apellidos</t>
  </si>
  <si>
    <t>Deveng</t>
  </si>
  <si>
    <t>VACACIONES</t>
  </si>
  <si>
    <t>TOTAL</t>
  </si>
  <si>
    <t>0030</t>
  </si>
  <si>
    <t>65012826774</t>
  </si>
  <si>
    <t>0082</t>
  </si>
  <si>
    <t>63121215640</t>
  </si>
  <si>
    <t>0309</t>
  </si>
  <si>
    <t>83070627289</t>
  </si>
  <si>
    <t>03177</t>
  </si>
  <si>
    <t>73082511608</t>
  </si>
  <si>
    <t>03193</t>
  </si>
  <si>
    <t>90101929064</t>
  </si>
  <si>
    <t>0363</t>
  </si>
  <si>
    <t>81102406997</t>
  </si>
  <si>
    <t>0365</t>
  </si>
  <si>
    <t>92082440121</t>
  </si>
  <si>
    <t>0013</t>
  </si>
  <si>
    <t>68092903503</t>
  </si>
  <si>
    <t>0015</t>
  </si>
  <si>
    <t>71061529583</t>
  </si>
  <si>
    <t>03120</t>
  </si>
  <si>
    <t>68040704042</t>
  </si>
  <si>
    <t>03127</t>
  </si>
  <si>
    <t>84020107709</t>
  </si>
  <si>
    <t>03179</t>
  </si>
  <si>
    <t>92101929363</t>
  </si>
  <si>
    <t>03180</t>
  </si>
  <si>
    <t>73031509886</t>
  </si>
  <si>
    <t>03182</t>
  </si>
  <si>
    <t>65090630602</t>
  </si>
  <si>
    <t>03198</t>
  </si>
  <si>
    <t>71042801861</t>
  </si>
  <si>
    <t>0378</t>
  </si>
  <si>
    <t>74103102985</t>
  </si>
  <si>
    <t>0387</t>
  </si>
  <si>
    <t>63081402387</t>
  </si>
  <si>
    <t>0402</t>
  </si>
  <si>
    <t>92110530422</t>
  </si>
  <si>
    <t>0087</t>
  </si>
  <si>
    <t>71110614360</t>
  </si>
  <si>
    <t>0151</t>
  </si>
  <si>
    <t>77020406607</t>
  </si>
  <si>
    <t>0264</t>
  </si>
  <si>
    <t>64092000765</t>
  </si>
  <si>
    <t>03134</t>
  </si>
  <si>
    <t>60052015562</t>
  </si>
  <si>
    <t>0338</t>
  </si>
  <si>
    <t>65081300101</t>
  </si>
  <si>
    <t>0038</t>
  </si>
  <si>
    <t>98011606643</t>
  </si>
  <si>
    <t>0086</t>
  </si>
  <si>
    <t>68070316984</t>
  </si>
  <si>
    <t>03100</t>
  </si>
  <si>
    <t>01060566285</t>
  </si>
  <si>
    <t>03139</t>
  </si>
  <si>
    <t>90031247962</t>
  </si>
  <si>
    <t>03151</t>
  </si>
  <si>
    <t>87010910026</t>
  </si>
  <si>
    <t>03157</t>
  </si>
  <si>
    <t>75082302968</t>
  </si>
  <si>
    <t>03188</t>
  </si>
  <si>
    <t>97030408102</t>
  </si>
  <si>
    <t>0321</t>
  </si>
  <si>
    <t>01111266627</t>
  </si>
  <si>
    <t>0005</t>
  </si>
  <si>
    <t>59081110669</t>
  </si>
  <si>
    <t>0252</t>
  </si>
  <si>
    <t>50061609841</t>
  </si>
  <si>
    <t>0291</t>
  </si>
  <si>
    <t>76112702407</t>
  </si>
  <si>
    <t>03202</t>
  </si>
  <si>
    <t>85051807420</t>
  </si>
  <si>
    <t>0349</t>
  </si>
  <si>
    <t>50062408808</t>
  </si>
  <si>
    <t>0014</t>
  </si>
  <si>
    <t>69062900029</t>
  </si>
  <si>
    <t>0043</t>
  </si>
  <si>
    <t>69092100201</t>
  </si>
  <si>
    <t>0090</t>
  </si>
  <si>
    <t>87112634897</t>
  </si>
  <si>
    <t>0091</t>
  </si>
  <si>
    <t>70060300806</t>
  </si>
  <si>
    <t>0213</t>
  </si>
  <si>
    <t>82102206906</t>
  </si>
  <si>
    <t>0230</t>
  </si>
  <si>
    <t>67060931181</t>
  </si>
  <si>
    <t>0232</t>
  </si>
  <si>
    <t>65061729741</t>
  </si>
  <si>
    <t>0235</t>
  </si>
  <si>
    <t>96101410001</t>
  </si>
  <si>
    <t>0246</t>
  </si>
  <si>
    <t>74092311300</t>
  </si>
  <si>
    <t>0248</t>
  </si>
  <si>
    <t>66053004348</t>
  </si>
  <si>
    <t>0249</t>
  </si>
  <si>
    <t>60082001103</t>
  </si>
  <si>
    <t>0270</t>
  </si>
  <si>
    <t>68071210806</t>
  </si>
  <si>
    <t>03117</t>
  </si>
  <si>
    <t>99092006922</t>
  </si>
  <si>
    <t>03118</t>
  </si>
  <si>
    <t>91122907042</t>
  </si>
  <si>
    <t>03137</t>
  </si>
  <si>
    <t>70010303985</t>
  </si>
  <si>
    <t>03138</t>
  </si>
  <si>
    <t>96100708980</t>
  </si>
  <si>
    <t>03148</t>
  </si>
  <si>
    <t>98120807485</t>
  </si>
  <si>
    <t>03152</t>
  </si>
  <si>
    <t>02031967364</t>
  </si>
  <si>
    <t>03183</t>
  </si>
  <si>
    <t>98112007021</t>
  </si>
  <si>
    <t>03192</t>
  </si>
  <si>
    <t>86081510947</t>
  </si>
  <si>
    <t>03196</t>
  </si>
  <si>
    <t>69041228200</t>
  </si>
  <si>
    <t>03197</t>
  </si>
  <si>
    <t>94030629620</t>
  </si>
  <si>
    <t>0396</t>
  </si>
  <si>
    <t>86080806688</t>
  </si>
  <si>
    <t>0398</t>
  </si>
  <si>
    <t>93060633862</t>
  </si>
  <si>
    <t>0003</t>
  </si>
  <si>
    <t>43072708657</t>
  </si>
  <si>
    <t>0008</t>
  </si>
  <si>
    <t>65070101316</t>
  </si>
  <si>
    <t>0010</t>
  </si>
  <si>
    <t>66102813664</t>
  </si>
  <si>
    <t>0022</t>
  </si>
  <si>
    <t>82081709443</t>
  </si>
  <si>
    <t>0033</t>
  </si>
  <si>
    <t>67103030292</t>
  </si>
  <si>
    <t>0052</t>
  </si>
  <si>
    <t>63122631988</t>
  </si>
  <si>
    <t>0057</t>
  </si>
  <si>
    <t>70102218444</t>
  </si>
  <si>
    <t>0059</t>
  </si>
  <si>
    <t>72040801628</t>
  </si>
  <si>
    <t>0062</t>
  </si>
  <si>
    <t>77071731568</t>
  </si>
  <si>
    <t>0064</t>
  </si>
  <si>
    <t>82022408624</t>
  </si>
  <si>
    <t>0078</t>
  </si>
  <si>
    <t>78011708481</t>
  </si>
  <si>
    <t>0096</t>
  </si>
  <si>
    <t>78081710301</t>
  </si>
  <si>
    <t>0115</t>
  </si>
  <si>
    <t>64060502016</t>
  </si>
  <si>
    <t>0120</t>
  </si>
  <si>
    <t>66090527133</t>
  </si>
  <si>
    <t>0130</t>
  </si>
  <si>
    <t>73022234416</t>
  </si>
  <si>
    <t>0133</t>
  </si>
  <si>
    <t>75082000671</t>
  </si>
  <si>
    <t>0135</t>
  </si>
  <si>
    <t>75101926625</t>
  </si>
  <si>
    <t>0136</t>
  </si>
  <si>
    <t>76011103251</t>
  </si>
  <si>
    <t>0137</t>
  </si>
  <si>
    <t>76022001852</t>
  </si>
  <si>
    <t>0140</t>
  </si>
  <si>
    <t>76091009576</t>
  </si>
  <si>
    <t>0142</t>
  </si>
  <si>
    <t>77011307082</t>
  </si>
  <si>
    <t>0148</t>
  </si>
  <si>
    <t>79122007759</t>
  </si>
  <si>
    <t>0156</t>
  </si>
  <si>
    <t>61101312181</t>
  </si>
  <si>
    <t>0158</t>
  </si>
  <si>
    <t>64101405101</t>
  </si>
  <si>
    <t>0160</t>
  </si>
  <si>
    <t>67091002169</t>
  </si>
  <si>
    <t>0162</t>
  </si>
  <si>
    <t>71102614788</t>
  </si>
  <si>
    <t>0163</t>
  </si>
  <si>
    <t>72061530046</t>
  </si>
  <si>
    <t>0167</t>
  </si>
  <si>
    <t>74071201582</t>
  </si>
  <si>
    <t>0173</t>
  </si>
  <si>
    <t>75042727021</t>
  </si>
  <si>
    <t>0175</t>
  </si>
  <si>
    <t>75091303206</t>
  </si>
  <si>
    <t>0176</t>
  </si>
  <si>
    <t>76010302983</t>
  </si>
  <si>
    <t>0182</t>
  </si>
  <si>
    <t>78052910322</t>
  </si>
  <si>
    <t>0183</t>
  </si>
  <si>
    <t>78111703042</t>
  </si>
  <si>
    <t>0189</t>
  </si>
  <si>
    <t>83051405903</t>
  </si>
  <si>
    <t>0196</t>
  </si>
  <si>
    <t>89103003841</t>
  </si>
  <si>
    <t>0261</t>
  </si>
  <si>
    <t>71123000994</t>
  </si>
  <si>
    <t>0275</t>
  </si>
  <si>
    <t>83102420907</t>
  </si>
  <si>
    <t>0285</t>
  </si>
  <si>
    <t>83112329161</t>
  </si>
  <si>
    <t>03124</t>
  </si>
  <si>
    <t>64101933586</t>
  </si>
  <si>
    <t>03126</t>
  </si>
  <si>
    <t>01061766707</t>
  </si>
  <si>
    <t>03187</t>
  </si>
  <si>
    <t>00091382982</t>
  </si>
  <si>
    <t>0392</t>
  </si>
  <si>
    <t>71070826900</t>
  </si>
  <si>
    <t>0172</t>
  </si>
  <si>
    <t>75041800428</t>
  </si>
  <si>
    <t>0297</t>
  </si>
  <si>
    <t>70022129062</t>
  </si>
  <si>
    <t>0298</t>
  </si>
  <si>
    <t>58070607565</t>
  </si>
  <si>
    <t>0302</t>
  </si>
  <si>
    <t>87102002268</t>
  </si>
  <si>
    <t>0034</t>
  </si>
  <si>
    <t>76111901935</t>
  </si>
  <si>
    <t>0053</t>
  </si>
  <si>
    <t>65050910745</t>
  </si>
  <si>
    <t>0066</t>
  </si>
  <si>
    <t>87031710740</t>
  </si>
  <si>
    <t>0113</t>
  </si>
  <si>
    <t>60052814445</t>
  </si>
  <si>
    <t>0141</t>
  </si>
  <si>
    <t>76102902291</t>
  </si>
  <si>
    <t>0159</t>
  </si>
  <si>
    <t>65032131369</t>
  </si>
  <si>
    <t>0199</t>
  </si>
  <si>
    <t>66121126709</t>
  </si>
  <si>
    <t>0293</t>
  </si>
  <si>
    <t>91030729164</t>
  </si>
  <si>
    <t>03168</t>
  </si>
  <si>
    <t>83101629508</t>
  </si>
  <si>
    <t>03190</t>
  </si>
  <si>
    <t>91092229722</t>
  </si>
  <si>
    <t>0351</t>
  </si>
  <si>
    <t>72120822621</t>
  </si>
  <si>
    <t>0353</t>
  </si>
  <si>
    <t>91071629640</t>
  </si>
  <si>
    <t>0009</t>
  </si>
  <si>
    <t>65110800422</t>
  </si>
  <si>
    <t>0134</t>
  </si>
  <si>
    <t>75082505833</t>
  </si>
  <si>
    <t>0145</t>
  </si>
  <si>
    <t>77071308519</t>
  </si>
  <si>
    <t>0146</t>
  </si>
  <si>
    <t>77102408513</t>
  </si>
  <si>
    <t>0170</t>
  </si>
  <si>
    <t>74122105065</t>
  </si>
  <si>
    <t>0188</t>
  </si>
  <si>
    <t>81082809140</t>
  </si>
  <si>
    <t>0193</t>
  </si>
  <si>
    <t>85102309248</t>
  </si>
  <si>
    <t>0195</t>
  </si>
  <si>
    <t>89090512026</t>
  </si>
  <si>
    <t>0197</t>
  </si>
  <si>
    <t>66020214249</t>
  </si>
  <si>
    <t>03162</t>
  </si>
  <si>
    <t>79051608214</t>
  </si>
  <si>
    <t>03174</t>
  </si>
  <si>
    <t>58051100229</t>
  </si>
  <si>
    <t>03184</t>
  </si>
  <si>
    <t>03092881287</t>
  </si>
  <si>
    <t>0071</t>
  </si>
  <si>
    <t>67072816143</t>
  </si>
  <si>
    <t>0121</t>
  </si>
  <si>
    <t>67012521893</t>
  </si>
  <si>
    <t>0209</t>
  </si>
  <si>
    <t>69101122122</t>
  </si>
  <si>
    <t>0253</t>
  </si>
  <si>
    <t>64010720143</t>
  </si>
  <si>
    <t>0255</t>
  </si>
  <si>
    <t>86081612529</t>
  </si>
  <si>
    <t>0299</t>
  </si>
  <si>
    <t>90071532404</t>
  </si>
  <si>
    <t>0304</t>
  </si>
  <si>
    <t>67030304540</t>
  </si>
  <si>
    <t>03111</t>
  </si>
  <si>
    <t>62031621487</t>
  </si>
  <si>
    <t>03121</t>
  </si>
  <si>
    <t>72010305503</t>
  </si>
  <si>
    <t>0350</t>
  </si>
  <si>
    <t>70060305903</t>
  </si>
  <si>
    <t>0377</t>
  </si>
  <si>
    <t>74021806780</t>
  </si>
  <si>
    <t>0383</t>
  </si>
  <si>
    <t>77060911684</t>
  </si>
  <si>
    <t>0393</t>
  </si>
  <si>
    <t>91042235325</t>
  </si>
  <si>
    <t>0006</t>
  </si>
  <si>
    <t>60110319785</t>
  </si>
  <si>
    <t>0125</t>
  </si>
  <si>
    <t>70051702588</t>
  </si>
  <si>
    <t>0128</t>
  </si>
  <si>
    <t>71040502217</t>
  </si>
  <si>
    <t>0165</t>
  </si>
  <si>
    <t>73112204169</t>
  </si>
  <si>
    <t>03128</t>
  </si>
  <si>
    <t>74040127747</t>
  </si>
  <si>
    <t>0384</t>
  </si>
  <si>
    <t>70021206560</t>
  </si>
  <si>
    <t>0029</t>
  </si>
  <si>
    <t>85022805459</t>
  </si>
  <si>
    <t>0089</t>
  </si>
  <si>
    <t>80091007502</t>
  </si>
  <si>
    <t>0093</t>
  </si>
  <si>
    <t>65111919779</t>
  </si>
  <si>
    <t>03199</t>
  </si>
  <si>
    <t>70071804279</t>
  </si>
  <si>
    <t>0399</t>
  </si>
  <si>
    <t>96040706757</t>
  </si>
  <si>
    <t>0075</t>
  </si>
  <si>
    <t>81122102026</t>
  </si>
  <si>
    <t>0202</t>
  </si>
  <si>
    <t>73090803027</t>
  </si>
  <si>
    <t>03115</t>
  </si>
  <si>
    <t>75102109967</t>
  </si>
  <si>
    <t>03158</t>
  </si>
  <si>
    <t>66051608502</t>
  </si>
  <si>
    <t>03165</t>
  </si>
  <si>
    <t>64112530228</t>
  </si>
  <si>
    <t>03186</t>
  </si>
  <si>
    <t>89071933027</t>
  </si>
  <si>
    <t>03194</t>
  </si>
  <si>
    <t>66061604762</t>
  </si>
  <si>
    <t>0401</t>
  </si>
  <si>
    <t>92080838904</t>
  </si>
  <si>
    <t>0194</t>
  </si>
  <si>
    <t>86030318025</t>
  </si>
  <si>
    <t>0201</t>
  </si>
  <si>
    <t>72092607622</t>
  </si>
  <si>
    <t>0277</t>
  </si>
  <si>
    <t>60042007981</t>
  </si>
  <si>
    <t>0280</t>
  </si>
  <si>
    <t>66100605447</t>
  </si>
  <si>
    <t>03116</t>
  </si>
  <si>
    <t>84120218064</t>
  </si>
  <si>
    <t>0385</t>
  </si>
  <si>
    <t>65120808422</t>
  </si>
  <si>
    <t>0114</t>
  </si>
  <si>
    <t>61022414468</t>
  </si>
  <si>
    <t>0116</t>
  </si>
  <si>
    <t>65022214076</t>
  </si>
  <si>
    <t>0126</t>
  </si>
  <si>
    <t>70092908981</t>
  </si>
  <si>
    <t>0161</t>
  </si>
  <si>
    <t>70100309809</t>
  </si>
  <si>
    <t>0212</t>
  </si>
  <si>
    <t>80072419106</t>
  </si>
  <si>
    <t>0276</t>
  </si>
  <si>
    <t>85052422029</t>
  </si>
  <si>
    <t>0307</t>
  </si>
  <si>
    <t>93011820501</t>
  </si>
  <si>
    <t>03104</t>
  </si>
  <si>
    <t>79121822300</t>
  </si>
  <si>
    <t>03155</t>
  </si>
  <si>
    <t>83040318907</t>
  </si>
  <si>
    <t>03159</t>
  </si>
  <si>
    <t>91013042305</t>
  </si>
  <si>
    <t>03173</t>
  </si>
  <si>
    <t>70031422906</t>
  </si>
  <si>
    <t>03191</t>
  </si>
  <si>
    <t>88050126187</t>
  </si>
  <si>
    <t>0376</t>
  </si>
  <si>
    <t>72012608486</t>
  </si>
  <si>
    <t>0381</t>
  </si>
  <si>
    <t>69032323108</t>
  </si>
  <si>
    <t>0001</t>
  </si>
  <si>
    <t>68100113668</t>
  </si>
  <si>
    <t>0018</t>
  </si>
  <si>
    <t>74010610566</t>
  </si>
  <si>
    <t>0021</t>
  </si>
  <si>
    <t>81052023586</t>
  </si>
  <si>
    <t>0023</t>
  </si>
  <si>
    <t>85071026793</t>
  </si>
  <si>
    <t>0072</t>
  </si>
  <si>
    <t>74100311048</t>
  </si>
  <si>
    <t>0119</t>
  </si>
  <si>
    <t>66010807008</t>
  </si>
  <si>
    <t>0131</t>
  </si>
  <si>
    <t>73092710173</t>
  </si>
  <si>
    <t>0149</t>
  </si>
  <si>
    <t>80121023416</t>
  </si>
  <si>
    <t>0200</t>
  </si>
  <si>
    <t>68092207224</t>
  </si>
  <si>
    <t>0211</t>
  </si>
  <si>
    <t>75020713705</t>
  </si>
  <si>
    <t>0105</t>
  </si>
  <si>
    <t>64061801112</t>
  </si>
  <si>
    <t>0258</t>
  </si>
  <si>
    <t>82080307612</t>
  </si>
  <si>
    <t>03105</t>
  </si>
  <si>
    <t>83102119051</t>
  </si>
  <si>
    <t>03161</t>
  </si>
  <si>
    <t>87092406817</t>
  </si>
  <si>
    <t>03166</t>
  </si>
  <si>
    <t>84040104860</t>
  </si>
  <si>
    <t>03185</t>
  </si>
  <si>
    <t>96100900215</t>
  </si>
  <si>
    <t>03195</t>
  </si>
  <si>
    <t>89041444137</t>
  </si>
  <si>
    <t>03201</t>
  </si>
  <si>
    <t>56080409791</t>
  </si>
  <si>
    <t>0032</t>
  </si>
  <si>
    <t>64030112417</t>
  </si>
  <si>
    <t>03133</t>
  </si>
  <si>
    <t>65051504181</t>
  </si>
  <si>
    <t>03140</t>
  </si>
  <si>
    <t>69062916800</t>
  </si>
  <si>
    <t>03171</t>
  </si>
  <si>
    <t>70092002476</t>
  </si>
  <si>
    <t>03200</t>
  </si>
  <si>
    <t>65123004085</t>
  </si>
  <si>
    <t>0375</t>
  </si>
  <si>
    <t>98111206907</t>
  </si>
  <si>
    <t>0395</t>
  </si>
  <si>
    <t>63122918283</t>
  </si>
  <si>
    <t>0117</t>
  </si>
  <si>
    <t>65073102769</t>
  </si>
  <si>
    <t>03141</t>
  </si>
  <si>
    <t>91071224652</t>
  </si>
  <si>
    <t>03169</t>
  </si>
  <si>
    <t>87030909778</t>
  </si>
  <si>
    <t>0333</t>
  </si>
  <si>
    <t>90050622896</t>
  </si>
  <si>
    <t>0262</t>
  </si>
  <si>
    <t>66042814748</t>
  </si>
  <si>
    <t>03153</t>
  </si>
  <si>
    <t>90050928909</t>
  </si>
  <si>
    <t>03160</t>
  </si>
  <si>
    <t>84072523147</t>
  </si>
  <si>
    <t>0331</t>
  </si>
  <si>
    <t>96093008988</t>
  </si>
  <si>
    <t>0041</t>
  </si>
  <si>
    <t>71071214350</t>
  </si>
  <si>
    <t>0046</t>
  </si>
  <si>
    <t>62021500702</t>
  </si>
  <si>
    <t>0259</t>
  </si>
  <si>
    <t>74121822567</t>
  </si>
  <si>
    <t>0366</t>
  </si>
  <si>
    <t>69073008505</t>
  </si>
  <si>
    <t>0077</t>
  </si>
  <si>
    <t>63010531600</t>
  </si>
  <si>
    <t>0081</t>
  </si>
  <si>
    <t>91102621066</t>
  </si>
  <si>
    <t>0083</t>
  </si>
  <si>
    <t>68041802704</t>
  </si>
  <si>
    <t>03122</t>
  </si>
  <si>
    <t>79042502401</t>
  </si>
  <si>
    <t>0044</t>
  </si>
  <si>
    <t>64042014641</t>
  </si>
  <si>
    <t>0045</t>
  </si>
  <si>
    <t>70102227647</t>
  </si>
  <si>
    <t>0049</t>
  </si>
  <si>
    <t>61081602442</t>
  </si>
  <si>
    <t>0050</t>
  </si>
  <si>
    <t>62061831389</t>
  </si>
  <si>
    <t>0055</t>
  </si>
  <si>
    <t>67011332047</t>
  </si>
  <si>
    <t>0063</t>
  </si>
  <si>
    <t>79080302984</t>
  </si>
  <si>
    <t>0067</t>
  </si>
  <si>
    <t>61121029863</t>
  </si>
  <si>
    <t>0080</t>
  </si>
  <si>
    <t>88082434142</t>
  </si>
  <si>
    <t>0169</t>
  </si>
  <si>
    <t>74120502342</t>
  </si>
  <si>
    <t>0180</t>
  </si>
  <si>
    <t>77012704342</t>
  </si>
  <si>
    <t>0263</t>
  </si>
  <si>
    <t>77042205726</t>
  </si>
  <si>
    <t>0274</t>
  </si>
  <si>
    <t>65090924603</t>
  </si>
  <si>
    <t>0283</t>
  </si>
  <si>
    <t>80022600820</t>
  </si>
  <si>
    <t>0290</t>
  </si>
  <si>
    <t>91081728103</t>
  </si>
  <si>
    <t>0294</t>
  </si>
  <si>
    <t>66091013022</t>
  </si>
  <si>
    <t>03113</t>
  </si>
  <si>
    <t>95102746105</t>
  </si>
  <si>
    <t>03119</t>
  </si>
  <si>
    <t>91111948221</t>
  </si>
  <si>
    <t>03131</t>
  </si>
  <si>
    <t>87010707708</t>
  </si>
  <si>
    <t>03142</t>
  </si>
  <si>
    <t>89102223545</t>
  </si>
  <si>
    <t>03143</t>
  </si>
  <si>
    <t>64092729644</t>
  </si>
  <si>
    <t>03147</t>
  </si>
  <si>
    <t>66042411566</t>
  </si>
  <si>
    <t>03154</t>
  </si>
  <si>
    <t>89020220382</t>
  </si>
  <si>
    <t>03181</t>
  </si>
  <si>
    <t>75061301842</t>
  </si>
  <si>
    <t>0354</t>
  </si>
  <si>
    <t>65032530424</t>
  </si>
  <si>
    <t>0369</t>
  </si>
  <si>
    <t>84070620820</t>
  </si>
  <si>
    <t>0388</t>
  </si>
  <si>
    <t>91071528909</t>
  </si>
  <si>
    <t>Subtotal Acumulativo:</t>
  </si>
  <si>
    <t>Devengado Mes SEPTIEMBRE</t>
  </si>
  <si>
    <t>Devengado Utilidades III trimestre</t>
  </si>
  <si>
    <t>Imp. Ingresos Personales</t>
  </si>
  <si>
    <t>Aporte Seg Social5%</t>
  </si>
  <si>
    <t>Impuestos sobre ingresos Diferencia</t>
  </si>
  <si>
    <t>Seguridad Social Diferencia</t>
  </si>
  <si>
    <t>Sub Total</t>
  </si>
  <si>
    <t>YAMIAN ALEXANDER MARTINEZ GARCIA</t>
  </si>
  <si>
    <t>SUB DIRECCIÓN OPERACIONES</t>
  </si>
  <si>
    <t>Unidad Organizativa</t>
  </si>
  <si>
    <t>GRUPO ALMACÉN SIBONEY</t>
  </si>
  <si>
    <t>SUB DIRECCIÓN DE ASEGURAMIENTO</t>
  </si>
  <si>
    <t>SUB DIRECCIÓN DE INFORMÁTICA</t>
  </si>
  <si>
    <t>SUB DIRECCIÓN DE DESARROLLO</t>
  </si>
  <si>
    <t>LAZARO CABRERA CRUZ</t>
  </si>
  <si>
    <t>SUB DIRECCIÓN DE ADMINISTRACIÓN</t>
  </si>
  <si>
    <t>MARIA DE LOS ANGELES JUNCO MONTSERRAT</t>
  </si>
  <si>
    <t>LICET REINA DEL TORO</t>
  </si>
  <si>
    <t>LORENA LAURA MATOS SUAREZ</t>
  </si>
  <si>
    <t>SUB DIRECCIÓN CONTABLE FINANCIERA</t>
  </si>
  <si>
    <t>71041211283</t>
  </si>
  <si>
    <t>0368</t>
  </si>
  <si>
    <t>DEPARTAMENTO SANTIAGO DE CUBA</t>
  </si>
  <si>
    <t>RAIDEL PEREDA AGUILERA</t>
  </si>
  <si>
    <t>DEPARTAMENTO HOLGUÍN</t>
  </si>
  <si>
    <t>ALEXIS ELIA  CASTILLO  JIMÉNEZ</t>
  </si>
  <si>
    <t>PATRICIO  HERNÁNDEZ  FÁBREGAS</t>
  </si>
  <si>
    <t>ERIBERTO RAÚL  VALDÉS  FONTELA</t>
  </si>
  <si>
    <t>DEPARTAMENTO CAMAGUEY</t>
  </si>
  <si>
    <t>RICARDO PAURA RIVERA</t>
  </si>
  <si>
    <t>ERIS YOEL MONTEAGUDO GONZALEZ</t>
  </si>
  <si>
    <t>DEPARTAMENTO CIEGO DE AVILA</t>
  </si>
  <si>
    <t>91081528498</t>
  </si>
  <si>
    <t>03167</t>
  </si>
  <si>
    <t>PILAR MARIELA RODRIGUEZ REYES</t>
  </si>
  <si>
    <t>SUB DIRECCIÓN COMERCIAL</t>
  </si>
  <si>
    <t>02011872060</t>
  </si>
  <si>
    <t>03108</t>
  </si>
  <si>
    <t>DEPARTAMENTO CIENFUEGOS</t>
  </si>
  <si>
    <t>DEPARTAMENTO VILLA CLARA</t>
  </si>
  <si>
    <t>CARLOS ERNESTO CAPDESUÑA LEYVA</t>
  </si>
  <si>
    <t>DEPARTAMENTO VARADERO</t>
  </si>
  <si>
    <t>JORGE LEANDRO FERNANDEZ CAPOTE</t>
  </si>
  <si>
    <t>DEPARTAMENTO CIUDAD</t>
  </si>
  <si>
    <t>GRUPO DE VENTAS PINAR DEL RIO</t>
  </si>
  <si>
    <t>DEPARTAMENTO AEROPUERTO</t>
  </si>
  <si>
    <t>88071806360</t>
  </si>
  <si>
    <t>0025</t>
  </si>
  <si>
    <t>88031608447</t>
  </si>
  <si>
    <t>0389</t>
  </si>
  <si>
    <t>74050822569</t>
  </si>
  <si>
    <t>0405</t>
  </si>
  <si>
    <t>94013034202</t>
  </si>
  <si>
    <t>03917</t>
  </si>
  <si>
    <t>97013106925</t>
  </si>
  <si>
    <t>03156</t>
  </si>
  <si>
    <t>GRUPO TALLER SIBONEY</t>
  </si>
  <si>
    <t>Imp. sobre Ing. Diferencia</t>
  </si>
  <si>
    <t>Seg. Social Diferencia</t>
  </si>
  <si>
    <t>GRUPO TALLER HABANA</t>
  </si>
  <si>
    <t>95012928203</t>
  </si>
  <si>
    <t>03175</t>
  </si>
  <si>
    <t>GRUPO TALLER BOYEROS</t>
  </si>
  <si>
    <t>JUAN CARLOS YAMACHO SILVA</t>
  </si>
  <si>
    <t>SUB DIRECCIÓN TÉCNICA</t>
  </si>
  <si>
    <t>65090690602</t>
  </si>
  <si>
    <t>GRUPO DE SEGURIDAD INTERNA</t>
  </si>
  <si>
    <t>DIRECCIÓN</t>
  </si>
  <si>
    <t>Fecha</t>
  </si>
  <si>
    <t>Cheque</t>
  </si>
  <si>
    <t>Suilen Reyes Suárez</t>
  </si>
  <si>
    <t xml:space="preserve">Contabilizado </t>
  </si>
  <si>
    <t>Hasta</t>
  </si>
  <si>
    <t>Arturo E Sánchez Martínez</t>
  </si>
  <si>
    <t xml:space="preserve">Aprobado </t>
  </si>
  <si>
    <t>Desde</t>
  </si>
  <si>
    <t>Martha B Díaz Delgado</t>
  </si>
  <si>
    <t xml:space="preserve">Revisado </t>
  </si>
  <si>
    <t xml:space="preserve">Periodo </t>
  </si>
  <si>
    <t>Lorena L. Matos Suárez</t>
  </si>
  <si>
    <t>Elaborado</t>
  </si>
  <si>
    <t>Nómina Pago Utilidades  Segundo Trimestre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</si>
</sst>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%"/>
    <numFmt numFmtId="167" formatCode="[$-C0A]mmmm\-yy;@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8"/>
      <name val="Arial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4">
    <xf numFmtId="0" fontId="0" fillId="0" borderId="0" xfId="0"/>
    <xf numFmtId="2" fontId="2" fillId="0" borderId="0" xfId="0" applyNumberFormat="1" applyFont="1" applyFill="1" applyBorder="1" applyAlignment="1">
      <alignment horizontal="center" vertical="center" wrapText="1" shrinkToFit="1" readingOrder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right" vertical="center" textRotation="90" wrapText="1"/>
    </xf>
    <xf numFmtId="0" fontId="3" fillId="0" borderId="8" xfId="0" applyFont="1" applyFill="1" applyBorder="1" applyAlignment="1">
      <alignment horizontal="center" vertical="center" textRotation="90" wrapText="1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vertical="center"/>
    </xf>
    <xf numFmtId="2" fontId="2" fillId="0" borderId="10" xfId="0" applyNumberFormat="1" applyFont="1" applyFill="1" applyBorder="1" applyAlignment="1">
      <alignment horizontal="center" vertical="center" wrapText="1" shrinkToFit="1" readingOrder="1"/>
    </xf>
    <xf numFmtId="0" fontId="0" fillId="0" borderId="3" xfId="0" applyBorder="1"/>
    <xf numFmtId="0" fontId="8" fillId="0" borderId="3" xfId="0" applyNumberFormat="1" applyFont="1" applyBorder="1" applyAlignment="1">
      <alignment vertical="center" wrapText="1" shrinkToFit="1" readingOrder="1"/>
    </xf>
    <xf numFmtId="0" fontId="9" fillId="0" borderId="3" xfId="0" applyNumberFormat="1" applyFont="1" applyFill="1" applyBorder="1" applyAlignment="1">
      <alignment vertical="center" wrapText="1" shrinkToFit="1" readingOrder="1"/>
    </xf>
    <xf numFmtId="49" fontId="10" fillId="0" borderId="3" xfId="0" applyNumberFormat="1" applyFont="1" applyBorder="1" applyAlignment="1">
      <alignment vertical="center" wrapText="1" shrinkToFit="1" readingOrder="1"/>
    </xf>
    <xf numFmtId="0" fontId="10" fillId="0" borderId="3" xfId="0" applyNumberFormat="1" applyFont="1" applyBorder="1" applyAlignment="1">
      <alignment vertical="center" wrapText="1" shrinkToFit="1" readingOrder="1"/>
    </xf>
    <xf numFmtId="0" fontId="11" fillId="0" borderId="3" xfId="0" applyNumberFormat="1" applyFont="1" applyBorder="1" applyAlignment="1">
      <alignment vertical="top" wrapText="1" shrinkToFit="1" readingOrder="1"/>
    </xf>
    <xf numFmtId="0" fontId="12" fillId="0" borderId="3" xfId="0" applyNumberFormat="1" applyFont="1" applyBorder="1" applyAlignment="1">
      <alignment vertical="top" wrapText="1" shrinkToFit="1" readingOrder="1"/>
    </xf>
    <xf numFmtId="2" fontId="14" fillId="0" borderId="3" xfId="0" applyNumberFormat="1" applyFont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Fill="1"/>
    <xf numFmtId="1" fontId="2" fillId="0" borderId="0" xfId="0" applyNumberFormat="1" applyFont="1" applyFill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6" fillId="0" borderId="4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Fill="1" applyBorder="1" applyAlignment="1">
      <alignment horizontal="center" vertical="center" wrapText="1"/>
    </xf>
    <xf numFmtId="0" fontId="18" fillId="0" borderId="16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textRotation="90" wrapText="1"/>
    </xf>
    <xf numFmtId="9" fontId="1" fillId="0" borderId="29" xfId="1" applyNumberFormat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1" fillId="7" borderId="29" xfId="1" applyNumberFormat="1" applyFont="1" applyFill="1" applyBorder="1" applyAlignment="1">
      <alignment horizontal="center" vertical="center"/>
    </xf>
    <xf numFmtId="9" fontId="1" fillId="7" borderId="30" xfId="1" applyFont="1" applyFill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166" fontId="1" fillId="0" borderId="31" xfId="1" applyNumberFormat="1" applyFont="1" applyBorder="1" applyAlignment="1">
      <alignment horizontal="center" vertical="center"/>
    </xf>
    <xf numFmtId="9" fontId="1" fillId="0" borderId="19" xfId="1" applyFont="1" applyBorder="1" applyAlignment="1">
      <alignment horizontal="center" vertical="center"/>
    </xf>
    <xf numFmtId="9" fontId="1" fillId="6" borderId="18" xfId="1" applyFont="1" applyFill="1" applyBorder="1" applyAlignment="1">
      <alignment horizontal="center" vertical="center"/>
    </xf>
    <xf numFmtId="9" fontId="1" fillId="6" borderId="31" xfId="1" applyFont="1" applyFill="1" applyBorder="1" applyAlignment="1">
      <alignment horizontal="center" vertical="center"/>
    </xf>
    <xf numFmtId="166" fontId="1" fillId="6" borderId="31" xfId="1" applyNumberFormat="1" applyFont="1" applyFill="1" applyBorder="1" applyAlignment="1">
      <alignment horizontal="center" vertical="center"/>
    </xf>
    <xf numFmtId="9" fontId="1" fillId="6" borderId="19" xfId="1" applyFon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 wrapText="1" shrinkToFit="1"/>
    </xf>
    <xf numFmtId="49" fontId="20" fillId="0" borderId="3" xfId="0" applyNumberFormat="1" applyFont="1" applyFill="1" applyBorder="1" applyAlignment="1" applyProtection="1">
      <alignment vertical="center" wrapText="1" shrinkToFit="1" readingOrder="1"/>
    </xf>
    <xf numFmtId="0" fontId="20" fillId="0" borderId="14" xfId="0" applyNumberFormat="1" applyFont="1" applyFill="1" applyBorder="1" applyAlignment="1" applyProtection="1">
      <alignment horizontal="center" vertical="center" wrapText="1" shrinkToFit="1" readingOrder="1"/>
    </xf>
    <xf numFmtId="0" fontId="20" fillId="0" borderId="3" xfId="0" applyNumberFormat="1" applyFont="1" applyFill="1" applyBorder="1" applyAlignment="1" applyProtection="1">
      <alignment horizontal="center" vertical="center" wrapText="1" shrinkToFit="1" readingOrder="1"/>
    </xf>
    <xf numFmtId="0" fontId="20" fillId="0" borderId="3" xfId="0" applyFont="1" applyFill="1" applyBorder="1" applyAlignment="1">
      <alignment horizontal="center" vertical="center"/>
    </xf>
    <xf numFmtId="0" fontId="20" fillId="0" borderId="3" xfId="0" applyNumberFormat="1" applyFont="1" applyFill="1" applyBorder="1" applyAlignment="1">
      <alignment horizontal="center" vertical="center" wrapText="1" shrinkToFit="1" readingOrder="1"/>
    </xf>
    <xf numFmtId="0" fontId="20" fillId="0" borderId="3" xfId="0" applyFont="1" applyFill="1" applyBorder="1"/>
    <xf numFmtId="0" fontId="20" fillId="0" borderId="3" xfId="0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vertical="center" wrapText="1"/>
    </xf>
    <xf numFmtId="2" fontId="2" fillId="0" borderId="0" xfId="0" applyNumberFormat="1" applyFont="1" applyFill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 vertical="center"/>
    </xf>
    <xf numFmtId="4" fontId="1" fillId="0" borderId="12" xfId="0" applyNumberFormat="1" applyFont="1" applyFill="1" applyBorder="1" applyAlignment="1" applyProtection="1">
      <alignment horizontal="center" vertical="center"/>
      <protection locked="0"/>
    </xf>
    <xf numFmtId="2" fontId="1" fillId="0" borderId="32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4" borderId="33" xfId="0" applyNumberFormat="1" applyFont="1" applyFill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2" fontId="1" fillId="4" borderId="28" xfId="0" applyNumberFormat="1" applyFont="1" applyFill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 wrapText="1" shrinkToFit="1"/>
    </xf>
    <xf numFmtId="49" fontId="20" fillId="0" borderId="3" xfId="0" applyNumberFormat="1" applyFont="1" applyFill="1" applyBorder="1" applyAlignment="1">
      <alignment horizontal="left" vertical="center" wrapText="1" shrinkToFit="1" readingOrder="1"/>
    </xf>
    <xf numFmtId="2" fontId="1" fillId="0" borderId="33" xfId="0" applyNumberFormat="1" applyFont="1" applyBorder="1" applyAlignment="1">
      <alignment horizontal="center" vertical="center"/>
    </xf>
    <xf numFmtId="0" fontId="16" fillId="2" borderId="0" xfId="0" applyFont="1" applyFill="1"/>
    <xf numFmtId="0" fontId="1" fillId="2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4" fontId="17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/>
    <xf numFmtId="2" fontId="2" fillId="4" borderId="0" xfId="0" applyNumberFormat="1" applyFont="1" applyFill="1" applyBorder="1"/>
    <xf numFmtId="2" fontId="2" fillId="0" borderId="0" xfId="0" applyNumberFormat="1" applyFont="1" applyFill="1" applyBorder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center" vertical="center"/>
    </xf>
    <xf numFmtId="4" fontId="17" fillId="0" borderId="1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 wrapText="1"/>
    </xf>
    <xf numFmtId="2" fontId="2" fillId="0" borderId="18" xfId="0" applyNumberFormat="1" applyFont="1" applyFill="1" applyBorder="1" applyAlignment="1">
      <alignment vertical="center"/>
    </xf>
    <xf numFmtId="2" fontId="3" fillId="0" borderId="19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 vertical="center" wrapText="1"/>
    </xf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2" borderId="15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2" borderId="23" xfId="0" applyNumberFormat="1" applyFont="1" applyFill="1" applyBorder="1" applyAlignment="1">
      <alignment horizontal="center" vertical="center" wrapText="1" shrinkToFit="1"/>
    </xf>
    <xf numFmtId="49" fontId="15" fillId="0" borderId="3" xfId="0" applyNumberFormat="1" applyFont="1" applyFill="1" applyBorder="1" applyAlignment="1" applyProtection="1">
      <alignment vertical="center" wrapText="1" shrinkToFit="1" readingOrder="1"/>
    </xf>
    <xf numFmtId="0" fontId="21" fillId="2" borderId="3" xfId="0" applyFont="1" applyFill="1" applyBorder="1" applyAlignment="1">
      <alignment horizontal="center" vertical="center"/>
    </xf>
    <xf numFmtId="0" fontId="21" fillId="2" borderId="11" xfId="0" applyNumberFormat="1" applyFont="1" applyFill="1" applyBorder="1" applyAlignment="1">
      <alignment horizontal="center" vertical="center" wrapText="1" shrinkToFit="1"/>
    </xf>
    <xf numFmtId="49" fontId="15" fillId="0" borderId="3" xfId="0" applyNumberFormat="1" applyFont="1" applyFill="1" applyBorder="1" applyAlignment="1">
      <alignment horizontal="left" vertical="center" wrapText="1" shrinkToFit="1" readingOrder="1"/>
    </xf>
    <xf numFmtId="0" fontId="22" fillId="2" borderId="0" xfId="0" applyFont="1" applyFill="1"/>
    <xf numFmtId="0" fontId="14" fillId="2" borderId="0" xfId="0" applyFont="1" applyFill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4" fontId="21" fillId="0" borderId="0" xfId="0" applyNumberFormat="1" applyFont="1" applyFill="1" applyBorder="1"/>
    <xf numFmtId="4" fontId="21" fillId="0" borderId="0" xfId="0" applyNumberFormat="1" applyFont="1" applyFill="1" applyBorder="1" applyAlignment="1">
      <alignment horizontal="right"/>
    </xf>
    <xf numFmtId="4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wrapText="1"/>
    </xf>
    <xf numFmtId="4" fontId="21" fillId="0" borderId="0" xfId="0" applyNumberFormat="1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/>
    </xf>
    <xf numFmtId="4" fontId="21" fillId="2" borderId="3" xfId="0" applyNumberFormat="1" applyFont="1" applyFill="1" applyBorder="1" applyAlignment="1">
      <alignment horizontal="right" vertical="center"/>
    </xf>
    <xf numFmtId="2" fontId="21" fillId="0" borderId="0" xfId="0" applyNumberFormat="1" applyFont="1" applyFill="1" applyAlignment="1">
      <alignment horizontal="right"/>
    </xf>
    <xf numFmtId="2" fontId="21" fillId="0" borderId="4" xfId="0" applyNumberFormat="1" applyFont="1" applyFill="1" applyBorder="1" applyAlignment="1">
      <alignment horizontal="right" vertical="center" wrapText="1"/>
    </xf>
    <xf numFmtId="4" fontId="21" fillId="3" borderId="3" xfId="0" applyNumberFormat="1" applyFont="1" applyFill="1" applyBorder="1" applyAlignment="1">
      <alignment horizontal="right" vertical="center" wrapText="1"/>
    </xf>
    <xf numFmtId="2" fontId="14" fillId="0" borderId="3" xfId="0" applyNumberFormat="1" applyFont="1" applyBorder="1" applyAlignment="1">
      <alignment horizontal="right" vertical="center"/>
    </xf>
    <xf numFmtId="2" fontId="14" fillId="0" borderId="21" xfId="0" applyNumberFormat="1" applyFont="1" applyBorder="1" applyAlignment="1">
      <alignment horizontal="right" vertical="center"/>
    </xf>
    <xf numFmtId="4" fontId="23" fillId="0" borderId="0" xfId="0" applyNumberFormat="1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/>
    </xf>
    <xf numFmtId="4" fontId="23" fillId="2" borderId="3" xfId="0" applyNumberFormat="1" applyFont="1" applyFill="1" applyBorder="1" applyAlignment="1">
      <alignment horizontal="right" vertical="center"/>
    </xf>
    <xf numFmtId="0" fontId="21" fillId="2" borderId="0" xfId="0" applyNumberFormat="1" applyFont="1" applyFill="1" applyBorder="1" applyAlignment="1">
      <alignment horizontal="center" vertical="center" wrapText="1" shrinkToFit="1"/>
    </xf>
    <xf numFmtId="49" fontId="15" fillId="0" borderId="0" xfId="0" applyNumberFormat="1" applyFont="1" applyFill="1" applyBorder="1" applyAlignment="1" applyProtection="1">
      <alignment vertical="center" wrapText="1" shrinkToFit="1" readingOrder="1"/>
    </xf>
    <xf numFmtId="4" fontId="21" fillId="3" borderId="0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right" vertical="center"/>
    </xf>
    <xf numFmtId="2" fontId="14" fillId="0" borderId="0" xfId="0" applyNumberFormat="1" applyFont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4" fontId="23" fillId="2" borderId="0" xfId="0" applyNumberFormat="1" applyFont="1" applyFill="1" applyBorder="1" applyAlignment="1">
      <alignment horizontal="right" vertical="center"/>
    </xf>
    <xf numFmtId="4" fontId="25" fillId="0" borderId="0" xfId="0" applyNumberFormat="1" applyFont="1" applyFill="1" applyBorder="1"/>
    <xf numFmtId="2" fontId="21" fillId="2" borderId="0" xfId="0" applyNumberFormat="1" applyFont="1" applyFill="1"/>
    <xf numFmtId="2" fontId="21" fillId="0" borderId="0" xfId="0" applyNumberFormat="1" applyFont="1" applyFill="1" applyBorder="1"/>
    <xf numFmtId="4" fontId="23" fillId="0" borderId="0" xfId="0" applyNumberFormat="1" applyFont="1" applyFill="1" applyBorder="1" applyAlignment="1">
      <alignment horizontal="right"/>
    </xf>
    <xf numFmtId="4" fontId="26" fillId="9" borderId="3" xfId="0" applyNumberFormat="1" applyFont="1" applyFill="1" applyBorder="1"/>
    <xf numFmtId="0" fontId="27" fillId="0" borderId="0" xfId="0" applyFont="1" applyAlignment="1">
      <alignment horizontal="right"/>
    </xf>
    <xf numFmtId="0" fontId="28" fillId="8" borderId="36" xfId="0" applyFont="1" applyFill="1" applyBorder="1" applyAlignment="1">
      <alignment horizontal="center" vertical="center" wrapText="1"/>
    </xf>
    <xf numFmtId="0" fontId="28" fillId="8" borderId="37" xfId="0" applyFont="1" applyFill="1" applyBorder="1" applyAlignment="1">
      <alignment horizontal="center" vertical="center" wrapText="1"/>
    </xf>
    <xf numFmtId="0" fontId="28" fillId="6" borderId="25" xfId="0" applyFont="1" applyFill="1" applyBorder="1" applyAlignment="1">
      <alignment horizontal="center" vertical="center" wrapText="1"/>
    </xf>
    <xf numFmtId="0" fontId="28" fillId="7" borderId="25" xfId="0" applyFont="1" applyFill="1" applyBorder="1" applyAlignment="1">
      <alignment horizontal="center" vertical="center" wrapText="1"/>
    </xf>
    <xf numFmtId="0" fontId="28" fillId="5" borderId="25" xfId="0" applyFont="1" applyFill="1" applyBorder="1" applyAlignment="1">
      <alignment horizontal="center" vertical="center" wrapText="1"/>
    </xf>
    <xf numFmtId="0" fontId="29" fillId="9" borderId="36" xfId="0" applyFont="1" applyFill="1" applyBorder="1" applyAlignment="1">
      <alignment horizontal="center" vertical="center"/>
    </xf>
    <xf numFmtId="4" fontId="29" fillId="9" borderId="36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 wrapText="1" shrinkToFit="1" readingOrder="1"/>
    </xf>
    <xf numFmtId="0" fontId="29" fillId="2" borderId="3" xfId="0" applyFont="1" applyFill="1" applyBorder="1" applyAlignment="1">
      <alignment horizontal="center" vertical="center"/>
    </xf>
    <xf numFmtId="4" fontId="29" fillId="2" borderId="3" xfId="0" applyNumberFormat="1" applyFont="1" applyFill="1" applyBorder="1" applyAlignment="1">
      <alignment horizontal="center" vertical="center"/>
    </xf>
    <xf numFmtId="2" fontId="26" fillId="0" borderId="3" xfId="0" applyNumberFormat="1" applyFont="1" applyBorder="1" applyAlignment="1">
      <alignment horizontal="center" vertical="center"/>
    </xf>
    <xf numFmtId="2" fontId="26" fillId="0" borderId="21" xfId="0" applyNumberFormat="1" applyFont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left" vertical="center" wrapText="1" shrinkToFit="1" readingOrder="1"/>
    </xf>
    <xf numFmtId="49" fontId="31" fillId="0" borderId="3" xfId="0" applyNumberFormat="1" applyFont="1" applyFill="1" applyBorder="1" applyAlignment="1">
      <alignment horizontal="center" vertical="center" wrapText="1" shrinkToFit="1" readingOrder="1"/>
    </xf>
    <xf numFmtId="0" fontId="29" fillId="2" borderId="11" xfId="0" applyNumberFormat="1" applyFont="1" applyFill="1" applyBorder="1" applyAlignment="1">
      <alignment horizontal="center" vertical="center" wrapText="1" shrinkToFit="1"/>
    </xf>
    <xf numFmtId="0" fontId="32" fillId="0" borderId="38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horizontal="center" vertical="center" wrapText="1"/>
    </xf>
    <xf numFmtId="0" fontId="29" fillId="2" borderId="23" xfId="0" applyNumberFormat="1" applyFont="1" applyFill="1" applyBorder="1" applyAlignment="1">
      <alignment horizontal="center" vertical="center" wrapText="1" shrinkToFit="1"/>
    </xf>
    <xf numFmtId="4" fontId="29" fillId="2" borderId="14" xfId="0" applyNumberFormat="1" applyFont="1" applyFill="1" applyBorder="1" applyAlignment="1">
      <alignment horizontal="center" vertical="center"/>
    </xf>
    <xf numFmtId="2" fontId="26" fillId="0" borderId="14" xfId="0" applyNumberFormat="1" applyFont="1" applyBorder="1" applyAlignment="1">
      <alignment horizontal="center" vertical="center"/>
    </xf>
    <xf numFmtId="49" fontId="31" fillId="0" borderId="14" xfId="0" applyNumberFormat="1" applyFont="1" applyFill="1" applyBorder="1" applyAlignment="1">
      <alignment horizontal="left" vertical="center" wrapText="1" shrinkToFit="1" readingOrder="1"/>
    </xf>
    <xf numFmtId="49" fontId="31" fillId="0" borderId="14" xfId="0" applyNumberFormat="1" applyFont="1" applyFill="1" applyBorder="1" applyAlignment="1">
      <alignment horizontal="center" vertical="center" wrapText="1" shrinkToFit="1" readingOrder="1"/>
    </xf>
    <xf numFmtId="0" fontId="29" fillId="0" borderId="0" xfId="0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 wrapText="1" shrinkToFit="1" readingOrder="1"/>
    </xf>
    <xf numFmtId="0" fontId="29" fillId="0" borderId="0" xfId="0" applyNumberFormat="1" applyFont="1" applyFill="1" applyBorder="1" applyAlignment="1">
      <alignment horizontal="center" vertical="center" wrapText="1" shrinkToFit="1"/>
    </xf>
    <xf numFmtId="0" fontId="29" fillId="2" borderId="0" xfId="0" applyNumberFormat="1" applyFont="1" applyFill="1" applyBorder="1" applyAlignment="1">
      <alignment horizontal="center" vertical="center" wrapText="1" shrinkToFit="1"/>
    </xf>
    <xf numFmtId="49" fontId="31" fillId="0" borderId="11" xfId="0" applyNumberFormat="1" applyFont="1" applyBorder="1" applyAlignment="1" applyProtection="1">
      <alignment vertical="center" wrapText="1" shrinkToFit="1" readingOrder="1"/>
    </xf>
    <xf numFmtId="0" fontId="29" fillId="9" borderId="40" xfId="0" applyFont="1" applyFill="1" applyBorder="1" applyAlignment="1">
      <alignment horizontal="center" vertical="center"/>
    </xf>
    <xf numFmtId="4" fontId="29" fillId="9" borderId="40" xfId="0" applyNumberFormat="1" applyFont="1" applyFill="1" applyBorder="1" applyAlignment="1">
      <alignment horizontal="center" vertical="center"/>
    </xf>
    <xf numFmtId="4" fontId="29" fillId="2" borderId="36" xfId="0" applyNumberFormat="1" applyFont="1" applyFill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2" fontId="26" fillId="0" borderId="41" xfId="0" applyNumberFormat="1" applyFont="1" applyBorder="1" applyAlignment="1">
      <alignment horizontal="center" vertical="center"/>
    </xf>
    <xf numFmtId="49" fontId="31" fillId="0" borderId="36" xfId="0" applyNumberFormat="1" applyFont="1" applyFill="1" applyBorder="1" applyAlignment="1">
      <alignment horizontal="left" vertical="center" wrapText="1" shrinkToFit="1" readingOrder="1"/>
    </xf>
    <xf numFmtId="49" fontId="31" fillId="0" borderId="36" xfId="0" applyNumberFormat="1" applyFont="1" applyFill="1" applyBorder="1" applyAlignment="1">
      <alignment horizontal="center" vertical="center" wrapText="1" shrinkToFit="1" readingOrder="1"/>
    </xf>
    <xf numFmtId="4" fontId="29" fillId="0" borderId="3" xfId="0" applyNumberFormat="1" applyFont="1" applyFill="1" applyBorder="1" applyAlignment="1">
      <alignment horizontal="center" vertical="center"/>
    </xf>
    <xf numFmtId="2" fontId="26" fillId="0" borderId="3" xfId="0" applyNumberFormat="1" applyFont="1" applyFill="1" applyBorder="1" applyAlignment="1">
      <alignment horizontal="center" vertical="center"/>
    </xf>
    <xf numFmtId="2" fontId="26" fillId="0" borderId="11" xfId="0" applyNumberFormat="1" applyFont="1" applyFill="1" applyBorder="1" applyAlignment="1">
      <alignment horizontal="center" vertical="center"/>
    </xf>
    <xf numFmtId="4" fontId="29" fillId="0" borderId="3" xfId="0" applyNumberFormat="1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/>
    </xf>
    <xf numFmtId="4" fontId="29" fillId="0" borderId="14" xfId="0" applyNumberFormat="1" applyFont="1" applyFill="1" applyBorder="1" applyAlignment="1">
      <alignment horizontal="center" vertical="center"/>
    </xf>
    <xf numFmtId="2" fontId="26" fillId="0" borderId="14" xfId="0" applyNumberFormat="1" applyFont="1" applyFill="1" applyBorder="1" applyAlignment="1">
      <alignment horizontal="center" vertical="center"/>
    </xf>
    <xf numFmtId="2" fontId="26" fillId="0" borderId="23" xfId="0" applyNumberFormat="1" applyFont="1" applyFill="1" applyBorder="1" applyAlignment="1">
      <alignment horizontal="center" vertical="center"/>
    </xf>
    <xf numFmtId="4" fontId="29" fillId="0" borderId="14" xfId="0" applyNumberFormat="1" applyFont="1" applyFill="1" applyBorder="1" applyAlignment="1">
      <alignment horizontal="center" vertical="center" wrapText="1"/>
    </xf>
    <xf numFmtId="0" fontId="0" fillId="0" borderId="45" xfId="0" applyBorder="1"/>
    <xf numFmtId="0" fontId="29" fillId="2" borderId="46" xfId="0" applyFont="1" applyFill="1" applyBorder="1" applyAlignment="1">
      <alignment horizontal="center" vertical="center"/>
    </xf>
    <xf numFmtId="4" fontId="29" fillId="2" borderId="47" xfId="0" applyNumberFormat="1" applyFont="1" applyFill="1" applyBorder="1" applyAlignment="1">
      <alignment horizontal="center" vertical="center"/>
    </xf>
    <xf numFmtId="2" fontId="26" fillId="0" borderId="47" xfId="0" applyNumberFormat="1" applyFont="1" applyBorder="1" applyAlignment="1">
      <alignment horizontal="center" vertical="center"/>
    </xf>
    <xf numFmtId="49" fontId="31" fillId="0" borderId="47" xfId="0" applyNumberFormat="1" applyFont="1" applyFill="1" applyBorder="1" applyAlignment="1">
      <alignment horizontal="left" vertical="center" wrapText="1" shrinkToFit="1" readingOrder="1"/>
    </xf>
    <xf numFmtId="49" fontId="31" fillId="0" borderId="47" xfId="0" applyNumberFormat="1" applyFont="1" applyFill="1" applyBorder="1" applyAlignment="1">
      <alignment horizontal="center" vertical="center" wrapText="1" shrinkToFit="1" readingOrder="1"/>
    </xf>
    <xf numFmtId="0" fontId="29" fillId="2" borderId="48" xfId="0" applyNumberFormat="1" applyFont="1" applyFill="1" applyBorder="1" applyAlignment="1">
      <alignment horizontal="center" vertical="center" wrapText="1" shrinkToFit="1"/>
    </xf>
    <xf numFmtId="0" fontId="29" fillId="2" borderId="49" xfId="0" applyFont="1" applyFill="1" applyBorder="1" applyAlignment="1">
      <alignment horizontal="center" vertical="center"/>
    </xf>
    <xf numFmtId="0" fontId="29" fillId="2" borderId="44" xfId="0" applyNumberFormat="1" applyFont="1" applyFill="1" applyBorder="1" applyAlignment="1">
      <alignment horizontal="center" vertical="center" wrapText="1" shrinkToFit="1"/>
    </xf>
    <xf numFmtId="0" fontId="29" fillId="2" borderId="50" xfId="0" applyFont="1" applyFill="1" applyBorder="1" applyAlignment="1">
      <alignment horizontal="center" vertical="center"/>
    </xf>
    <xf numFmtId="4" fontId="29" fillId="2" borderId="51" xfId="0" applyNumberFormat="1" applyFont="1" applyFill="1" applyBorder="1" applyAlignment="1">
      <alignment horizontal="center" vertical="center"/>
    </xf>
    <xf numFmtId="2" fontId="26" fillId="0" borderId="51" xfId="0" applyNumberFormat="1" applyFont="1" applyBorder="1" applyAlignment="1">
      <alignment horizontal="center" vertical="center"/>
    </xf>
    <xf numFmtId="49" fontId="31" fillId="0" borderId="51" xfId="0" applyNumberFormat="1" applyFont="1" applyFill="1" applyBorder="1" applyAlignment="1">
      <alignment horizontal="left" vertical="center" wrapText="1" shrinkToFit="1" readingOrder="1"/>
    </xf>
    <xf numFmtId="49" fontId="31" fillId="0" borderId="51" xfId="0" applyNumberFormat="1" applyFont="1" applyFill="1" applyBorder="1" applyAlignment="1">
      <alignment horizontal="center" vertical="center" wrapText="1" shrinkToFit="1" readingOrder="1"/>
    </xf>
    <xf numFmtId="4" fontId="0" fillId="0" borderId="0" xfId="0" applyNumberFormat="1"/>
    <xf numFmtId="0" fontId="28" fillId="8" borderId="19" xfId="0" applyFont="1" applyFill="1" applyBorder="1" applyAlignment="1">
      <alignment horizontal="center" vertical="center" wrapText="1"/>
    </xf>
    <xf numFmtId="0" fontId="28" fillId="8" borderId="31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5" borderId="12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26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/>
    </xf>
    <xf numFmtId="4" fontId="29" fillId="2" borderId="0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left" vertical="center" wrapText="1" shrinkToFit="1" readingOrder="1"/>
    </xf>
    <xf numFmtId="4" fontId="29" fillId="0" borderId="47" xfId="0" applyNumberFormat="1" applyFont="1" applyFill="1" applyBorder="1" applyAlignment="1">
      <alignment horizontal="center" vertical="center"/>
    </xf>
    <xf numFmtId="2" fontId="26" fillId="0" borderId="47" xfId="0" applyNumberFormat="1" applyFont="1" applyFill="1" applyBorder="1" applyAlignment="1">
      <alignment horizontal="center" vertical="center"/>
    </xf>
    <xf numFmtId="2" fontId="26" fillId="0" borderId="52" xfId="0" applyNumberFormat="1" applyFont="1" applyFill="1" applyBorder="1" applyAlignment="1">
      <alignment horizontal="center" vertical="center"/>
    </xf>
    <xf numFmtId="4" fontId="29" fillId="0" borderId="47" xfId="0" applyNumberFormat="1" applyFont="1" applyFill="1" applyBorder="1" applyAlignment="1">
      <alignment horizontal="center" vertical="center" wrapText="1"/>
    </xf>
    <xf numFmtId="0" fontId="29" fillId="2" borderId="53" xfId="0" applyFont="1" applyFill="1" applyBorder="1" applyAlignment="1">
      <alignment horizontal="center" vertical="center"/>
    </xf>
    <xf numFmtId="0" fontId="29" fillId="0" borderId="49" xfId="0" applyFont="1" applyFill="1" applyBorder="1" applyAlignment="1">
      <alignment horizontal="center" vertical="center"/>
    </xf>
    <xf numFmtId="4" fontId="29" fillId="0" borderId="51" xfId="0" applyNumberFormat="1" applyFont="1" applyFill="1" applyBorder="1" applyAlignment="1">
      <alignment horizontal="center" vertical="center"/>
    </xf>
    <xf numFmtId="2" fontId="26" fillId="0" borderId="51" xfId="0" applyNumberFormat="1" applyFont="1" applyFill="1" applyBorder="1" applyAlignment="1">
      <alignment horizontal="center" vertical="center"/>
    </xf>
    <xf numFmtId="2" fontId="26" fillId="0" borderId="54" xfId="0" applyNumberFormat="1" applyFont="1" applyFill="1" applyBorder="1" applyAlignment="1">
      <alignment horizontal="center" vertical="center"/>
    </xf>
    <xf numFmtId="4" fontId="29" fillId="0" borderId="51" xfId="0" applyNumberFormat="1" applyFont="1" applyFill="1" applyBorder="1" applyAlignment="1">
      <alignment horizontal="center" vertical="center" wrapText="1"/>
    </xf>
    <xf numFmtId="2" fontId="26" fillId="0" borderId="55" xfId="0" applyNumberFormat="1" applyFont="1" applyBorder="1" applyAlignment="1">
      <alignment horizontal="center" vertical="center"/>
    </xf>
    <xf numFmtId="2" fontId="26" fillId="0" borderId="11" xfId="0" applyNumberFormat="1" applyFont="1" applyBorder="1" applyAlignment="1">
      <alignment horizontal="center" vertical="center"/>
    </xf>
    <xf numFmtId="2" fontId="26" fillId="0" borderId="23" xfId="0" applyNumberFormat="1" applyFont="1" applyBorder="1" applyAlignment="1">
      <alignment horizontal="center" vertical="center"/>
    </xf>
    <xf numFmtId="2" fontId="26" fillId="0" borderId="52" xfId="0" applyNumberFormat="1" applyFont="1" applyBorder="1" applyAlignment="1">
      <alignment horizontal="center" vertical="center"/>
    </xf>
    <xf numFmtId="0" fontId="29" fillId="2" borderId="56" xfId="0" applyNumberFormat="1" applyFont="1" applyFill="1" applyBorder="1" applyAlignment="1">
      <alignment horizontal="center" vertical="center" wrapText="1" shrinkToFit="1"/>
    </xf>
    <xf numFmtId="2" fontId="26" fillId="0" borderId="54" xfId="0" applyNumberFormat="1" applyFont="1" applyBorder="1" applyAlignment="1">
      <alignment horizontal="center" vertical="center"/>
    </xf>
    <xf numFmtId="0" fontId="29" fillId="9" borderId="14" xfId="0" applyFont="1" applyFill="1" applyBorder="1" applyAlignment="1">
      <alignment horizontal="center" vertical="center"/>
    </xf>
    <xf numFmtId="4" fontId="29" fillId="9" borderId="14" xfId="0" applyNumberFormat="1" applyFont="1" applyFill="1" applyBorder="1" applyAlignment="1">
      <alignment horizontal="center" vertical="center"/>
    </xf>
    <xf numFmtId="4" fontId="29" fillId="3" borderId="3" xfId="0" applyNumberFormat="1" applyFont="1" applyFill="1" applyBorder="1" applyAlignment="1">
      <alignment horizontal="center" vertical="center" wrapText="1"/>
    </xf>
    <xf numFmtId="49" fontId="31" fillId="0" borderId="3" xfId="0" applyNumberFormat="1" applyFont="1" applyFill="1" applyBorder="1" applyAlignment="1" applyProtection="1">
      <alignment vertical="center" wrapText="1" shrinkToFit="1" readingOrder="1"/>
    </xf>
    <xf numFmtId="4" fontId="29" fillId="9" borderId="3" xfId="0" applyNumberFormat="1" applyFont="1" applyFill="1" applyBorder="1" applyAlignment="1">
      <alignment horizontal="center" vertical="center"/>
    </xf>
    <xf numFmtId="0" fontId="29" fillId="2" borderId="3" xfId="0" applyNumberFormat="1" applyFont="1" applyFill="1" applyBorder="1" applyAlignment="1">
      <alignment horizontal="center" vertical="center" wrapText="1" shrinkToFit="1"/>
    </xf>
    <xf numFmtId="0" fontId="26" fillId="0" borderId="0" xfId="0" applyFont="1" applyAlignment="1"/>
    <xf numFmtId="0" fontId="33" fillId="0" borderId="0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4" fillId="0" borderId="57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 shrinkToFit="1" readingOrder="1"/>
    </xf>
    <xf numFmtId="167" fontId="34" fillId="0" borderId="0" xfId="0" applyNumberFormat="1" applyFont="1" applyBorder="1" applyAlignment="1">
      <alignment horizontal="right" wrapText="1"/>
    </xf>
    <xf numFmtId="0" fontId="34" fillId="0" borderId="0" xfId="0" applyFont="1" applyBorder="1" applyAlignment="1">
      <alignment horizontal="center" wrapText="1"/>
    </xf>
    <xf numFmtId="0" fontId="2" fillId="4" borderId="11" xfId="0" applyNumberFormat="1" applyFont="1" applyFill="1" applyBorder="1" applyAlignment="1">
      <alignment horizontal="center" vertical="center" wrapText="1" shrinkToFit="1"/>
    </xf>
    <xf numFmtId="49" fontId="20" fillId="4" borderId="3" xfId="0" applyNumberFormat="1" applyFont="1" applyFill="1" applyBorder="1" applyAlignment="1" applyProtection="1">
      <alignment vertical="center" wrapText="1" shrinkToFit="1" readingOrder="1"/>
    </xf>
    <xf numFmtId="0" fontId="20" fillId="4" borderId="14" xfId="0" applyNumberFormat="1" applyFont="1" applyFill="1" applyBorder="1" applyAlignment="1" applyProtection="1">
      <alignment horizontal="center" vertical="center" wrapText="1" shrinkToFit="1" readingOrder="1"/>
    </xf>
    <xf numFmtId="0" fontId="20" fillId="4" borderId="3" xfId="0" applyNumberFormat="1" applyFont="1" applyFill="1" applyBorder="1" applyAlignment="1" applyProtection="1">
      <alignment horizontal="center" vertical="center" wrapText="1" shrinkToFit="1" readingOrder="1"/>
    </xf>
    <xf numFmtId="0" fontId="20" fillId="4" borderId="3" xfId="0" applyFont="1" applyFill="1" applyBorder="1" applyAlignment="1">
      <alignment horizontal="center" vertical="center"/>
    </xf>
    <xf numFmtId="0" fontId="20" fillId="4" borderId="3" xfId="0" applyNumberFormat="1" applyFont="1" applyFill="1" applyBorder="1" applyAlignment="1">
      <alignment horizontal="center" vertical="center" wrapText="1" shrinkToFit="1" readingOrder="1"/>
    </xf>
    <xf numFmtId="0" fontId="20" fillId="4" borderId="3" xfId="0" applyFont="1" applyFill="1" applyBorder="1"/>
    <xf numFmtId="0" fontId="20" fillId="4" borderId="3" xfId="0" applyFont="1" applyFill="1" applyBorder="1" applyAlignment="1">
      <alignment horizontal="center"/>
    </xf>
    <xf numFmtId="2" fontId="2" fillId="4" borderId="10" xfId="0" applyNumberFormat="1" applyFont="1" applyFill="1" applyBorder="1" applyAlignment="1">
      <alignment horizontal="center" vertical="center" wrapText="1" shrinkToFit="1" readingOrder="1"/>
    </xf>
    <xf numFmtId="0" fontId="2" fillId="4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vertical="center" wrapText="1"/>
    </xf>
    <xf numFmtId="4" fontId="2" fillId="4" borderId="0" xfId="0" applyNumberFormat="1" applyFont="1" applyFill="1" applyBorder="1" applyAlignment="1">
      <alignment vertical="center" wrapText="1"/>
    </xf>
    <xf numFmtId="2" fontId="2" fillId="4" borderId="0" xfId="0" applyNumberFormat="1" applyFont="1" applyFill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 applyProtection="1">
      <alignment horizontal="center" vertical="center"/>
      <protection locked="0"/>
    </xf>
    <xf numFmtId="2" fontId="1" fillId="4" borderId="32" xfId="0" applyNumberFormat="1" applyFont="1" applyFill="1" applyBorder="1" applyAlignment="1">
      <alignment horizontal="center" vertical="center"/>
    </xf>
    <xf numFmtId="2" fontId="1" fillId="4" borderId="30" xfId="0" applyNumberFormat="1" applyFont="1" applyFill="1" applyBorder="1" applyAlignment="1">
      <alignment horizontal="center" vertical="center"/>
    </xf>
    <xf numFmtId="2" fontId="1" fillId="4" borderId="29" xfId="0" applyNumberFormat="1" applyFont="1" applyFill="1" applyBorder="1" applyAlignment="1">
      <alignment horizontal="center" vertical="center"/>
    </xf>
    <xf numFmtId="2" fontId="1" fillId="4" borderId="34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4" borderId="35" xfId="0" applyNumberFormat="1" applyFont="1" applyFill="1" applyBorder="1" applyAlignment="1">
      <alignment horizontal="center" vertical="center"/>
    </xf>
    <xf numFmtId="2" fontId="1" fillId="4" borderId="2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23" xfId="0" applyNumberFormat="1" applyFont="1" applyFill="1" applyBorder="1" applyAlignment="1">
      <alignment horizontal="center" vertical="center" wrapText="1" shrinkToFit="1"/>
    </xf>
    <xf numFmtId="0" fontId="4" fillId="8" borderId="3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4" fontId="3" fillId="0" borderId="7" xfId="0" applyNumberFormat="1" applyFont="1" applyFill="1" applyBorder="1" applyAlignment="1">
      <alignment horizontal="center" vertical="center" wrapText="1"/>
    </xf>
    <xf numFmtId="4" fontId="2" fillId="0" borderId="17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0" fontId="17" fillId="0" borderId="8" xfId="0" applyFont="1" applyFill="1" applyBorder="1" applyAlignment="1">
      <alignment horizontal="center" wrapText="1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textRotation="90" wrapText="1"/>
    </xf>
    <xf numFmtId="2" fontId="3" fillId="2" borderId="1" xfId="0" applyNumberFormat="1" applyFont="1" applyFill="1" applyBorder="1" applyAlignment="1">
      <alignment horizontal="center" vertical="center" textRotation="90" wrapText="1"/>
    </xf>
    <xf numFmtId="2" fontId="3" fillId="2" borderId="9" xfId="0" applyNumberFormat="1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textRotation="90" wrapText="1"/>
    </xf>
    <xf numFmtId="0" fontId="13" fillId="8" borderId="3" xfId="0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 wrapText="1"/>
    </xf>
    <xf numFmtId="2" fontId="24" fillId="3" borderId="1" xfId="0" applyNumberFormat="1" applyFont="1" applyFill="1" applyBorder="1" applyAlignment="1">
      <alignment horizontal="right" vertical="center" wrapText="1"/>
    </xf>
    <xf numFmtId="2" fontId="24" fillId="3" borderId="9" xfId="0" applyNumberFormat="1" applyFont="1" applyFill="1" applyBorder="1" applyAlignment="1">
      <alignment horizontal="right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right" vertical="center" wrapText="1"/>
    </xf>
    <xf numFmtId="0" fontId="32" fillId="2" borderId="26" xfId="0" applyFont="1" applyFill="1" applyBorder="1" applyAlignment="1">
      <alignment horizontal="center" vertical="center" wrapText="1"/>
    </xf>
    <xf numFmtId="0" fontId="32" fillId="2" borderId="20" xfId="0" applyFont="1" applyFill="1" applyBorder="1" applyAlignment="1">
      <alignment horizontal="center" vertical="center" wrapText="1"/>
    </xf>
    <xf numFmtId="0" fontId="32" fillId="2" borderId="24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39" xfId="0" applyFont="1" applyFill="1" applyBorder="1" applyAlignment="1">
      <alignment horizontal="center" vertical="center" wrapText="1"/>
    </xf>
    <xf numFmtId="0" fontId="32" fillId="2" borderId="38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2" fillId="2" borderId="44" xfId="0" applyFont="1" applyFill="1" applyBorder="1" applyAlignment="1">
      <alignment horizontal="center" vertical="center" wrapText="1"/>
    </xf>
    <xf numFmtId="0" fontId="32" fillId="2" borderId="43" xfId="0" applyFont="1" applyFill="1" applyBorder="1" applyAlignment="1">
      <alignment horizontal="center" vertical="center" wrapText="1"/>
    </xf>
    <xf numFmtId="0" fontId="32" fillId="2" borderId="4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ilen.reyes/AppData/Local/Microsoft/Windows/Temporary%20Internet%20Files/Content.Outlook/LBJW3R04/Reporte_Sal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O"/>
      <sheetName val="VACACIONES 1"/>
      <sheetName val="Hoja3"/>
    </sheetNames>
    <sheetDataSet>
      <sheetData sheetId="0"/>
      <sheetData sheetId="1">
        <row r="3">
          <cell r="A3" t="str">
            <v>0363</v>
          </cell>
          <cell r="B3" t="str">
            <v>81102406997</v>
          </cell>
          <cell r="C3" t="str">
            <v>DILENIA HIDALGO SUÁREZ</v>
          </cell>
          <cell r="D3">
            <v>427.75</v>
          </cell>
        </row>
        <row r="4">
          <cell r="A4" t="str">
            <v>0015</v>
          </cell>
          <cell r="B4" t="str">
            <v>71061529583</v>
          </cell>
          <cell r="C4" t="str">
            <v>ROBERTO SUÁREZ  ANTÚNEZ</v>
          </cell>
          <cell r="D4">
            <v>729.91</v>
          </cell>
        </row>
        <row r="5">
          <cell r="A5" t="str">
            <v>0378</v>
          </cell>
          <cell r="B5" t="str">
            <v>74103102985</v>
          </cell>
          <cell r="C5" t="str">
            <v>JUAN ALEXANDER  ALBUQUERQUE HERRERA</v>
          </cell>
          <cell r="D5">
            <v>2650.87</v>
          </cell>
        </row>
        <row r="6">
          <cell r="A6" t="str">
            <v>0402</v>
          </cell>
          <cell r="B6" t="str">
            <v>92110530422</v>
          </cell>
          <cell r="C6" t="str">
            <v xml:space="preserve">DAYLON  QUESADA  HECHAVARRÍA </v>
          </cell>
          <cell r="D6">
            <v>3359.05</v>
          </cell>
        </row>
        <row r="7">
          <cell r="A7" t="str">
            <v>0349</v>
          </cell>
          <cell r="B7" t="str">
            <v>50062408808</v>
          </cell>
          <cell r="C7" t="str">
            <v>JUAN DE LEÓN  CARMENATY</v>
          </cell>
          <cell r="D7">
            <v>928.34</v>
          </cell>
        </row>
        <row r="8">
          <cell r="A8" t="str">
            <v>0014</v>
          </cell>
          <cell r="B8" t="str">
            <v>69062900029</v>
          </cell>
          <cell r="C8" t="str">
            <v>REINALDO RAMOS  GÓMEZ</v>
          </cell>
          <cell r="D8">
            <v>933.03</v>
          </cell>
        </row>
        <row r="9">
          <cell r="A9" t="str">
            <v>0232</v>
          </cell>
          <cell r="B9" t="str">
            <v>65061729741</v>
          </cell>
          <cell r="C9" t="str">
            <v>HUMBERTO PABLO CABEZAS   ALONSO</v>
          </cell>
          <cell r="D9">
            <v>3074.79</v>
          </cell>
        </row>
        <row r="10">
          <cell r="A10" t="str">
            <v>0235</v>
          </cell>
          <cell r="B10" t="str">
            <v>96101410001</v>
          </cell>
          <cell r="C10" t="str">
            <v>LUIS DANIEL GONZÁLEZ  VIERA</v>
          </cell>
          <cell r="D10">
            <v>3585.61</v>
          </cell>
        </row>
        <row r="11">
          <cell r="A11" t="str">
            <v>0246</v>
          </cell>
          <cell r="B11" t="str">
            <v>74092311300</v>
          </cell>
          <cell r="C11" t="str">
            <v>YORGENIS RAMÍREZ  VELÁZQUEZ</v>
          </cell>
          <cell r="D11">
            <v>3291.72</v>
          </cell>
        </row>
        <row r="12">
          <cell r="A12" t="str">
            <v>03117</v>
          </cell>
          <cell r="B12" t="str">
            <v>99092006922</v>
          </cell>
          <cell r="C12" t="str">
            <v>MALKIEL  MOJENA HERNANDEZ</v>
          </cell>
          <cell r="D12">
            <v>3643.5</v>
          </cell>
        </row>
        <row r="13">
          <cell r="A13" t="str">
            <v>03118</v>
          </cell>
          <cell r="B13" t="str">
            <v>91122907042</v>
          </cell>
          <cell r="C13" t="str">
            <v>RAIDEL RAMOS ARREBATO</v>
          </cell>
          <cell r="D13">
            <v>3008.06</v>
          </cell>
        </row>
        <row r="14">
          <cell r="A14" t="str">
            <v>0398</v>
          </cell>
          <cell r="B14" t="str">
            <v>93060633862</v>
          </cell>
          <cell r="C14" t="str">
            <v>YASSER BOTELLO VIDAL</v>
          </cell>
          <cell r="D14">
            <v>3212.88</v>
          </cell>
        </row>
        <row r="15">
          <cell r="A15" t="str">
            <v>0003</v>
          </cell>
          <cell r="B15" t="str">
            <v>43072708657</v>
          </cell>
          <cell r="C15" t="str">
            <v>ARMINDA JULIA ARIAS  HERNÁNDEZ</v>
          </cell>
          <cell r="D15">
            <v>1272.08</v>
          </cell>
        </row>
        <row r="16">
          <cell r="A16" t="str">
            <v>0010</v>
          </cell>
          <cell r="B16" t="str">
            <v>66102813664</v>
          </cell>
          <cell r="C16" t="str">
            <v>LEONEL SILVA  ABAD</v>
          </cell>
          <cell r="D16">
            <v>1495.9</v>
          </cell>
        </row>
        <row r="17">
          <cell r="A17" t="str">
            <v>0022</v>
          </cell>
          <cell r="B17" t="str">
            <v>82081709443</v>
          </cell>
          <cell r="C17" t="str">
            <v>YUNIERT CUTIÑO  GRIÑAN</v>
          </cell>
          <cell r="D17">
            <v>1413.79</v>
          </cell>
        </row>
        <row r="18">
          <cell r="A18" t="str">
            <v>0064</v>
          </cell>
          <cell r="B18" t="str">
            <v>82022408624</v>
          </cell>
          <cell r="C18" t="str">
            <v>YUSNIEL MOJENA  CAMPILLO</v>
          </cell>
          <cell r="D18">
            <v>1188.74</v>
          </cell>
        </row>
        <row r="19">
          <cell r="A19" t="str">
            <v>0120</v>
          </cell>
          <cell r="B19" t="str">
            <v>66090527133</v>
          </cell>
          <cell r="C19" t="str">
            <v>VIRGINIA ISABEL SOTO  CASTRO</v>
          </cell>
          <cell r="D19">
            <v>2930.4</v>
          </cell>
        </row>
        <row r="20">
          <cell r="A20" t="str">
            <v>0130</v>
          </cell>
          <cell r="B20" t="str">
            <v>73022234416</v>
          </cell>
          <cell r="C20" t="str">
            <v>YAMILKA DE LA CARIDAD SOSA  REMÓN</v>
          </cell>
          <cell r="D20">
            <v>1955.1</v>
          </cell>
        </row>
        <row r="21">
          <cell r="A21" t="str">
            <v>0133</v>
          </cell>
          <cell r="B21" t="str">
            <v>75082000671</v>
          </cell>
          <cell r="C21" t="str">
            <v>VALIA NOGUERA FIGUEROA</v>
          </cell>
          <cell r="D21">
            <v>1479.81</v>
          </cell>
        </row>
        <row r="22">
          <cell r="A22" t="str">
            <v>0142</v>
          </cell>
          <cell r="B22" t="str">
            <v>77011307082</v>
          </cell>
          <cell r="C22" t="str">
            <v>ALAIN GARCÍA  JEREZ</v>
          </cell>
          <cell r="D22">
            <v>1243.17</v>
          </cell>
        </row>
        <row r="23">
          <cell r="A23" t="str">
            <v>0158</v>
          </cell>
          <cell r="B23" t="str">
            <v>64101405101</v>
          </cell>
          <cell r="C23" t="str">
            <v>BÁRBARO PABLO GONZÁLEZ  RODRÍGUEZ</v>
          </cell>
          <cell r="D23">
            <v>2169.61</v>
          </cell>
        </row>
        <row r="24">
          <cell r="A24" t="str">
            <v>0160</v>
          </cell>
          <cell r="B24" t="str">
            <v>67091002169</v>
          </cell>
          <cell r="C24" t="str">
            <v>ORLANDO LLANES  MESA</v>
          </cell>
          <cell r="D24">
            <v>1695.74</v>
          </cell>
        </row>
        <row r="25">
          <cell r="A25" t="str">
            <v>0183</v>
          </cell>
          <cell r="B25" t="str">
            <v>78111703042</v>
          </cell>
          <cell r="C25" t="str">
            <v>YANOSKY ESCAÑO  RODRÍGUEZ</v>
          </cell>
          <cell r="D25">
            <v>905.97</v>
          </cell>
        </row>
        <row r="26">
          <cell r="A26" t="str">
            <v>0189</v>
          </cell>
          <cell r="B26" t="str">
            <v>83051405903</v>
          </cell>
          <cell r="C26" t="str">
            <v>RAYWER SIERRA  RODRÍGUEZ</v>
          </cell>
          <cell r="D26">
            <v>1485</v>
          </cell>
        </row>
        <row r="27">
          <cell r="A27" t="str">
            <v>0261</v>
          </cell>
          <cell r="B27" t="str">
            <v>71123000994</v>
          </cell>
          <cell r="C27" t="str">
            <v>YADIRA FERRARI  SUÁREZ</v>
          </cell>
          <cell r="D27">
            <v>1754.44</v>
          </cell>
        </row>
        <row r="28">
          <cell r="A28" t="str">
            <v>0159</v>
          </cell>
          <cell r="B28" t="str">
            <v>65032131369</v>
          </cell>
          <cell r="C28" t="str">
            <v>ALEXIS SUÁREZ  CAPOTE</v>
          </cell>
          <cell r="D28">
            <v>2118.48</v>
          </cell>
        </row>
        <row r="29">
          <cell r="A29" t="str">
            <v>0353</v>
          </cell>
          <cell r="B29" t="str">
            <v>91071629640</v>
          </cell>
          <cell r="C29" t="str">
            <v>ALFREDO LOPEZ ALEMAN</v>
          </cell>
          <cell r="D29">
            <v>2266.46</v>
          </cell>
        </row>
        <row r="30">
          <cell r="A30" t="str">
            <v>0145</v>
          </cell>
          <cell r="B30" t="str">
            <v>77071308519</v>
          </cell>
          <cell r="C30" t="str">
            <v>YUDIETH PALENZUELA  YANES</v>
          </cell>
          <cell r="D30">
            <v>2988.24</v>
          </cell>
        </row>
        <row r="31">
          <cell r="A31" t="str">
            <v>0121</v>
          </cell>
          <cell r="B31" t="str">
            <v>67012521893</v>
          </cell>
          <cell r="C31" t="str">
            <v>ANA MARIA HERNÁNDEZ  GONZÁLEZ</v>
          </cell>
          <cell r="D31">
            <v>4205.38</v>
          </cell>
        </row>
        <row r="32">
          <cell r="A32" t="str">
            <v>0304</v>
          </cell>
          <cell r="B32" t="str">
            <v>67030304540</v>
          </cell>
          <cell r="C32" t="str">
            <v>EVIS ACUÑA BRAVO</v>
          </cell>
          <cell r="D32">
            <v>3103.24</v>
          </cell>
        </row>
        <row r="33">
          <cell r="A33" t="str">
            <v>03121</v>
          </cell>
          <cell r="B33" t="str">
            <v>72010305503</v>
          </cell>
          <cell r="C33" t="str">
            <v>RAUL  RODRIGUEZ SANCHEZ</v>
          </cell>
          <cell r="D33">
            <v>1767.21</v>
          </cell>
        </row>
        <row r="34">
          <cell r="A34" t="str">
            <v>0006</v>
          </cell>
          <cell r="B34" t="str">
            <v>60110319785</v>
          </cell>
          <cell r="C34" t="str">
            <v>ALFONSO COLINA  HURTADO</v>
          </cell>
          <cell r="D34">
            <v>2085.8200000000002</v>
          </cell>
        </row>
        <row r="35">
          <cell r="A35" t="str">
            <v>03128</v>
          </cell>
          <cell r="B35" t="str">
            <v>74040127747</v>
          </cell>
          <cell r="C35" t="str">
            <v>ADEL  FERNANDEZ GONZALEZ</v>
          </cell>
          <cell r="D35">
            <v>2252.58</v>
          </cell>
        </row>
        <row r="36">
          <cell r="A36" t="str">
            <v>0277</v>
          </cell>
          <cell r="B36" t="str">
            <v>60042007981</v>
          </cell>
          <cell r="C36" t="str">
            <v>PATRICIO HERNÁNDEZ  FÁBREGAS</v>
          </cell>
          <cell r="D36">
            <v>2986.77</v>
          </cell>
        </row>
        <row r="37">
          <cell r="A37" t="str">
            <v>0280</v>
          </cell>
          <cell r="B37" t="str">
            <v>66100605447</v>
          </cell>
          <cell r="C37" t="str">
            <v>ALEXIS ELIA CASTILLO  JIMÉNEZ</v>
          </cell>
          <cell r="D37">
            <v>2756.73</v>
          </cell>
        </row>
        <row r="38">
          <cell r="A38" t="str">
            <v>0126</v>
          </cell>
          <cell r="B38" t="str">
            <v>70092908981</v>
          </cell>
          <cell r="C38" t="str">
            <v>LUIS ROBERTO ALMAGUER  SOLIS</v>
          </cell>
          <cell r="D38">
            <v>3786.67</v>
          </cell>
        </row>
        <row r="39">
          <cell r="A39" t="str">
            <v>0161</v>
          </cell>
          <cell r="B39" t="str">
            <v>70100309809</v>
          </cell>
          <cell r="C39" t="str">
            <v>RAMÓN SALINA  RICARDO</v>
          </cell>
          <cell r="D39">
            <v>2726.85</v>
          </cell>
        </row>
        <row r="40">
          <cell r="A40" t="str">
            <v>0276</v>
          </cell>
          <cell r="B40" t="str">
            <v>85052422029</v>
          </cell>
          <cell r="C40" t="str">
            <v>JORGE LUIS SAAVEDRA  GARCÍA</v>
          </cell>
          <cell r="D40">
            <v>2953.87</v>
          </cell>
        </row>
        <row r="41">
          <cell r="A41" t="str">
            <v>03191</v>
          </cell>
          <cell r="B41" t="str">
            <v>88050126187</v>
          </cell>
          <cell r="C41" t="str">
            <v>RAIDEL PEREDA AGUILERA</v>
          </cell>
          <cell r="D41">
            <v>497.71</v>
          </cell>
        </row>
        <row r="42">
          <cell r="A42" t="str">
            <v>0376</v>
          </cell>
          <cell r="B42" t="str">
            <v>72012608486</v>
          </cell>
          <cell r="C42" t="str">
            <v>OSMANIS FERNANDEZ ANZARDO</v>
          </cell>
          <cell r="D42">
            <v>2082.91</v>
          </cell>
        </row>
        <row r="43">
          <cell r="A43" t="str">
            <v>0001</v>
          </cell>
          <cell r="B43" t="str">
            <v>68100113668</v>
          </cell>
          <cell r="C43" t="str">
            <v>ALFREDO IGARZA  BARRIEL</v>
          </cell>
          <cell r="D43">
            <v>2199.79</v>
          </cell>
        </row>
        <row r="44">
          <cell r="A44" t="str">
            <v>0023</v>
          </cell>
          <cell r="B44" t="str">
            <v>85071026793</v>
          </cell>
          <cell r="C44" t="str">
            <v>DIUNEIKY GIRÓN  NOA</v>
          </cell>
          <cell r="D44">
            <v>2016.84</v>
          </cell>
        </row>
        <row r="45">
          <cell r="A45" t="str">
            <v>0131</v>
          </cell>
          <cell r="B45" t="str">
            <v>73092710173</v>
          </cell>
          <cell r="C45" t="str">
            <v>GRISEL ORTEGA  ALVAREZ</v>
          </cell>
          <cell r="D45">
            <v>1233</v>
          </cell>
        </row>
        <row r="46">
          <cell r="A46" t="str">
            <v>0105</v>
          </cell>
          <cell r="B46" t="str">
            <v>64061801112</v>
          </cell>
          <cell r="C46" t="str">
            <v>DANIA BERETERVIDE  DOPICO</v>
          </cell>
          <cell r="D46">
            <v>3500.63</v>
          </cell>
        </row>
        <row r="47">
          <cell r="A47" t="str">
            <v>0333</v>
          </cell>
          <cell r="B47" t="str">
            <v>90050622896</v>
          </cell>
          <cell r="C47" t="str">
            <v>MARTHA BRENDA DÍAZ DELGADO</v>
          </cell>
          <cell r="D47">
            <v>747.72</v>
          </cell>
        </row>
        <row r="48">
          <cell r="A48" t="str">
            <v>0262</v>
          </cell>
          <cell r="B48" t="str">
            <v>66042814748</v>
          </cell>
          <cell r="C48" t="str">
            <v>FRANCISCO JAVIER CASTELLÓN  BARTROLI</v>
          </cell>
          <cell r="D48">
            <v>2177.4699999999998</v>
          </cell>
        </row>
        <row r="49">
          <cell r="A49" t="str">
            <v>0331</v>
          </cell>
          <cell r="B49" t="str">
            <v>96093008988</v>
          </cell>
          <cell r="C49" t="str">
            <v>ALEJANDRO  RAMÍREZ COMESAÑAS</v>
          </cell>
          <cell r="D49">
            <v>2034.15</v>
          </cell>
        </row>
        <row r="50">
          <cell r="A50" t="str">
            <v>0044</v>
          </cell>
          <cell r="B50" t="str">
            <v>64042014641</v>
          </cell>
          <cell r="C50" t="str">
            <v>ABEL ERNESTO URGELLES GARRIDO</v>
          </cell>
          <cell r="D50">
            <v>2779.9</v>
          </cell>
        </row>
        <row r="51">
          <cell r="A51" t="str">
            <v>0049</v>
          </cell>
          <cell r="B51" t="str">
            <v>61081602442</v>
          </cell>
          <cell r="C51" t="str">
            <v>OMAR VEGA  SIERRA</v>
          </cell>
          <cell r="D51">
            <v>1752.69</v>
          </cell>
        </row>
        <row r="52">
          <cell r="A52" t="str">
            <v>0067</v>
          </cell>
          <cell r="B52" t="str">
            <v>61121029863</v>
          </cell>
          <cell r="C52" t="str">
            <v>JORGE LUIS MARTÍNEZ  GONZÁLEZ</v>
          </cell>
          <cell r="D52">
            <v>1299.0899999999999</v>
          </cell>
        </row>
        <row r="53">
          <cell r="A53" t="str">
            <v>0169</v>
          </cell>
          <cell r="B53" t="str">
            <v>74120502342</v>
          </cell>
          <cell r="C53" t="str">
            <v>VLADIMIR  CLARO  NIKOLAIEVA</v>
          </cell>
          <cell r="D53">
            <v>2666.59</v>
          </cell>
        </row>
        <row r="54">
          <cell r="A54" t="str">
            <v>0180</v>
          </cell>
          <cell r="B54" t="str">
            <v>77012704342</v>
          </cell>
          <cell r="C54" t="str">
            <v>MANUEL GARCÍA  GUTIERREZ</v>
          </cell>
          <cell r="D54">
            <v>1731.46</v>
          </cell>
        </row>
        <row r="55">
          <cell r="A55" t="str">
            <v>03113</v>
          </cell>
          <cell r="B55" t="str">
            <v>95102746105</v>
          </cell>
          <cell r="C55" t="str">
            <v>MICHEL BARZAGA URQUIZA</v>
          </cell>
          <cell r="D55">
            <v>2760.06</v>
          </cell>
        </row>
        <row r="56">
          <cell r="A56" t="str">
            <v>03131</v>
          </cell>
          <cell r="B56" t="str">
            <v>87010707708</v>
          </cell>
          <cell r="C56" t="str">
            <v>OSMEL LEONARDO ZAMORA PEREZ</v>
          </cell>
          <cell r="D56">
            <v>2644.96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Y1601"/>
  <sheetViews>
    <sheetView tabSelected="1" topLeftCell="B1" zoomScale="85" zoomScaleNormal="85" workbookViewId="0">
      <pane xSplit="2" ySplit="5" topLeftCell="D9" activePane="bottomRight" state="frozen"/>
      <selection activeCell="B1" sqref="B1"/>
      <selection pane="topRight" activeCell="D1" sqref="D1"/>
      <selection pane="bottomLeft" activeCell="B6" sqref="B6"/>
      <selection pane="bottomRight" activeCell="Q19" sqref="Q19"/>
    </sheetView>
  </sheetViews>
  <sheetFormatPr baseColWidth="10" defaultColWidth="16.28515625" defaultRowHeight="18" customHeight="1" x14ac:dyDescent="0.2"/>
  <cols>
    <col min="1" max="1" width="9.28515625" style="21" customWidth="1"/>
    <col min="2" max="2" width="7" style="22" customWidth="1"/>
    <col min="3" max="3" width="41.42578125" style="23" customWidth="1"/>
    <col min="4" max="4" width="7.85546875" style="24" customWidth="1"/>
    <col min="5" max="5" width="7.5703125" style="5" customWidth="1"/>
    <col min="6" max="6" width="11.140625" style="5" customWidth="1"/>
    <col min="7" max="7" width="8.140625" style="5" customWidth="1"/>
    <col min="8" max="8" width="10.5703125" style="5" customWidth="1"/>
    <col min="9" max="9" width="8.5703125" style="5" customWidth="1"/>
    <col min="10" max="10" width="11" style="5" customWidth="1"/>
    <col min="11" max="11" width="16.7109375" style="5" customWidth="1"/>
    <col min="12" max="12" width="7.42578125" style="25" customWidth="1"/>
    <col min="13" max="13" width="6.85546875" style="25" customWidth="1"/>
    <col min="14" max="14" width="7.28515625" style="25" customWidth="1"/>
    <col min="15" max="15" width="9.140625" style="22" customWidth="1"/>
    <col min="16" max="16" width="12.140625" style="22" customWidth="1"/>
    <col min="17" max="17" width="18.42578125" style="26" customWidth="1"/>
    <col min="18" max="18" width="13.7109375" style="27" customWidth="1"/>
    <col min="19" max="20" width="18.7109375" style="28" customWidth="1"/>
    <col min="21" max="21" width="13.42578125" style="29" customWidth="1"/>
    <col min="22" max="46" width="16.42578125" style="21" bestFit="1" customWidth="1"/>
    <col min="47" max="47" width="16.28515625" style="21"/>
    <col min="48" max="48" width="19.28515625" style="21" bestFit="1" customWidth="1"/>
    <col min="49" max="16384" width="16.28515625" style="21"/>
  </cols>
  <sheetData>
    <row r="1" spans="2:77" ht="39.75" customHeight="1" thickBot="1" x14ac:dyDescent="0.25">
      <c r="G1" s="322"/>
      <c r="H1" s="322"/>
    </row>
    <row r="2" spans="2:77" ht="72" customHeight="1" thickBot="1" x14ac:dyDescent="0.3">
      <c r="B2" s="30"/>
      <c r="C2" s="328" t="s">
        <v>42</v>
      </c>
      <c r="D2" s="328"/>
      <c r="E2" s="328"/>
      <c r="F2" s="329"/>
      <c r="G2" s="318" t="s">
        <v>1</v>
      </c>
      <c r="H2" s="326"/>
      <c r="I2" s="318" t="s">
        <v>2</v>
      </c>
      <c r="J2" s="319"/>
      <c r="K2" s="31" t="s">
        <v>3</v>
      </c>
      <c r="L2" s="32"/>
      <c r="M2" s="32"/>
      <c r="N2" s="32"/>
      <c r="O2" s="33"/>
      <c r="P2" s="33"/>
      <c r="Q2" s="33"/>
      <c r="R2" s="34"/>
      <c r="S2" s="35"/>
      <c r="T2" s="36"/>
      <c r="U2" s="37"/>
    </row>
    <row r="3" spans="2:77" ht="29.25" customHeight="1" thickBot="1" x14ac:dyDescent="0.25">
      <c r="B3" s="38"/>
      <c r="C3" s="39"/>
      <c r="D3" s="40"/>
      <c r="E3" s="6"/>
      <c r="F3" s="7"/>
      <c r="G3" s="320">
        <v>27494659.640000001</v>
      </c>
      <c r="H3" s="327"/>
      <c r="I3" s="320">
        <f>Q274</f>
        <v>5563596.2733333297</v>
      </c>
      <c r="J3" s="321"/>
      <c r="K3" s="41">
        <f>G3/I3</f>
        <v>4.9418861990011118</v>
      </c>
      <c r="L3" s="32"/>
      <c r="M3" s="32"/>
      <c r="N3" s="32"/>
      <c r="O3" s="33"/>
      <c r="P3" s="33"/>
      <c r="Q3" s="33"/>
      <c r="R3" s="34"/>
      <c r="S3" s="35"/>
      <c r="T3" s="36"/>
      <c r="U3" s="37"/>
    </row>
    <row r="4" spans="2:77" ht="28.5" customHeight="1" thickBot="1" x14ac:dyDescent="0.25">
      <c r="B4" s="323" t="s">
        <v>4</v>
      </c>
      <c r="C4" s="325" t="s">
        <v>0</v>
      </c>
      <c r="D4" s="42"/>
      <c r="E4" s="318" t="s">
        <v>37</v>
      </c>
      <c r="F4" s="326"/>
      <c r="G4" s="318" t="s">
        <v>38</v>
      </c>
      <c r="H4" s="326"/>
      <c r="I4" s="318" t="s">
        <v>39</v>
      </c>
      <c r="J4" s="319"/>
      <c r="K4" s="334" t="s">
        <v>5</v>
      </c>
      <c r="L4" s="318" t="s">
        <v>6</v>
      </c>
      <c r="M4" s="319"/>
      <c r="N4" s="319"/>
      <c r="O4" s="337"/>
      <c r="P4" s="338" t="s">
        <v>7</v>
      </c>
      <c r="Q4" s="338" t="s">
        <v>8</v>
      </c>
      <c r="R4" s="335" t="s">
        <v>3</v>
      </c>
      <c r="S4" s="332" t="s">
        <v>9</v>
      </c>
      <c r="T4" s="43"/>
      <c r="U4" s="44"/>
      <c r="V4" s="313" t="s">
        <v>830</v>
      </c>
      <c r="W4" s="313" t="s">
        <v>831</v>
      </c>
      <c r="X4" s="315" t="s">
        <v>313</v>
      </c>
      <c r="Y4" s="317" t="s">
        <v>314</v>
      </c>
      <c r="Z4" s="317"/>
      <c r="AA4" s="310" t="s">
        <v>315</v>
      </c>
      <c r="AB4" s="309" t="s">
        <v>316</v>
      </c>
      <c r="AC4" s="309"/>
      <c r="AD4" s="310" t="s">
        <v>316</v>
      </c>
      <c r="AE4" s="312" t="s">
        <v>317</v>
      </c>
      <c r="AF4" s="305" t="s">
        <v>318</v>
      </c>
      <c r="AG4" s="306"/>
      <c r="AH4" s="306"/>
      <c r="AI4" s="306"/>
      <c r="AJ4" s="306"/>
      <c r="AK4" s="306"/>
      <c r="AL4" s="307" t="s">
        <v>319</v>
      </c>
      <c r="AM4" s="305" t="s">
        <v>318</v>
      </c>
      <c r="AN4" s="306"/>
      <c r="AO4" s="306"/>
      <c r="AP4" s="306"/>
      <c r="AQ4" s="306"/>
      <c r="AR4" s="306"/>
      <c r="AS4" s="307" t="s">
        <v>320</v>
      </c>
      <c r="AT4" s="307" t="s">
        <v>317</v>
      </c>
      <c r="AU4" s="304" t="s">
        <v>321</v>
      </c>
      <c r="AV4" s="304" t="s">
        <v>322</v>
      </c>
      <c r="AW4" s="304" t="s">
        <v>323</v>
      </c>
    </row>
    <row r="5" spans="2:77" ht="90" customHeight="1" thickBot="1" x14ac:dyDescent="0.25">
      <c r="B5" s="324"/>
      <c r="C5" s="325"/>
      <c r="D5" s="45" t="s">
        <v>19</v>
      </c>
      <c r="E5" s="4" t="s">
        <v>23</v>
      </c>
      <c r="F5" s="4" t="s">
        <v>24</v>
      </c>
      <c r="G5" s="4" t="s">
        <v>23</v>
      </c>
      <c r="H5" s="4" t="s">
        <v>24</v>
      </c>
      <c r="I5" s="4" t="s">
        <v>23</v>
      </c>
      <c r="J5" s="4" t="s">
        <v>24</v>
      </c>
      <c r="K5" s="334"/>
      <c r="L5" s="3" t="s">
        <v>37</v>
      </c>
      <c r="M5" s="3" t="s">
        <v>38</v>
      </c>
      <c r="N5" s="3" t="s">
        <v>39</v>
      </c>
      <c r="O5" s="2" t="s">
        <v>10</v>
      </c>
      <c r="P5" s="339"/>
      <c r="Q5" s="339"/>
      <c r="R5" s="336"/>
      <c r="S5" s="333"/>
      <c r="T5" s="43"/>
      <c r="U5" s="44"/>
      <c r="V5" s="314"/>
      <c r="W5" s="314"/>
      <c r="X5" s="316"/>
      <c r="Y5" s="46">
        <v>0.05</v>
      </c>
      <c r="Z5" s="47">
        <v>0.1</v>
      </c>
      <c r="AA5" s="311"/>
      <c r="AB5" s="48">
        <v>0.05</v>
      </c>
      <c r="AC5" s="49">
        <v>0.1</v>
      </c>
      <c r="AD5" s="311"/>
      <c r="AE5" s="311"/>
      <c r="AF5" s="50">
        <v>0.03</v>
      </c>
      <c r="AG5" s="51">
        <v>0.05</v>
      </c>
      <c r="AH5" s="52">
        <v>7.4999999999999997E-2</v>
      </c>
      <c r="AI5" s="51">
        <v>0.1</v>
      </c>
      <c r="AJ5" s="51">
        <v>0.15</v>
      </c>
      <c r="AK5" s="53">
        <v>0.2</v>
      </c>
      <c r="AL5" s="308"/>
      <c r="AM5" s="54">
        <v>0.03</v>
      </c>
      <c r="AN5" s="55">
        <v>0.05</v>
      </c>
      <c r="AO5" s="56">
        <v>7.4999999999999997E-2</v>
      </c>
      <c r="AP5" s="55">
        <v>0.1</v>
      </c>
      <c r="AQ5" s="55">
        <v>0.15</v>
      </c>
      <c r="AR5" s="57">
        <v>0.2</v>
      </c>
      <c r="AS5" s="308"/>
      <c r="AT5" s="308"/>
      <c r="AU5" s="304"/>
      <c r="AV5" s="304"/>
      <c r="AW5" s="304"/>
    </row>
    <row r="6" spans="2:77" ht="16.5" customHeight="1" thickBot="1" x14ac:dyDescent="0.25">
      <c r="B6" s="58">
        <v>1</v>
      </c>
      <c r="C6" s="59" t="s">
        <v>43</v>
      </c>
      <c r="D6" s="60" t="s">
        <v>301</v>
      </c>
      <c r="E6" s="61">
        <v>186</v>
      </c>
      <c r="F6" s="62">
        <v>10763.789999999999</v>
      </c>
      <c r="G6" s="63">
        <v>96</v>
      </c>
      <c r="H6" s="64">
        <v>3475.34</v>
      </c>
      <c r="I6" s="63">
        <v>185</v>
      </c>
      <c r="J6" s="65">
        <v>6697.27</v>
      </c>
      <c r="K6" s="12">
        <f t="shared" ref="K6:K69" si="0">(F6+H6+J6)/3</f>
        <v>6978.8</v>
      </c>
      <c r="L6" s="66">
        <v>4</v>
      </c>
      <c r="M6" s="66">
        <v>4</v>
      </c>
      <c r="N6" s="66">
        <v>4</v>
      </c>
      <c r="O6" s="67">
        <f t="shared" ref="O6" si="1">SUM(L6:N6)/IF((3-COUNTIF(L6:N6,"NE")=0),1,(3-COUNTIF(L6:N6,"NE")))</f>
        <v>4</v>
      </c>
      <c r="P6" s="67">
        <f t="shared" ref="P6:P69" si="2">IF(O6&lt;=2,0,O6)</f>
        <v>4</v>
      </c>
      <c r="Q6" s="68">
        <f>K6*P6</f>
        <v>27915.200000000001</v>
      </c>
      <c r="R6" s="69">
        <f>$K$3</f>
        <v>4.9418861990011118</v>
      </c>
      <c r="S6" s="70">
        <f t="shared" ref="S6:S69" si="3">ROUNDDOWN(Q6*R6,2)</f>
        <v>137953.74</v>
      </c>
      <c r="T6" s="71"/>
      <c r="U6" s="72"/>
      <c r="V6" s="73">
        <f>VLOOKUP(C6,SALARIO!$D$4:$G$252,4,FALSE)</f>
        <v>6697.27</v>
      </c>
      <c r="W6" s="74">
        <f>S6</f>
        <v>137953.74</v>
      </c>
      <c r="X6" s="75">
        <f t="shared" ref="X6" si="4">V6+W6</f>
        <v>144651.00999999998</v>
      </c>
      <c r="Y6" s="76">
        <f>IF(V6&lt;=15000,V6*Y$5,15000*Y$5)</f>
        <v>334.86350000000004</v>
      </c>
      <c r="Z6" s="77">
        <f>IF(V6&lt;=15000,0,(V6-15000)*Z$5)</f>
        <v>0</v>
      </c>
      <c r="AA6" s="78">
        <f>SUM(Y6:Z6)</f>
        <v>334.86350000000004</v>
      </c>
      <c r="AB6" s="79">
        <f>IF(X6&lt;=15000,X6*AB$5,15000*AB$5)</f>
        <v>750</v>
      </c>
      <c r="AC6" s="77">
        <f>IF(X6&lt;=15000,0,(X6-15000)*AC$5)</f>
        <v>12965.100999999999</v>
      </c>
      <c r="AD6" s="80">
        <f>SUM(AB6:AC6)</f>
        <v>13715.100999999999</v>
      </c>
      <c r="AE6" s="81">
        <f>AD6-AA6</f>
        <v>13380.237499999999</v>
      </c>
      <c r="AF6" s="79">
        <f t="shared" ref="AF6" si="5">IF(V6&gt;3260,IF(V6&gt;9510,(9510-3260)*AF$5,(V6-3260)*AF$5),0)</f>
        <v>103.11810000000001</v>
      </c>
      <c r="AG6" s="82">
        <f t="shared" ref="AG6" si="6">IF(V6&gt;9510,IF(V6&gt;15000,(15000-9510)*AG$5,(V6-9510)*AG$5),0)</f>
        <v>0</v>
      </c>
      <c r="AH6" s="82">
        <f t="shared" ref="AH6" si="7">IF(V6&gt;15000,IF(V6&gt;20000,(20000-15000)*AH$5,(V6-15000)*AH$5),0)</f>
        <v>0</v>
      </c>
      <c r="AI6" s="82">
        <f t="shared" ref="AI6" si="8">IF(V6&gt;20000,IF(V6&gt;25000,(25000-20000)*AI$5,(V6-20000)*AI$5),0)</f>
        <v>0</v>
      </c>
      <c r="AJ6" s="82">
        <f t="shared" ref="AJ6" si="9">IF(V6&gt;25000,IF(V6&gt;30000,(30000-25000)*AJ$5,(V6-25000)*AJ$5),0)</f>
        <v>0</v>
      </c>
      <c r="AK6" s="77">
        <f t="shared" ref="AK6" si="10">IF(V6&gt;30000,(V6-30000)*AK$5,0)</f>
        <v>0</v>
      </c>
      <c r="AL6" s="83">
        <f>SUM(AF6:AK6)</f>
        <v>103.11810000000001</v>
      </c>
      <c r="AM6" s="79">
        <f>IF(X6&gt;3260,IF(X6&gt;9510,(9510-3260)*AM$5,(X6-3260)*AM$5),0)</f>
        <v>187.5</v>
      </c>
      <c r="AN6" s="82">
        <f>IF(X6&gt;9510,IF(X6&gt;15000,(15000-9510)*AN$5,(X6-9510)*AN$5),0)</f>
        <v>274.5</v>
      </c>
      <c r="AO6" s="82">
        <f>IF(X6&gt;15000,IF(X6&gt;20000,(20000-15000)*AO$5,(X6-15000)*AO$5),0)</f>
        <v>375</v>
      </c>
      <c r="AP6" s="82">
        <f>IF(X6&gt;20000,IF(X6&gt;25000,(25000-20000)*AP$5,(X6-20000)*AP$5),0)</f>
        <v>500</v>
      </c>
      <c r="AQ6" s="82">
        <f>IF(X6&gt;25000,IF(X6&gt;30000,(30000-25000)*AQ$5,(X6-25000)*AQ$5),0)</f>
        <v>750</v>
      </c>
      <c r="AR6" s="77">
        <f>IF(X6&gt;30000,(X6-30000)*AR$5,0)</f>
        <v>22930.201999999997</v>
      </c>
      <c r="AS6" s="84">
        <f>SUM(AM6:AR6)</f>
        <v>25017.201999999997</v>
      </c>
      <c r="AT6" s="85">
        <f>AS6-AL6</f>
        <v>24914.083899999998</v>
      </c>
      <c r="AU6" s="81"/>
      <c r="AV6" s="74">
        <f>W6-AE6-AT6-AU6</f>
        <v>99659.41859999999</v>
      </c>
      <c r="AW6" s="86" t="s">
        <v>324</v>
      </c>
    </row>
    <row r="7" spans="2:77" ht="16.5" customHeight="1" thickBot="1" x14ac:dyDescent="0.25">
      <c r="B7" s="87">
        <v>2</v>
      </c>
      <c r="C7" s="59" t="s">
        <v>44</v>
      </c>
      <c r="D7" s="60" t="s">
        <v>309</v>
      </c>
      <c r="E7" s="61">
        <v>186</v>
      </c>
      <c r="F7" s="62">
        <v>9692.0300000000007</v>
      </c>
      <c r="G7" s="63">
        <v>97</v>
      </c>
      <c r="H7" s="64">
        <v>9166.2900000000009</v>
      </c>
      <c r="I7" s="63">
        <v>185</v>
      </c>
      <c r="J7" s="65">
        <v>8832.6299999999992</v>
      </c>
      <c r="K7" s="12">
        <f t="shared" si="0"/>
        <v>9230.3166666666657</v>
      </c>
      <c r="L7" s="66">
        <v>4</v>
      </c>
      <c r="M7" s="66">
        <v>4</v>
      </c>
      <c r="N7" s="66">
        <v>4</v>
      </c>
      <c r="O7" s="67">
        <f t="shared" ref="O7:O70" si="11">SUM(L7:N7)/IF((3-COUNTIF(L7:N7,"NE")=0),1,(3-COUNTIF(L7:N7,"NE")))</f>
        <v>4</v>
      </c>
      <c r="P7" s="67">
        <f t="shared" si="2"/>
        <v>4</v>
      </c>
      <c r="Q7" s="68">
        <f t="shared" ref="Q7:Q70" si="12">K7*P7</f>
        <v>36921.266666666663</v>
      </c>
      <c r="R7" s="69">
        <f t="shared" ref="R7:R70" si="13">$K$3</f>
        <v>4.9418861990011118</v>
      </c>
      <c r="S7" s="70">
        <f t="shared" si="3"/>
        <v>182460.69</v>
      </c>
      <c r="T7" s="71"/>
      <c r="U7" s="72"/>
      <c r="V7" s="73">
        <f>VLOOKUP(C7,SALARIO!$D$4:$G$252,4,FALSE)</f>
        <v>8832.6299999999992</v>
      </c>
      <c r="W7" s="74">
        <f t="shared" ref="W7:W32" si="14">S7</f>
        <v>182460.69</v>
      </c>
      <c r="X7" s="75">
        <f t="shared" ref="X7:X32" si="15">V7+W7</f>
        <v>191293.32</v>
      </c>
      <c r="Y7" s="76">
        <f t="shared" ref="Y7:Y32" si="16">IF(V7&lt;=15000,V7*Y$5,15000*Y$5)</f>
        <v>441.63149999999996</v>
      </c>
      <c r="Z7" s="77">
        <f t="shared" ref="Z7:Z32" si="17">IF(V7&lt;=15000,0,(V7-15000)*Z$5)</f>
        <v>0</v>
      </c>
      <c r="AA7" s="78">
        <f t="shared" ref="AA7:AA32" si="18">SUM(Y7:Z7)</f>
        <v>441.63149999999996</v>
      </c>
      <c r="AB7" s="79">
        <f t="shared" ref="AB7:AB32" si="19">IF(X7&lt;=15000,X7*AB$5,15000*AB$5)</f>
        <v>750</v>
      </c>
      <c r="AC7" s="77">
        <f t="shared" ref="AC7:AC32" si="20">IF(X7&lt;=15000,0,(X7-15000)*AC$5)</f>
        <v>17629.332000000002</v>
      </c>
      <c r="AD7" s="80">
        <f t="shared" ref="AD7:AD32" si="21">SUM(AB7:AC7)</f>
        <v>18379.332000000002</v>
      </c>
      <c r="AE7" s="81">
        <f t="shared" ref="AE7:AE32" si="22">AD7-AA7</f>
        <v>17937.700500000003</v>
      </c>
      <c r="AF7" s="79">
        <f t="shared" ref="AF7:AF32" si="23">IF(V7&gt;3260,IF(V7&gt;9510,(9510-3260)*AF$5,(V7-3260)*AF$5),0)</f>
        <v>167.17889999999997</v>
      </c>
      <c r="AG7" s="82">
        <f t="shared" ref="AG7:AG32" si="24">IF(V7&gt;9510,IF(V7&gt;15000,(15000-9510)*AG$5,(V7-9510)*AG$5),0)</f>
        <v>0</v>
      </c>
      <c r="AH7" s="82">
        <f t="shared" ref="AH7:AH32" si="25">IF(V7&gt;15000,IF(V7&gt;20000,(20000-15000)*AH$5,(V7-15000)*AH$5),0)</f>
        <v>0</v>
      </c>
      <c r="AI7" s="82">
        <f t="shared" ref="AI7:AI32" si="26">IF(V7&gt;20000,IF(V7&gt;25000,(25000-20000)*AI$5,(V7-20000)*AI$5),0)</f>
        <v>0</v>
      </c>
      <c r="AJ7" s="82">
        <f t="shared" ref="AJ7:AJ32" si="27">IF(V7&gt;25000,IF(V7&gt;30000,(30000-25000)*AJ$5,(V7-25000)*AJ$5),0)</f>
        <v>0</v>
      </c>
      <c r="AK7" s="77">
        <f t="shared" ref="AK7:AK32" si="28">IF(V7&gt;30000,(V7-30000)*AK$5,0)</f>
        <v>0</v>
      </c>
      <c r="AL7" s="83">
        <f t="shared" ref="AL7:AL32" si="29">SUM(AF7:AK7)</f>
        <v>167.17889999999997</v>
      </c>
      <c r="AM7" s="79">
        <f t="shared" ref="AM7:AM32" si="30">IF(X7&gt;3260,IF(X7&gt;9510,(9510-3260)*AM$5,(X7-3260)*AM$5),0)</f>
        <v>187.5</v>
      </c>
      <c r="AN7" s="82">
        <f t="shared" ref="AN7:AN32" si="31">IF(X7&gt;9510,IF(X7&gt;15000,(15000-9510)*AN$5,(X7-9510)*AN$5),0)</f>
        <v>274.5</v>
      </c>
      <c r="AO7" s="82">
        <f t="shared" ref="AO7:AO32" si="32">IF(X7&gt;15000,IF(X7&gt;20000,(20000-15000)*AO$5,(X7-15000)*AO$5),0)</f>
        <v>375</v>
      </c>
      <c r="AP7" s="82">
        <f t="shared" ref="AP7:AP32" si="33">IF(X7&gt;20000,IF(X7&gt;25000,(25000-20000)*AP$5,(X7-20000)*AP$5),0)</f>
        <v>500</v>
      </c>
      <c r="AQ7" s="82">
        <f t="shared" ref="AQ7:AQ32" si="34">IF(X7&gt;25000,IF(X7&gt;30000,(30000-25000)*AQ$5,(X7-25000)*AQ$5),0)</f>
        <v>750</v>
      </c>
      <c r="AR7" s="77">
        <f t="shared" ref="AR7:AR32" si="35">IF(X7&gt;30000,(X7-30000)*AR$5,0)</f>
        <v>32258.664000000004</v>
      </c>
      <c r="AS7" s="84">
        <f t="shared" ref="AS7:AS32" si="36">SUM(AM7:AR7)</f>
        <v>34345.664000000004</v>
      </c>
      <c r="AT7" s="85">
        <f t="shared" ref="AT7:AT32" si="37">AS7-AL7</f>
        <v>34178.485100000005</v>
      </c>
      <c r="AU7" s="81"/>
      <c r="AV7" s="74">
        <f t="shared" ref="AV7:AV32" si="38">W7-AE7-AT7-AU7</f>
        <v>130344.50439999999</v>
      </c>
      <c r="AW7" s="86" t="s">
        <v>324</v>
      </c>
    </row>
    <row r="8" spans="2:77" ht="16.5" customHeight="1" thickBot="1" x14ac:dyDescent="0.25">
      <c r="B8" s="87">
        <v>3</v>
      </c>
      <c r="C8" s="59" t="s">
        <v>45</v>
      </c>
      <c r="D8" s="60" t="s">
        <v>301</v>
      </c>
      <c r="E8" s="61">
        <v>186</v>
      </c>
      <c r="F8" s="62">
        <v>7348.9</v>
      </c>
      <c r="G8" s="63">
        <v>193</v>
      </c>
      <c r="H8" s="64">
        <v>6986.88</v>
      </c>
      <c r="I8" s="63">
        <v>185</v>
      </c>
      <c r="J8" s="65">
        <v>6697.27</v>
      </c>
      <c r="K8" s="12">
        <f t="shared" si="0"/>
        <v>7011.0166666666664</v>
      </c>
      <c r="L8" s="66">
        <v>4</v>
      </c>
      <c r="M8" s="66">
        <v>4</v>
      </c>
      <c r="N8" s="66">
        <v>4</v>
      </c>
      <c r="O8" s="67">
        <f t="shared" si="11"/>
        <v>4</v>
      </c>
      <c r="P8" s="67">
        <f t="shared" si="2"/>
        <v>4</v>
      </c>
      <c r="Q8" s="68">
        <f t="shared" si="12"/>
        <v>28044.066666666666</v>
      </c>
      <c r="R8" s="69">
        <f t="shared" si="13"/>
        <v>4.9418861990011118</v>
      </c>
      <c r="S8" s="70">
        <f t="shared" si="3"/>
        <v>138590.57999999999</v>
      </c>
      <c r="T8" s="71"/>
      <c r="U8" s="72"/>
      <c r="V8" s="73">
        <f>VLOOKUP(C8,SALARIO!$D$4:$G$252,4,FALSE)</f>
        <v>6697.27</v>
      </c>
      <c r="W8" s="74">
        <f t="shared" si="14"/>
        <v>138590.57999999999</v>
      </c>
      <c r="X8" s="75">
        <f t="shared" si="15"/>
        <v>145287.84999999998</v>
      </c>
      <c r="Y8" s="76">
        <f t="shared" si="16"/>
        <v>334.86350000000004</v>
      </c>
      <c r="Z8" s="77">
        <f t="shared" si="17"/>
        <v>0</v>
      </c>
      <c r="AA8" s="78">
        <f t="shared" si="18"/>
        <v>334.86350000000004</v>
      </c>
      <c r="AB8" s="79">
        <f t="shared" si="19"/>
        <v>750</v>
      </c>
      <c r="AC8" s="77">
        <f t="shared" si="20"/>
        <v>13028.784999999998</v>
      </c>
      <c r="AD8" s="80">
        <f t="shared" si="21"/>
        <v>13778.784999999998</v>
      </c>
      <c r="AE8" s="81">
        <f t="shared" si="22"/>
        <v>13443.921499999999</v>
      </c>
      <c r="AF8" s="79">
        <f t="shared" si="23"/>
        <v>103.11810000000001</v>
      </c>
      <c r="AG8" s="82">
        <f t="shared" si="24"/>
        <v>0</v>
      </c>
      <c r="AH8" s="82">
        <f t="shared" si="25"/>
        <v>0</v>
      </c>
      <c r="AI8" s="82">
        <f t="shared" si="26"/>
        <v>0</v>
      </c>
      <c r="AJ8" s="82">
        <f t="shared" si="27"/>
        <v>0</v>
      </c>
      <c r="AK8" s="77">
        <f t="shared" si="28"/>
        <v>0</v>
      </c>
      <c r="AL8" s="83">
        <f t="shared" si="29"/>
        <v>103.11810000000001</v>
      </c>
      <c r="AM8" s="79">
        <f t="shared" si="30"/>
        <v>187.5</v>
      </c>
      <c r="AN8" s="82">
        <f t="shared" si="31"/>
        <v>274.5</v>
      </c>
      <c r="AO8" s="82">
        <f t="shared" si="32"/>
        <v>375</v>
      </c>
      <c r="AP8" s="82">
        <f t="shared" si="33"/>
        <v>500</v>
      </c>
      <c r="AQ8" s="82">
        <f t="shared" si="34"/>
        <v>750</v>
      </c>
      <c r="AR8" s="77">
        <f t="shared" si="35"/>
        <v>23057.569999999996</v>
      </c>
      <c r="AS8" s="84">
        <f t="shared" si="36"/>
        <v>25144.569999999996</v>
      </c>
      <c r="AT8" s="85">
        <f t="shared" si="37"/>
        <v>25041.451899999996</v>
      </c>
      <c r="AU8" s="81"/>
      <c r="AV8" s="74">
        <f t="shared" si="38"/>
        <v>100105.20659999999</v>
      </c>
      <c r="AW8" s="86" t="s">
        <v>324</v>
      </c>
    </row>
    <row r="9" spans="2:77" ht="16.5" customHeight="1" thickBot="1" x14ac:dyDescent="0.25">
      <c r="B9" s="87">
        <v>4</v>
      </c>
      <c r="C9" s="59" t="s">
        <v>46</v>
      </c>
      <c r="D9" s="60" t="s">
        <v>301</v>
      </c>
      <c r="E9" s="61">
        <v>186</v>
      </c>
      <c r="F9" s="62">
        <v>7348.9</v>
      </c>
      <c r="G9" s="63">
        <v>193</v>
      </c>
      <c r="H9" s="64">
        <v>6986.88</v>
      </c>
      <c r="I9" s="63">
        <v>185</v>
      </c>
      <c r="J9" s="65">
        <v>6697.27</v>
      </c>
      <c r="K9" s="12">
        <f t="shared" si="0"/>
        <v>7011.0166666666664</v>
      </c>
      <c r="L9" s="66">
        <v>4</v>
      </c>
      <c r="M9" s="66">
        <v>4</v>
      </c>
      <c r="N9" s="66">
        <v>4</v>
      </c>
      <c r="O9" s="67">
        <f t="shared" si="11"/>
        <v>4</v>
      </c>
      <c r="P9" s="67">
        <f t="shared" si="2"/>
        <v>4</v>
      </c>
      <c r="Q9" s="68">
        <f t="shared" si="12"/>
        <v>28044.066666666666</v>
      </c>
      <c r="R9" s="69">
        <f t="shared" si="13"/>
        <v>4.9418861990011118</v>
      </c>
      <c r="S9" s="70">
        <f t="shared" si="3"/>
        <v>138590.57999999999</v>
      </c>
      <c r="T9" s="71"/>
      <c r="U9" s="72"/>
      <c r="V9" s="73">
        <f>VLOOKUP(C9,SALARIO!$D$4:$G$252,4,FALSE)</f>
        <v>6697.27</v>
      </c>
      <c r="W9" s="74">
        <f t="shared" si="14"/>
        <v>138590.57999999999</v>
      </c>
      <c r="X9" s="75">
        <f t="shared" si="15"/>
        <v>145287.84999999998</v>
      </c>
      <c r="Y9" s="76">
        <f t="shared" si="16"/>
        <v>334.86350000000004</v>
      </c>
      <c r="Z9" s="77">
        <f t="shared" si="17"/>
        <v>0</v>
      </c>
      <c r="AA9" s="78">
        <f t="shared" si="18"/>
        <v>334.86350000000004</v>
      </c>
      <c r="AB9" s="79">
        <f t="shared" si="19"/>
        <v>750</v>
      </c>
      <c r="AC9" s="77">
        <f t="shared" si="20"/>
        <v>13028.784999999998</v>
      </c>
      <c r="AD9" s="80">
        <f t="shared" si="21"/>
        <v>13778.784999999998</v>
      </c>
      <c r="AE9" s="81">
        <f t="shared" si="22"/>
        <v>13443.921499999999</v>
      </c>
      <c r="AF9" s="79">
        <f t="shared" si="23"/>
        <v>103.11810000000001</v>
      </c>
      <c r="AG9" s="82">
        <f t="shared" si="24"/>
        <v>0</v>
      </c>
      <c r="AH9" s="82">
        <f t="shared" si="25"/>
        <v>0</v>
      </c>
      <c r="AI9" s="82">
        <f t="shared" si="26"/>
        <v>0</v>
      </c>
      <c r="AJ9" s="82">
        <f t="shared" si="27"/>
        <v>0</v>
      </c>
      <c r="AK9" s="77">
        <f t="shared" si="28"/>
        <v>0</v>
      </c>
      <c r="AL9" s="83">
        <f t="shared" si="29"/>
        <v>103.11810000000001</v>
      </c>
      <c r="AM9" s="79">
        <f t="shared" si="30"/>
        <v>187.5</v>
      </c>
      <c r="AN9" s="82">
        <f t="shared" si="31"/>
        <v>274.5</v>
      </c>
      <c r="AO9" s="82">
        <f t="shared" si="32"/>
        <v>375</v>
      </c>
      <c r="AP9" s="82">
        <f t="shared" si="33"/>
        <v>500</v>
      </c>
      <c r="AQ9" s="82">
        <f t="shared" si="34"/>
        <v>750</v>
      </c>
      <c r="AR9" s="77">
        <f t="shared" si="35"/>
        <v>23057.569999999996</v>
      </c>
      <c r="AS9" s="84">
        <f t="shared" si="36"/>
        <v>25144.569999999996</v>
      </c>
      <c r="AT9" s="85">
        <f t="shared" si="37"/>
        <v>25041.451899999996</v>
      </c>
      <c r="AU9" s="81"/>
      <c r="AV9" s="74">
        <f t="shared" si="38"/>
        <v>100105.20659999999</v>
      </c>
      <c r="AW9" s="86" t="s">
        <v>324</v>
      </c>
    </row>
    <row r="10" spans="2:77" ht="16.5" customHeight="1" thickBot="1" x14ac:dyDescent="0.25">
      <c r="B10" s="87">
        <v>5</v>
      </c>
      <c r="C10" s="88" t="s">
        <v>47</v>
      </c>
      <c r="D10" s="60" t="s">
        <v>301</v>
      </c>
      <c r="E10" s="61"/>
      <c r="F10" s="62"/>
      <c r="G10" s="63">
        <v>193</v>
      </c>
      <c r="H10" s="64">
        <v>6986.88</v>
      </c>
      <c r="I10" s="63">
        <v>185</v>
      </c>
      <c r="J10" s="65">
        <v>6697.27</v>
      </c>
      <c r="K10" s="12">
        <f t="shared" si="0"/>
        <v>4561.3833333333341</v>
      </c>
      <c r="L10" s="66" t="s">
        <v>20</v>
      </c>
      <c r="M10" s="66">
        <v>4</v>
      </c>
      <c r="N10" s="66">
        <v>4</v>
      </c>
      <c r="O10" s="67">
        <f t="shared" si="11"/>
        <v>4</v>
      </c>
      <c r="P10" s="67">
        <f t="shared" si="2"/>
        <v>4</v>
      </c>
      <c r="Q10" s="68">
        <f t="shared" si="12"/>
        <v>18245.533333333336</v>
      </c>
      <c r="R10" s="69">
        <f t="shared" si="13"/>
        <v>4.9418861990011118</v>
      </c>
      <c r="S10" s="70">
        <f t="shared" si="3"/>
        <v>90167.34</v>
      </c>
      <c r="T10" s="71"/>
      <c r="U10" s="72"/>
      <c r="V10" s="73">
        <f>VLOOKUP(C10,SALARIO!$D$4:$G$252,4,FALSE)</f>
        <v>6697.27</v>
      </c>
      <c r="W10" s="74">
        <f t="shared" si="14"/>
        <v>90167.34</v>
      </c>
      <c r="X10" s="75">
        <f t="shared" si="15"/>
        <v>96864.61</v>
      </c>
      <c r="Y10" s="76">
        <f t="shared" si="16"/>
        <v>334.86350000000004</v>
      </c>
      <c r="Z10" s="77">
        <f t="shared" si="17"/>
        <v>0</v>
      </c>
      <c r="AA10" s="89">
        <f t="shared" si="18"/>
        <v>334.86350000000004</v>
      </c>
      <c r="AB10" s="79">
        <f t="shared" si="19"/>
        <v>750</v>
      </c>
      <c r="AC10" s="77">
        <f t="shared" si="20"/>
        <v>8186.4610000000002</v>
      </c>
      <c r="AD10" s="80">
        <f t="shared" si="21"/>
        <v>8936.4609999999993</v>
      </c>
      <c r="AE10" s="81">
        <f t="shared" si="22"/>
        <v>8601.5974999999999</v>
      </c>
      <c r="AF10" s="79">
        <f t="shared" si="23"/>
        <v>103.11810000000001</v>
      </c>
      <c r="AG10" s="82">
        <f t="shared" si="24"/>
        <v>0</v>
      </c>
      <c r="AH10" s="82">
        <f t="shared" si="25"/>
        <v>0</v>
      </c>
      <c r="AI10" s="82">
        <f t="shared" si="26"/>
        <v>0</v>
      </c>
      <c r="AJ10" s="82">
        <f t="shared" si="27"/>
        <v>0</v>
      </c>
      <c r="AK10" s="77">
        <f t="shared" si="28"/>
        <v>0</v>
      </c>
      <c r="AL10" s="84">
        <f t="shared" si="29"/>
        <v>103.11810000000001</v>
      </c>
      <c r="AM10" s="79">
        <f t="shared" si="30"/>
        <v>187.5</v>
      </c>
      <c r="AN10" s="82">
        <f t="shared" si="31"/>
        <v>274.5</v>
      </c>
      <c r="AO10" s="82">
        <f t="shared" si="32"/>
        <v>375</v>
      </c>
      <c r="AP10" s="82">
        <f t="shared" si="33"/>
        <v>500</v>
      </c>
      <c r="AQ10" s="82">
        <f t="shared" si="34"/>
        <v>750</v>
      </c>
      <c r="AR10" s="77">
        <f t="shared" si="35"/>
        <v>13372.922</v>
      </c>
      <c r="AS10" s="84">
        <f t="shared" si="36"/>
        <v>15459.922</v>
      </c>
      <c r="AT10" s="85">
        <f t="shared" si="37"/>
        <v>15356.803900000001</v>
      </c>
      <c r="AU10" s="81"/>
      <c r="AV10" s="74">
        <f t="shared" si="38"/>
        <v>66208.938599999994</v>
      </c>
      <c r="AW10" s="86" t="s">
        <v>324</v>
      </c>
    </row>
    <row r="11" spans="2:77" ht="16.5" customHeight="1" thickBot="1" x14ac:dyDescent="0.25">
      <c r="B11" s="87">
        <v>6</v>
      </c>
      <c r="C11" s="59" t="s">
        <v>48</v>
      </c>
      <c r="D11" s="60" t="s">
        <v>305</v>
      </c>
      <c r="E11" s="61">
        <v>178</v>
      </c>
      <c r="F11" s="62">
        <v>5429.15</v>
      </c>
      <c r="G11" s="63">
        <v>193</v>
      </c>
      <c r="H11" s="64">
        <v>5164.22</v>
      </c>
      <c r="I11" s="63">
        <v>168</v>
      </c>
      <c r="J11" s="65">
        <v>4923.03</v>
      </c>
      <c r="K11" s="12">
        <f t="shared" si="0"/>
        <v>5172.1333333333323</v>
      </c>
      <c r="L11" s="66">
        <v>4</v>
      </c>
      <c r="M11" s="66">
        <v>4</v>
      </c>
      <c r="N11" s="66">
        <v>4</v>
      </c>
      <c r="O11" s="67">
        <f t="shared" si="11"/>
        <v>4</v>
      </c>
      <c r="P11" s="67">
        <f t="shared" si="2"/>
        <v>4</v>
      </c>
      <c r="Q11" s="68">
        <f t="shared" si="12"/>
        <v>20688.533333333329</v>
      </c>
      <c r="R11" s="69">
        <f t="shared" si="13"/>
        <v>4.9418861990011118</v>
      </c>
      <c r="S11" s="70">
        <f t="shared" si="3"/>
        <v>102240.37</v>
      </c>
      <c r="T11" s="71"/>
      <c r="U11" s="72"/>
      <c r="V11" s="73">
        <f>VLOOKUP(C11,SALARIO!$D$4:$G$252,4,FALSE)</f>
        <v>4923.03</v>
      </c>
      <c r="W11" s="74">
        <f t="shared" si="14"/>
        <v>102240.37</v>
      </c>
      <c r="X11" s="75">
        <f t="shared" si="15"/>
        <v>107163.4</v>
      </c>
      <c r="Y11" s="76">
        <f t="shared" si="16"/>
        <v>246.1515</v>
      </c>
      <c r="Z11" s="77">
        <f t="shared" si="17"/>
        <v>0</v>
      </c>
      <c r="AA11" s="89">
        <f t="shared" si="18"/>
        <v>246.1515</v>
      </c>
      <c r="AB11" s="79">
        <f t="shared" si="19"/>
        <v>750</v>
      </c>
      <c r="AC11" s="77">
        <f t="shared" si="20"/>
        <v>9216.34</v>
      </c>
      <c r="AD11" s="80">
        <f t="shared" si="21"/>
        <v>9966.34</v>
      </c>
      <c r="AE11" s="81">
        <f t="shared" si="22"/>
        <v>9720.1885000000002</v>
      </c>
      <c r="AF11" s="79">
        <f t="shared" si="23"/>
        <v>49.890899999999988</v>
      </c>
      <c r="AG11" s="82">
        <f t="shared" si="24"/>
        <v>0</v>
      </c>
      <c r="AH11" s="82">
        <f t="shared" si="25"/>
        <v>0</v>
      </c>
      <c r="AI11" s="82">
        <f t="shared" si="26"/>
        <v>0</v>
      </c>
      <c r="AJ11" s="82">
        <f t="shared" si="27"/>
        <v>0</v>
      </c>
      <c r="AK11" s="77">
        <f t="shared" si="28"/>
        <v>0</v>
      </c>
      <c r="AL11" s="84">
        <f t="shared" si="29"/>
        <v>49.890899999999988</v>
      </c>
      <c r="AM11" s="79">
        <f t="shared" si="30"/>
        <v>187.5</v>
      </c>
      <c r="AN11" s="82">
        <f t="shared" si="31"/>
        <v>274.5</v>
      </c>
      <c r="AO11" s="82">
        <f t="shared" si="32"/>
        <v>375</v>
      </c>
      <c r="AP11" s="82">
        <f t="shared" si="33"/>
        <v>500</v>
      </c>
      <c r="AQ11" s="82">
        <f t="shared" si="34"/>
        <v>750</v>
      </c>
      <c r="AR11" s="77">
        <f t="shared" si="35"/>
        <v>15432.68</v>
      </c>
      <c r="AS11" s="84">
        <f t="shared" si="36"/>
        <v>17519.68</v>
      </c>
      <c r="AT11" s="85">
        <f t="shared" si="37"/>
        <v>17469.789100000002</v>
      </c>
      <c r="AU11" s="81"/>
      <c r="AV11" s="74">
        <f t="shared" si="38"/>
        <v>75050.392399999982</v>
      </c>
      <c r="AW11" s="86" t="s">
        <v>324</v>
      </c>
    </row>
    <row r="12" spans="2:77" ht="16.5" customHeight="1" thickBot="1" x14ac:dyDescent="0.25">
      <c r="B12" s="87">
        <v>7</v>
      </c>
      <c r="C12" s="59" t="s">
        <v>49</v>
      </c>
      <c r="D12" s="60" t="s">
        <v>307</v>
      </c>
      <c r="E12" s="61">
        <v>186</v>
      </c>
      <c r="F12" s="62">
        <v>9266</v>
      </c>
      <c r="G12" s="63">
        <v>123</v>
      </c>
      <c r="H12" s="64">
        <v>8471.11</v>
      </c>
      <c r="I12" s="63">
        <v>185</v>
      </c>
      <c r="J12" s="65">
        <v>8444.39</v>
      </c>
      <c r="K12" s="12">
        <f t="shared" si="0"/>
        <v>8727.1666666666661</v>
      </c>
      <c r="L12" s="66">
        <v>4</v>
      </c>
      <c r="M12" s="66">
        <v>4</v>
      </c>
      <c r="N12" s="66">
        <v>4</v>
      </c>
      <c r="O12" s="67">
        <f t="shared" si="11"/>
        <v>4</v>
      </c>
      <c r="P12" s="67">
        <f t="shared" si="2"/>
        <v>4</v>
      </c>
      <c r="Q12" s="68">
        <f t="shared" si="12"/>
        <v>34908.666666666664</v>
      </c>
      <c r="R12" s="69">
        <f t="shared" si="13"/>
        <v>4.9418861990011118</v>
      </c>
      <c r="S12" s="70">
        <f t="shared" si="3"/>
        <v>172514.65</v>
      </c>
      <c r="T12" s="71"/>
      <c r="U12" s="72"/>
      <c r="V12" s="73">
        <f>VLOOKUP(C12,SALARIO!$D$4:$G$252,4,FALSE)</f>
        <v>8444.39</v>
      </c>
      <c r="W12" s="74">
        <f t="shared" si="14"/>
        <v>172514.65</v>
      </c>
      <c r="X12" s="75">
        <f t="shared" si="15"/>
        <v>180959.03999999998</v>
      </c>
      <c r="Y12" s="76">
        <f t="shared" si="16"/>
        <v>422.21949999999998</v>
      </c>
      <c r="Z12" s="77">
        <f t="shared" si="17"/>
        <v>0</v>
      </c>
      <c r="AA12" s="89">
        <f t="shared" si="18"/>
        <v>422.21949999999998</v>
      </c>
      <c r="AB12" s="79">
        <f t="shared" si="19"/>
        <v>750</v>
      </c>
      <c r="AC12" s="77">
        <f t="shared" si="20"/>
        <v>16595.903999999999</v>
      </c>
      <c r="AD12" s="80">
        <f t="shared" si="21"/>
        <v>17345.903999999999</v>
      </c>
      <c r="AE12" s="81">
        <f t="shared" si="22"/>
        <v>16923.684499999999</v>
      </c>
      <c r="AF12" s="79">
        <f t="shared" si="23"/>
        <v>155.53169999999997</v>
      </c>
      <c r="AG12" s="82">
        <f t="shared" si="24"/>
        <v>0</v>
      </c>
      <c r="AH12" s="82">
        <f t="shared" si="25"/>
        <v>0</v>
      </c>
      <c r="AI12" s="82">
        <f t="shared" si="26"/>
        <v>0</v>
      </c>
      <c r="AJ12" s="82">
        <f t="shared" si="27"/>
        <v>0</v>
      </c>
      <c r="AK12" s="77">
        <f t="shared" si="28"/>
        <v>0</v>
      </c>
      <c r="AL12" s="84">
        <f t="shared" si="29"/>
        <v>155.53169999999997</v>
      </c>
      <c r="AM12" s="79">
        <f t="shared" si="30"/>
        <v>187.5</v>
      </c>
      <c r="AN12" s="82">
        <f t="shared" si="31"/>
        <v>274.5</v>
      </c>
      <c r="AO12" s="82">
        <f t="shared" si="32"/>
        <v>375</v>
      </c>
      <c r="AP12" s="82">
        <f t="shared" si="33"/>
        <v>500</v>
      </c>
      <c r="AQ12" s="82">
        <f t="shared" si="34"/>
        <v>750</v>
      </c>
      <c r="AR12" s="77">
        <f t="shared" si="35"/>
        <v>30191.807999999997</v>
      </c>
      <c r="AS12" s="84">
        <f t="shared" si="36"/>
        <v>32278.807999999997</v>
      </c>
      <c r="AT12" s="85">
        <f t="shared" si="37"/>
        <v>32123.276299999998</v>
      </c>
      <c r="AU12" s="81"/>
      <c r="AV12" s="74">
        <f t="shared" si="38"/>
        <v>123467.68919999999</v>
      </c>
      <c r="AW12" s="86" t="s">
        <v>324</v>
      </c>
    </row>
    <row r="13" spans="2:77" s="90" customFormat="1" ht="16.5" customHeight="1" thickBot="1" x14ac:dyDescent="0.25">
      <c r="B13" s="58">
        <v>8</v>
      </c>
      <c r="C13" s="59" t="s">
        <v>50</v>
      </c>
      <c r="D13" s="60" t="s">
        <v>302</v>
      </c>
      <c r="E13" s="61">
        <v>192</v>
      </c>
      <c r="F13" s="62">
        <v>5090.76</v>
      </c>
      <c r="G13" s="63">
        <v>192</v>
      </c>
      <c r="H13" s="64">
        <v>4525.12</v>
      </c>
      <c r="I13" s="63">
        <v>168</v>
      </c>
      <c r="J13" s="65">
        <v>3959.48</v>
      </c>
      <c r="K13" s="12">
        <f t="shared" si="0"/>
        <v>4525.12</v>
      </c>
      <c r="L13" s="66">
        <v>4</v>
      </c>
      <c r="M13" s="66">
        <v>4</v>
      </c>
      <c r="N13" s="66">
        <v>4</v>
      </c>
      <c r="O13" s="67">
        <f t="shared" si="11"/>
        <v>4</v>
      </c>
      <c r="P13" s="67">
        <f t="shared" si="2"/>
        <v>4</v>
      </c>
      <c r="Q13" s="68">
        <f t="shared" si="12"/>
        <v>18100.48</v>
      </c>
      <c r="R13" s="69">
        <f t="shared" si="13"/>
        <v>4.9418861990011118</v>
      </c>
      <c r="S13" s="70">
        <f t="shared" si="3"/>
        <v>89450.51</v>
      </c>
      <c r="T13" s="71"/>
      <c r="U13" s="72"/>
      <c r="V13" s="73">
        <f>VLOOKUP(C13,SALARIO!$D$4:$G$252,4,FALSE)</f>
        <v>3959.48</v>
      </c>
      <c r="W13" s="74">
        <f t="shared" si="14"/>
        <v>89450.51</v>
      </c>
      <c r="X13" s="75">
        <f t="shared" si="15"/>
        <v>93409.989999999991</v>
      </c>
      <c r="Y13" s="76">
        <f t="shared" si="16"/>
        <v>197.97400000000002</v>
      </c>
      <c r="Z13" s="77">
        <f t="shared" si="17"/>
        <v>0</v>
      </c>
      <c r="AA13" s="89">
        <f t="shared" si="18"/>
        <v>197.97400000000002</v>
      </c>
      <c r="AB13" s="79">
        <f t="shared" si="19"/>
        <v>750</v>
      </c>
      <c r="AC13" s="77">
        <f t="shared" si="20"/>
        <v>7840.9989999999998</v>
      </c>
      <c r="AD13" s="80">
        <f t="shared" si="21"/>
        <v>8590.9989999999998</v>
      </c>
      <c r="AE13" s="81">
        <f t="shared" si="22"/>
        <v>8393.0249999999996</v>
      </c>
      <c r="AF13" s="79">
        <f t="shared" si="23"/>
        <v>20.984400000000001</v>
      </c>
      <c r="AG13" s="82">
        <f t="shared" si="24"/>
        <v>0</v>
      </c>
      <c r="AH13" s="82">
        <f t="shared" si="25"/>
        <v>0</v>
      </c>
      <c r="AI13" s="82">
        <f t="shared" si="26"/>
        <v>0</v>
      </c>
      <c r="AJ13" s="82">
        <f t="shared" si="27"/>
        <v>0</v>
      </c>
      <c r="AK13" s="77">
        <f t="shared" si="28"/>
        <v>0</v>
      </c>
      <c r="AL13" s="84">
        <f t="shared" si="29"/>
        <v>20.984400000000001</v>
      </c>
      <c r="AM13" s="79">
        <f t="shared" si="30"/>
        <v>187.5</v>
      </c>
      <c r="AN13" s="82">
        <f t="shared" si="31"/>
        <v>274.5</v>
      </c>
      <c r="AO13" s="82">
        <f t="shared" si="32"/>
        <v>375</v>
      </c>
      <c r="AP13" s="82">
        <f t="shared" si="33"/>
        <v>500</v>
      </c>
      <c r="AQ13" s="82">
        <f t="shared" si="34"/>
        <v>750</v>
      </c>
      <c r="AR13" s="77">
        <f t="shared" si="35"/>
        <v>12681.998</v>
      </c>
      <c r="AS13" s="84">
        <f t="shared" si="36"/>
        <v>14768.998</v>
      </c>
      <c r="AT13" s="85">
        <f t="shared" si="37"/>
        <v>14748.0136</v>
      </c>
      <c r="AU13" s="81"/>
      <c r="AV13" s="74">
        <f t="shared" si="38"/>
        <v>66309.471399999995</v>
      </c>
      <c r="AW13" s="86" t="s">
        <v>324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</row>
    <row r="14" spans="2:77" ht="16.5" customHeight="1" thickBot="1" x14ac:dyDescent="0.25">
      <c r="B14" s="87">
        <v>9</v>
      </c>
      <c r="C14" s="59" t="s">
        <v>51</v>
      </c>
      <c r="D14" s="60" t="s">
        <v>302</v>
      </c>
      <c r="E14" s="61">
        <v>171</v>
      </c>
      <c r="F14" s="62">
        <v>4259.57</v>
      </c>
      <c r="G14" s="63">
        <v>202.5</v>
      </c>
      <c r="H14" s="64">
        <v>4700.8599999999997</v>
      </c>
      <c r="I14" s="63">
        <v>189.75</v>
      </c>
      <c r="J14" s="65">
        <v>4405.03</v>
      </c>
      <c r="K14" s="12">
        <f t="shared" si="0"/>
        <v>4455.1533333333327</v>
      </c>
      <c r="L14" s="66">
        <v>4</v>
      </c>
      <c r="M14" s="66">
        <v>4</v>
      </c>
      <c r="N14" s="66">
        <v>4</v>
      </c>
      <c r="O14" s="67">
        <f t="shared" si="11"/>
        <v>4</v>
      </c>
      <c r="P14" s="67">
        <f t="shared" si="2"/>
        <v>4</v>
      </c>
      <c r="Q14" s="68">
        <f t="shared" si="12"/>
        <v>17820.613333333331</v>
      </c>
      <c r="R14" s="69">
        <f t="shared" si="13"/>
        <v>4.9418861990011118</v>
      </c>
      <c r="S14" s="70">
        <f t="shared" si="3"/>
        <v>88067.44</v>
      </c>
      <c r="T14" s="71"/>
      <c r="U14" s="72"/>
      <c r="V14" s="73">
        <f>VLOOKUP(C14,SALARIO!$D$4:$G$252,4,FALSE)</f>
        <v>5134.9399999999996</v>
      </c>
      <c r="W14" s="74">
        <f t="shared" si="14"/>
        <v>88067.44</v>
      </c>
      <c r="X14" s="75">
        <f t="shared" si="15"/>
        <v>93202.38</v>
      </c>
      <c r="Y14" s="76">
        <f t="shared" si="16"/>
        <v>256.74700000000001</v>
      </c>
      <c r="Z14" s="77">
        <f t="shared" si="17"/>
        <v>0</v>
      </c>
      <c r="AA14" s="89">
        <f t="shared" si="18"/>
        <v>256.74700000000001</v>
      </c>
      <c r="AB14" s="79">
        <f t="shared" si="19"/>
        <v>750</v>
      </c>
      <c r="AC14" s="77">
        <f t="shared" si="20"/>
        <v>7820.2380000000012</v>
      </c>
      <c r="AD14" s="80">
        <f t="shared" si="21"/>
        <v>8570.2380000000012</v>
      </c>
      <c r="AE14" s="81">
        <f t="shared" si="22"/>
        <v>8313.4910000000018</v>
      </c>
      <c r="AF14" s="79">
        <f t="shared" si="23"/>
        <v>56.248199999999983</v>
      </c>
      <c r="AG14" s="82">
        <f t="shared" si="24"/>
        <v>0</v>
      </c>
      <c r="AH14" s="82">
        <f t="shared" si="25"/>
        <v>0</v>
      </c>
      <c r="AI14" s="82">
        <f t="shared" si="26"/>
        <v>0</v>
      </c>
      <c r="AJ14" s="82">
        <f t="shared" si="27"/>
        <v>0</v>
      </c>
      <c r="AK14" s="77">
        <f t="shared" si="28"/>
        <v>0</v>
      </c>
      <c r="AL14" s="84">
        <f t="shared" si="29"/>
        <v>56.248199999999983</v>
      </c>
      <c r="AM14" s="79">
        <f t="shared" si="30"/>
        <v>187.5</v>
      </c>
      <c r="AN14" s="82">
        <f t="shared" si="31"/>
        <v>274.5</v>
      </c>
      <c r="AO14" s="82">
        <f t="shared" si="32"/>
        <v>375</v>
      </c>
      <c r="AP14" s="82">
        <f t="shared" si="33"/>
        <v>500</v>
      </c>
      <c r="AQ14" s="82">
        <f t="shared" si="34"/>
        <v>750</v>
      </c>
      <c r="AR14" s="77">
        <f t="shared" si="35"/>
        <v>12640.476000000002</v>
      </c>
      <c r="AS14" s="84">
        <f t="shared" si="36"/>
        <v>14727.476000000002</v>
      </c>
      <c r="AT14" s="85">
        <f t="shared" si="37"/>
        <v>14671.227800000002</v>
      </c>
      <c r="AU14" s="81"/>
      <c r="AV14" s="74">
        <f t="shared" si="38"/>
        <v>65082.721199999993</v>
      </c>
      <c r="AW14" s="86" t="s">
        <v>324</v>
      </c>
    </row>
    <row r="15" spans="2:77" ht="16.5" customHeight="1" thickBot="1" x14ac:dyDescent="0.25">
      <c r="B15" s="87">
        <v>10</v>
      </c>
      <c r="C15" s="59" t="s">
        <v>52</v>
      </c>
      <c r="D15" s="60" t="s">
        <v>302</v>
      </c>
      <c r="E15" s="61">
        <v>204</v>
      </c>
      <c r="F15" s="62">
        <v>5315.86</v>
      </c>
      <c r="G15" s="63">
        <v>178.5</v>
      </c>
      <c r="H15" s="64">
        <v>4398.0300000000007</v>
      </c>
      <c r="I15" s="63">
        <v>191.25</v>
      </c>
      <c r="J15" s="65">
        <v>4430.76</v>
      </c>
      <c r="K15" s="12">
        <f t="shared" si="0"/>
        <v>4714.8833333333332</v>
      </c>
      <c r="L15" s="66">
        <v>4</v>
      </c>
      <c r="M15" s="66">
        <v>4</v>
      </c>
      <c r="N15" s="66">
        <v>4</v>
      </c>
      <c r="O15" s="67">
        <f t="shared" si="11"/>
        <v>4</v>
      </c>
      <c r="P15" s="67">
        <f t="shared" si="2"/>
        <v>4</v>
      </c>
      <c r="Q15" s="68">
        <f t="shared" si="12"/>
        <v>18859.533333333333</v>
      </c>
      <c r="R15" s="69">
        <f t="shared" si="13"/>
        <v>4.9418861990011118</v>
      </c>
      <c r="S15" s="70">
        <f t="shared" si="3"/>
        <v>93201.66</v>
      </c>
      <c r="T15" s="71"/>
      <c r="U15" s="72"/>
      <c r="V15" s="73">
        <f>VLOOKUP(C15,SALARIO!$D$4:$G$252,4,FALSE)</f>
        <v>4430.76</v>
      </c>
      <c r="W15" s="74">
        <f t="shared" si="14"/>
        <v>93201.66</v>
      </c>
      <c r="X15" s="75">
        <f t="shared" si="15"/>
        <v>97632.42</v>
      </c>
      <c r="Y15" s="76">
        <f t="shared" si="16"/>
        <v>221.53800000000001</v>
      </c>
      <c r="Z15" s="77">
        <f t="shared" si="17"/>
        <v>0</v>
      </c>
      <c r="AA15" s="89">
        <f t="shared" si="18"/>
        <v>221.53800000000001</v>
      </c>
      <c r="AB15" s="79">
        <f t="shared" si="19"/>
        <v>750</v>
      </c>
      <c r="AC15" s="77">
        <f t="shared" si="20"/>
        <v>8263.2420000000002</v>
      </c>
      <c r="AD15" s="80">
        <f t="shared" si="21"/>
        <v>9013.2420000000002</v>
      </c>
      <c r="AE15" s="81">
        <f t="shared" si="22"/>
        <v>8791.7039999999997</v>
      </c>
      <c r="AF15" s="79">
        <f t="shared" si="23"/>
        <v>35.122800000000005</v>
      </c>
      <c r="AG15" s="82">
        <f t="shared" si="24"/>
        <v>0</v>
      </c>
      <c r="AH15" s="82">
        <f t="shared" si="25"/>
        <v>0</v>
      </c>
      <c r="AI15" s="82">
        <f t="shared" si="26"/>
        <v>0</v>
      </c>
      <c r="AJ15" s="82">
        <f t="shared" si="27"/>
        <v>0</v>
      </c>
      <c r="AK15" s="77">
        <f t="shared" si="28"/>
        <v>0</v>
      </c>
      <c r="AL15" s="84">
        <f t="shared" si="29"/>
        <v>35.122800000000005</v>
      </c>
      <c r="AM15" s="79">
        <f t="shared" si="30"/>
        <v>187.5</v>
      </c>
      <c r="AN15" s="82">
        <f t="shared" si="31"/>
        <v>274.5</v>
      </c>
      <c r="AO15" s="82">
        <f t="shared" si="32"/>
        <v>375</v>
      </c>
      <c r="AP15" s="82">
        <f t="shared" si="33"/>
        <v>500</v>
      </c>
      <c r="AQ15" s="82">
        <f t="shared" si="34"/>
        <v>750</v>
      </c>
      <c r="AR15" s="77">
        <f t="shared" si="35"/>
        <v>13526.484</v>
      </c>
      <c r="AS15" s="84">
        <f t="shared" si="36"/>
        <v>15613.484</v>
      </c>
      <c r="AT15" s="85">
        <f t="shared" si="37"/>
        <v>15578.361200000001</v>
      </c>
      <c r="AU15" s="81"/>
      <c r="AV15" s="74">
        <f t="shared" si="38"/>
        <v>68831.594800000006</v>
      </c>
      <c r="AW15" s="86" t="s">
        <v>324</v>
      </c>
    </row>
    <row r="16" spans="2:77" ht="16.5" customHeight="1" thickBot="1" x14ac:dyDescent="0.25">
      <c r="B16" s="87">
        <v>11</v>
      </c>
      <c r="C16" s="59" t="s">
        <v>53</v>
      </c>
      <c r="D16" s="60" t="s">
        <v>302</v>
      </c>
      <c r="E16" s="61">
        <v>195.25</v>
      </c>
      <c r="F16" s="62">
        <v>5075.92</v>
      </c>
      <c r="G16" s="63">
        <v>187.25</v>
      </c>
      <c r="H16" s="64">
        <v>6762.67</v>
      </c>
      <c r="I16" s="63">
        <v>102</v>
      </c>
      <c r="J16" s="65">
        <v>2424.27</v>
      </c>
      <c r="K16" s="12">
        <f t="shared" si="0"/>
        <v>4754.2866666666669</v>
      </c>
      <c r="L16" s="66">
        <v>4</v>
      </c>
      <c r="M16" s="66">
        <v>4</v>
      </c>
      <c r="N16" s="66">
        <v>4</v>
      </c>
      <c r="O16" s="67">
        <f t="shared" si="11"/>
        <v>4</v>
      </c>
      <c r="P16" s="67">
        <f t="shared" si="2"/>
        <v>4</v>
      </c>
      <c r="Q16" s="68">
        <f t="shared" si="12"/>
        <v>19017.146666666667</v>
      </c>
      <c r="R16" s="69">
        <f t="shared" si="13"/>
        <v>4.9418861990011118</v>
      </c>
      <c r="S16" s="70">
        <f t="shared" si="3"/>
        <v>93980.57</v>
      </c>
      <c r="T16" s="71"/>
      <c r="U16" s="72"/>
      <c r="V16" s="73">
        <f>VLOOKUP(C16,SALARIO!$D$4:$G$252,4,FALSE)</f>
        <v>2424.27</v>
      </c>
      <c r="W16" s="74">
        <f t="shared" si="14"/>
        <v>93980.57</v>
      </c>
      <c r="X16" s="75">
        <f t="shared" si="15"/>
        <v>96404.840000000011</v>
      </c>
      <c r="Y16" s="76">
        <f t="shared" si="16"/>
        <v>121.21350000000001</v>
      </c>
      <c r="Z16" s="77">
        <f t="shared" si="17"/>
        <v>0</v>
      </c>
      <c r="AA16" s="89">
        <f t="shared" si="18"/>
        <v>121.21350000000001</v>
      </c>
      <c r="AB16" s="79">
        <f t="shared" si="19"/>
        <v>750</v>
      </c>
      <c r="AC16" s="77">
        <f t="shared" si="20"/>
        <v>8140.4840000000013</v>
      </c>
      <c r="AD16" s="80">
        <f t="shared" si="21"/>
        <v>8890.4840000000004</v>
      </c>
      <c r="AE16" s="81">
        <f t="shared" si="22"/>
        <v>8769.2705000000005</v>
      </c>
      <c r="AF16" s="79">
        <f t="shared" si="23"/>
        <v>0</v>
      </c>
      <c r="AG16" s="82">
        <f t="shared" si="24"/>
        <v>0</v>
      </c>
      <c r="AH16" s="82">
        <f t="shared" si="25"/>
        <v>0</v>
      </c>
      <c r="AI16" s="82">
        <f t="shared" si="26"/>
        <v>0</v>
      </c>
      <c r="AJ16" s="82">
        <f t="shared" si="27"/>
        <v>0</v>
      </c>
      <c r="AK16" s="77">
        <f t="shared" si="28"/>
        <v>0</v>
      </c>
      <c r="AL16" s="84">
        <f t="shared" si="29"/>
        <v>0</v>
      </c>
      <c r="AM16" s="79">
        <f t="shared" si="30"/>
        <v>187.5</v>
      </c>
      <c r="AN16" s="82">
        <f t="shared" si="31"/>
        <v>274.5</v>
      </c>
      <c r="AO16" s="82">
        <f t="shared" si="32"/>
        <v>375</v>
      </c>
      <c r="AP16" s="82">
        <f t="shared" si="33"/>
        <v>500</v>
      </c>
      <c r="AQ16" s="82">
        <f t="shared" si="34"/>
        <v>750</v>
      </c>
      <c r="AR16" s="77">
        <f t="shared" si="35"/>
        <v>13280.968000000003</v>
      </c>
      <c r="AS16" s="84">
        <f t="shared" si="36"/>
        <v>15367.968000000003</v>
      </c>
      <c r="AT16" s="85">
        <f t="shared" si="37"/>
        <v>15367.968000000003</v>
      </c>
      <c r="AU16" s="81"/>
      <c r="AV16" s="74">
        <f t="shared" si="38"/>
        <v>69843.3315</v>
      </c>
      <c r="AW16" s="86" t="s">
        <v>324</v>
      </c>
    </row>
    <row r="17" spans="2:77" s="90" customFormat="1" ht="16.5" customHeight="1" thickBot="1" x14ac:dyDescent="0.25">
      <c r="B17" s="87">
        <v>12</v>
      </c>
      <c r="C17" s="59" t="s">
        <v>54</v>
      </c>
      <c r="D17" s="60" t="s">
        <v>302</v>
      </c>
      <c r="E17" s="61">
        <v>153</v>
      </c>
      <c r="F17" s="62">
        <v>4274.67</v>
      </c>
      <c r="G17" s="63">
        <v>195.25</v>
      </c>
      <c r="H17" s="64">
        <v>4675.3</v>
      </c>
      <c r="I17" s="63">
        <v>182.5</v>
      </c>
      <c r="J17" s="65">
        <v>4369.96</v>
      </c>
      <c r="K17" s="12">
        <f t="shared" si="0"/>
        <v>4439.9766666666665</v>
      </c>
      <c r="L17" s="66">
        <v>4</v>
      </c>
      <c r="M17" s="66">
        <v>2</v>
      </c>
      <c r="N17" s="66">
        <v>4</v>
      </c>
      <c r="O17" s="67">
        <f t="shared" si="11"/>
        <v>3.3333333333333335</v>
      </c>
      <c r="P17" s="67">
        <f t="shared" si="2"/>
        <v>3.3333333333333335</v>
      </c>
      <c r="Q17" s="68">
        <f t="shared" si="12"/>
        <v>14799.922222222222</v>
      </c>
      <c r="R17" s="69">
        <f t="shared" si="13"/>
        <v>4.9418861990011118</v>
      </c>
      <c r="S17" s="70">
        <f t="shared" si="3"/>
        <v>73139.53</v>
      </c>
      <c r="T17" s="71"/>
      <c r="U17" s="72"/>
      <c r="V17" s="73">
        <f>VLOOKUP(C17,SALARIO!$D$4:$G$252,4,FALSE)</f>
        <v>4369.96</v>
      </c>
      <c r="W17" s="74">
        <f t="shared" si="14"/>
        <v>73139.53</v>
      </c>
      <c r="X17" s="75">
        <f t="shared" si="15"/>
        <v>77509.490000000005</v>
      </c>
      <c r="Y17" s="76">
        <f t="shared" si="16"/>
        <v>218.49800000000002</v>
      </c>
      <c r="Z17" s="77">
        <f t="shared" si="17"/>
        <v>0</v>
      </c>
      <c r="AA17" s="89">
        <f t="shared" si="18"/>
        <v>218.49800000000002</v>
      </c>
      <c r="AB17" s="79">
        <f t="shared" si="19"/>
        <v>750</v>
      </c>
      <c r="AC17" s="77">
        <f t="shared" si="20"/>
        <v>6250.9490000000005</v>
      </c>
      <c r="AD17" s="80">
        <f t="shared" si="21"/>
        <v>7000.9490000000005</v>
      </c>
      <c r="AE17" s="81">
        <f t="shared" si="22"/>
        <v>6782.4510000000009</v>
      </c>
      <c r="AF17" s="79">
        <f t="shared" si="23"/>
        <v>33.2988</v>
      </c>
      <c r="AG17" s="82">
        <f t="shared" si="24"/>
        <v>0</v>
      </c>
      <c r="AH17" s="82">
        <f t="shared" si="25"/>
        <v>0</v>
      </c>
      <c r="AI17" s="82">
        <f t="shared" si="26"/>
        <v>0</v>
      </c>
      <c r="AJ17" s="82">
        <f t="shared" si="27"/>
        <v>0</v>
      </c>
      <c r="AK17" s="77">
        <f t="shared" si="28"/>
        <v>0</v>
      </c>
      <c r="AL17" s="84">
        <f t="shared" si="29"/>
        <v>33.2988</v>
      </c>
      <c r="AM17" s="79">
        <f t="shared" si="30"/>
        <v>187.5</v>
      </c>
      <c r="AN17" s="82">
        <f t="shared" si="31"/>
        <v>274.5</v>
      </c>
      <c r="AO17" s="82">
        <f t="shared" si="32"/>
        <v>375</v>
      </c>
      <c r="AP17" s="82">
        <f t="shared" si="33"/>
        <v>500</v>
      </c>
      <c r="AQ17" s="82">
        <f t="shared" si="34"/>
        <v>750</v>
      </c>
      <c r="AR17" s="77">
        <f t="shared" si="35"/>
        <v>9501.898000000001</v>
      </c>
      <c r="AS17" s="84">
        <f t="shared" si="36"/>
        <v>11588.898000000001</v>
      </c>
      <c r="AT17" s="85">
        <f t="shared" si="37"/>
        <v>11555.599200000001</v>
      </c>
      <c r="AU17" s="81"/>
      <c r="AV17" s="74">
        <f t="shared" si="38"/>
        <v>54801.479800000001</v>
      </c>
      <c r="AW17" s="86" t="s">
        <v>324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</row>
    <row r="18" spans="2:77" ht="16.5" customHeight="1" thickBot="1" x14ac:dyDescent="0.25">
      <c r="B18" s="87">
        <v>13</v>
      </c>
      <c r="C18" s="59" t="s">
        <v>55</v>
      </c>
      <c r="D18" s="60" t="s">
        <v>302</v>
      </c>
      <c r="E18" s="61">
        <v>144.25</v>
      </c>
      <c r="F18" s="62">
        <v>3854.58</v>
      </c>
      <c r="G18" s="63">
        <v>191.25</v>
      </c>
      <c r="H18" s="64">
        <v>4580.01</v>
      </c>
      <c r="I18" s="63">
        <v>200</v>
      </c>
      <c r="J18" s="65">
        <v>4790.05</v>
      </c>
      <c r="K18" s="12">
        <f t="shared" si="0"/>
        <v>4408.2133333333331</v>
      </c>
      <c r="L18" s="66">
        <v>4</v>
      </c>
      <c r="M18" s="66">
        <v>4</v>
      </c>
      <c r="N18" s="66">
        <v>4</v>
      </c>
      <c r="O18" s="67">
        <f t="shared" si="11"/>
        <v>4</v>
      </c>
      <c r="P18" s="67">
        <f t="shared" si="2"/>
        <v>4</v>
      </c>
      <c r="Q18" s="68">
        <f t="shared" si="12"/>
        <v>17632.853333333333</v>
      </c>
      <c r="R18" s="69">
        <f t="shared" si="13"/>
        <v>4.9418861990011118</v>
      </c>
      <c r="S18" s="70">
        <f t="shared" si="3"/>
        <v>87139.55</v>
      </c>
      <c r="T18" s="71"/>
      <c r="U18" s="72"/>
      <c r="V18" s="73">
        <f>VLOOKUP(C18,SALARIO!$D$4:$G$252,4,FALSE)</f>
        <v>4790.05</v>
      </c>
      <c r="W18" s="74">
        <f t="shared" si="14"/>
        <v>87139.55</v>
      </c>
      <c r="X18" s="75">
        <f t="shared" si="15"/>
        <v>91929.600000000006</v>
      </c>
      <c r="Y18" s="76">
        <f t="shared" si="16"/>
        <v>239.50250000000003</v>
      </c>
      <c r="Z18" s="77">
        <f t="shared" si="17"/>
        <v>0</v>
      </c>
      <c r="AA18" s="89">
        <f t="shared" si="18"/>
        <v>239.50250000000003</v>
      </c>
      <c r="AB18" s="79">
        <f t="shared" si="19"/>
        <v>750</v>
      </c>
      <c r="AC18" s="77">
        <f t="shared" si="20"/>
        <v>7692.9600000000009</v>
      </c>
      <c r="AD18" s="80">
        <f t="shared" si="21"/>
        <v>8442.9600000000009</v>
      </c>
      <c r="AE18" s="81">
        <f t="shared" si="22"/>
        <v>8203.4575000000004</v>
      </c>
      <c r="AF18" s="79">
        <f t="shared" si="23"/>
        <v>45.901500000000006</v>
      </c>
      <c r="AG18" s="82">
        <f t="shared" si="24"/>
        <v>0</v>
      </c>
      <c r="AH18" s="82">
        <f t="shared" si="25"/>
        <v>0</v>
      </c>
      <c r="AI18" s="82">
        <f t="shared" si="26"/>
        <v>0</v>
      </c>
      <c r="AJ18" s="82">
        <f t="shared" si="27"/>
        <v>0</v>
      </c>
      <c r="AK18" s="77">
        <f t="shared" si="28"/>
        <v>0</v>
      </c>
      <c r="AL18" s="84">
        <f t="shared" si="29"/>
        <v>45.901500000000006</v>
      </c>
      <c r="AM18" s="79">
        <f t="shared" si="30"/>
        <v>187.5</v>
      </c>
      <c r="AN18" s="82">
        <f t="shared" si="31"/>
        <v>274.5</v>
      </c>
      <c r="AO18" s="82">
        <f t="shared" si="32"/>
        <v>375</v>
      </c>
      <c r="AP18" s="82">
        <f t="shared" si="33"/>
        <v>500</v>
      </c>
      <c r="AQ18" s="82">
        <f t="shared" si="34"/>
        <v>750</v>
      </c>
      <c r="AR18" s="77">
        <f t="shared" si="35"/>
        <v>12385.920000000002</v>
      </c>
      <c r="AS18" s="84">
        <f t="shared" si="36"/>
        <v>14472.920000000002</v>
      </c>
      <c r="AT18" s="85">
        <f t="shared" si="37"/>
        <v>14427.018500000002</v>
      </c>
      <c r="AU18" s="81"/>
      <c r="AV18" s="74">
        <f t="shared" si="38"/>
        <v>64509.073999999993</v>
      </c>
      <c r="AW18" s="86" t="s">
        <v>324</v>
      </c>
    </row>
    <row r="19" spans="2:77" ht="16.5" customHeight="1" thickBot="1" x14ac:dyDescent="0.25">
      <c r="B19" s="87">
        <v>14</v>
      </c>
      <c r="C19" s="59" t="s">
        <v>56</v>
      </c>
      <c r="D19" s="60" t="s">
        <v>302</v>
      </c>
      <c r="E19" s="61">
        <v>140.25</v>
      </c>
      <c r="F19" s="62">
        <v>3237.67</v>
      </c>
      <c r="G19" s="63">
        <v>205.5</v>
      </c>
      <c r="H19" s="64">
        <v>4833.22</v>
      </c>
      <c r="I19" s="63">
        <v>185</v>
      </c>
      <c r="J19" s="65">
        <v>4402.47</v>
      </c>
      <c r="K19" s="12">
        <f t="shared" si="0"/>
        <v>4157.7866666666669</v>
      </c>
      <c r="L19" s="66">
        <v>4</v>
      </c>
      <c r="M19" s="66">
        <v>4</v>
      </c>
      <c r="N19" s="66">
        <v>4</v>
      </c>
      <c r="O19" s="67">
        <f t="shared" si="11"/>
        <v>4</v>
      </c>
      <c r="P19" s="67">
        <f t="shared" si="2"/>
        <v>4</v>
      </c>
      <c r="Q19" s="68">
        <f t="shared" si="12"/>
        <v>16631.146666666667</v>
      </c>
      <c r="R19" s="69">
        <f t="shared" si="13"/>
        <v>4.9418861990011118</v>
      </c>
      <c r="S19" s="70">
        <f t="shared" si="3"/>
        <v>82189.23</v>
      </c>
      <c r="T19" s="71"/>
      <c r="U19" s="72"/>
      <c r="V19" s="73">
        <f>VLOOKUP(C19,SALARIO!$D$4:$G$252,4,FALSE)</f>
        <v>4402.47</v>
      </c>
      <c r="W19" s="74">
        <f t="shared" si="14"/>
        <v>82189.23</v>
      </c>
      <c r="X19" s="75">
        <f t="shared" si="15"/>
        <v>86591.7</v>
      </c>
      <c r="Y19" s="76">
        <f t="shared" si="16"/>
        <v>220.12350000000004</v>
      </c>
      <c r="Z19" s="77">
        <f t="shared" si="17"/>
        <v>0</v>
      </c>
      <c r="AA19" s="89">
        <f t="shared" si="18"/>
        <v>220.12350000000004</v>
      </c>
      <c r="AB19" s="79">
        <f t="shared" si="19"/>
        <v>750</v>
      </c>
      <c r="AC19" s="77">
        <f t="shared" si="20"/>
        <v>7159.17</v>
      </c>
      <c r="AD19" s="80">
        <f t="shared" si="21"/>
        <v>7909.17</v>
      </c>
      <c r="AE19" s="81">
        <f t="shared" si="22"/>
        <v>7689.0465000000004</v>
      </c>
      <c r="AF19" s="79">
        <f t="shared" si="23"/>
        <v>34.274100000000004</v>
      </c>
      <c r="AG19" s="82">
        <f t="shared" si="24"/>
        <v>0</v>
      </c>
      <c r="AH19" s="82">
        <f t="shared" si="25"/>
        <v>0</v>
      </c>
      <c r="AI19" s="82">
        <f t="shared" si="26"/>
        <v>0</v>
      </c>
      <c r="AJ19" s="82">
        <f t="shared" si="27"/>
        <v>0</v>
      </c>
      <c r="AK19" s="77">
        <f t="shared" si="28"/>
        <v>0</v>
      </c>
      <c r="AL19" s="84">
        <f t="shared" si="29"/>
        <v>34.274100000000004</v>
      </c>
      <c r="AM19" s="79">
        <f t="shared" si="30"/>
        <v>187.5</v>
      </c>
      <c r="AN19" s="82">
        <f t="shared" si="31"/>
        <v>274.5</v>
      </c>
      <c r="AO19" s="82">
        <f t="shared" si="32"/>
        <v>375</v>
      </c>
      <c r="AP19" s="82">
        <f t="shared" si="33"/>
        <v>500</v>
      </c>
      <c r="AQ19" s="82">
        <f t="shared" si="34"/>
        <v>750</v>
      </c>
      <c r="AR19" s="77">
        <f t="shared" si="35"/>
        <v>11318.34</v>
      </c>
      <c r="AS19" s="84">
        <f t="shared" si="36"/>
        <v>13405.34</v>
      </c>
      <c r="AT19" s="85">
        <f t="shared" si="37"/>
        <v>13371.0659</v>
      </c>
      <c r="AU19" s="81"/>
      <c r="AV19" s="74">
        <f t="shared" si="38"/>
        <v>61129.117599999998</v>
      </c>
      <c r="AW19" s="86" t="s">
        <v>324</v>
      </c>
    </row>
    <row r="20" spans="2:77" ht="16.5" customHeight="1" thickBot="1" x14ac:dyDescent="0.25">
      <c r="B20" s="58">
        <v>15</v>
      </c>
      <c r="C20" s="88" t="s">
        <v>57</v>
      </c>
      <c r="D20" s="60" t="s">
        <v>302</v>
      </c>
      <c r="E20" s="61"/>
      <c r="F20" s="62"/>
      <c r="G20" s="63">
        <v>76.5</v>
      </c>
      <c r="H20" s="64">
        <v>1832</v>
      </c>
      <c r="I20" s="63"/>
      <c r="J20" s="65"/>
      <c r="K20" s="12">
        <f t="shared" si="0"/>
        <v>610.66666666666663</v>
      </c>
      <c r="L20" s="66" t="s">
        <v>20</v>
      </c>
      <c r="M20" s="66">
        <v>2</v>
      </c>
      <c r="N20" s="66" t="s">
        <v>20</v>
      </c>
      <c r="O20" s="67">
        <f t="shared" si="11"/>
        <v>2</v>
      </c>
      <c r="P20" s="67">
        <f t="shared" si="2"/>
        <v>0</v>
      </c>
      <c r="Q20" s="68">
        <f t="shared" si="12"/>
        <v>0</v>
      </c>
      <c r="R20" s="69">
        <f t="shared" si="13"/>
        <v>4.9418861990011118</v>
      </c>
      <c r="S20" s="70">
        <f t="shared" si="3"/>
        <v>0</v>
      </c>
      <c r="T20" s="71"/>
      <c r="U20" s="72"/>
      <c r="V20" s="73">
        <v>0</v>
      </c>
      <c r="W20" s="74">
        <f t="shared" si="14"/>
        <v>0</v>
      </c>
      <c r="X20" s="75">
        <f t="shared" si="15"/>
        <v>0</v>
      </c>
      <c r="Y20" s="76">
        <f t="shared" si="16"/>
        <v>0</v>
      </c>
      <c r="Z20" s="77">
        <f t="shared" si="17"/>
        <v>0</v>
      </c>
      <c r="AA20" s="89">
        <f t="shared" si="18"/>
        <v>0</v>
      </c>
      <c r="AB20" s="79">
        <f t="shared" si="19"/>
        <v>0</v>
      </c>
      <c r="AC20" s="77">
        <f t="shared" si="20"/>
        <v>0</v>
      </c>
      <c r="AD20" s="80">
        <f t="shared" si="21"/>
        <v>0</v>
      </c>
      <c r="AE20" s="81">
        <f t="shared" si="22"/>
        <v>0</v>
      </c>
      <c r="AF20" s="79">
        <f t="shared" si="23"/>
        <v>0</v>
      </c>
      <c r="AG20" s="82">
        <f t="shared" si="24"/>
        <v>0</v>
      </c>
      <c r="AH20" s="82">
        <f t="shared" si="25"/>
        <v>0</v>
      </c>
      <c r="AI20" s="82">
        <f t="shared" si="26"/>
        <v>0</v>
      </c>
      <c r="AJ20" s="82">
        <f t="shared" si="27"/>
        <v>0</v>
      </c>
      <c r="AK20" s="77">
        <f t="shared" si="28"/>
        <v>0</v>
      </c>
      <c r="AL20" s="84">
        <f t="shared" si="29"/>
        <v>0</v>
      </c>
      <c r="AM20" s="79">
        <f t="shared" si="30"/>
        <v>0</v>
      </c>
      <c r="AN20" s="82">
        <f t="shared" si="31"/>
        <v>0</v>
      </c>
      <c r="AO20" s="82">
        <f t="shared" si="32"/>
        <v>0</v>
      </c>
      <c r="AP20" s="82">
        <f t="shared" si="33"/>
        <v>0</v>
      </c>
      <c r="AQ20" s="82">
        <f t="shared" si="34"/>
        <v>0</v>
      </c>
      <c r="AR20" s="77">
        <f t="shared" si="35"/>
        <v>0</v>
      </c>
      <c r="AS20" s="84">
        <f t="shared" si="36"/>
        <v>0</v>
      </c>
      <c r="AT20" s="85">
        <f t="shared" si="37"/>
        <v>0</v>
      </c>
      <c r="AU20" s="81"/>
      <c r="AV20" s="74">
        <f t="shared" si="38"/>
        <v>0</v>
      </c>
      <c r="AW20" s="86" t="s">
        <v>324</v>
      </c>
    </row>
    <row r="21" spans="2:77" ht="16.5" customHeight="1" thickBot="1" x14ac:dyDescent="0.25">
      <c r="B21" s="87">
        <v>16</v>
      </c>
      <c r="C21" s="88" t="s">
        <v>58</v>
      </c>
      <c r="D21" s="60" t="s">
        <v>302</v>
      </c>
      <c r="E21" s="61"/>
      <c r="F21" s="62"/>
      <c r="G21" s="63"/>
      <c r="H21" s="64"/>
      <c r="I21" s="63">
        <v>160</v>
      </c>
      <c r="J21" s="65">
        <v>3766.75</v>
      </c>
      <c r="K21" s="12">
        <f t="shared" si="0"/>
        <v>1255.5833333333333</v>
      </c>
      <c r="L21" s="66" t="s">
        <v>20</v>
      </c>
      <c r="M21" s="66" t="s">
        <v>20</v>
      </c>
      <c r="N21" s="66">
        <v>4</v>
      </c>
      <c r="O21" s="67">
        <f t="shared" si="11"/>
        <v>4</v>
      </c>
      <c r="P21" s="67">
        <f t="shared" si="2"/>
        <v>4</v>
      </c>
      <c r="Q21" s="68">
        <f t="shared" si="12"/>
        <v>5022.333333333333</v>
      </c>
      <c r="R21" s="69">
        <f t="shared" si="13"/>
        <v>4.9418861990011118</v>
      </c>
      <c r="S21" s="70">
        <f t="shared" si="3"/>
        <v>24819.79</v>
      </c>
      <c r="T21" s="71"/>
      <c r="U21" s="72"/>
      <c r="V21" s="73">
        <f>VLOOKUP(C21,SALARIO!$D$4:$G$252,4,FALSE)</f>
        <v>3766.75</v>
      </c>
      <c r="W21" s="74">
        <f t="shared" si="14"/>
        <v>24819.79</v>
      </c>
      <c r="X21" s="75">
        <f t="shared" si="15"/>
        <v>28586.54</v>
      </c>
      <c r="Y21" s="76">
        <f t="shared" si="16"/>
        <v>188.33750000000001</v>
      </c>
      <c r="Z21" s="77">
        <f t="shared" si="17"/>
        <v>0</v>
      </c>
      <c r="AA21" s="89">
        <f t="shared" si="18"/>
        <v>188.33750000000001</v>
      </c>
      <c r="AB21" s="79">
        <f t="shared" si="19"/>
        <v>750</v>
      </c>
      <c r="AC21" s="77">
        <f t="shared" si="20"/>
        <v>1358.6540000000002</v>
      </c>
      <c r="AD21" s="80">
        <f t="shared" si="21"/>
        <v>2108.6540000000005</v>
      </c>
      <c r="AE21" s="81">
        <f t="shared" si="22"/>
        <v>1920.3165000000004</v>
      </c>
      <c r="AF21" s="79">
        <f t="shared" si="23"/>
        <v>15.202499999999999</v>
      </c>
      <c r="AG21" s="82">
        <f t="shared" si="24"/>
        <v>0</v>
      </c>
      <c r="AH21" s="82">
        <f t="shared" si="25"/>
        <v>0</v>
      </c>
      <c r="AI21" s="82">
        <f t="shared" si="26"/>
        <v>0</v>
      </c>
      <c r="AJ21" s="82">
        <f t="shared" si="27"/>
        <v>0</v>
      </c>
      <c r="AK21" s="77">
        <f t="shared" si="28"/>
        <v>0</v>
      </c>
      <c r="AL21" s="84">
        <f t="shared" si="29"/>
        <v>15.202499999999999</v>
      </c>
      <c r="AM21" s="79">
        <f t="shared" si="30"/>
        <v>187.5</v>
      </c>
      <c r="AN21" s="82">
        <f t="shared" si="31"/>
        <v>274.5</v>
      </c>
      <c r="AO21" s="82">
        <f t="shared" si="32"/>
        <v>375</v>
      </c>
      <c r="AP21" s="82">
        <f t="shared" si="33"/>
        <v>500</v>
      </c>
      <c r="AQ21" s="82">
        <f t="shared" si="34"/>
        <v>537.98100000000011</v>
      </c>
      <c r="AR21" s="77">
        <f t="shared" si="35"/>
        <v>0</v>
      </c>
      <c r="AS21" s="84">
        <f t="shared" si="36"/>
        <v>1874.9810000000002</v>
      </c>
      <c r="AT21" s="85">
        <f t="shared" si="37"/>
        <v>1859.7785000000001</v>
      </c>
      <c r="AU21" s="81"/>
      <c r="AV21" s="74">
        <f t="shared" si="38"/>
        <v>21039.695</v>
      </c>
      <c r="AW21" s="86" t="s">
        <v>324</v>
      </c>
    </row>
    <row r="22" spans="2:77" ht="16.5" customHeight="1" thickBot="1" x14ac:dyDescent="0.25">
      <c r="B22" s="87">
        <v>17</v>
      </c>
      <c r="C22" s="59" t="s">
        <v>59</v>
      </c>
      <c r="D22" s="60" t="s">
        <v>304</v>
      </c>
      <c r="E22" s="61">
        <v>195</v>
      </c>
      <c r="F22" s="62">
        <v>6562.43</v>
      </c>
      <c r="G22" s="63">
        <v>193</v>
      </c>
      <c r="H22" s="64">
        <v>5974.29</v>
      </c>
      <c r="I22" s="63">
        <v>185</v>
      </c>
      <c r="J22" s="65">
        <v>5726.65</v>
      </c>
      <c r="K22" s="12">
        <f t="shared" si="0"/>
        <v>6087.7900000000009</v>
      </c>
      <c r="L22" s="66">
        <v>4</v>
      </c>
      <c r="M22" s="66">
        <v>4</v>
      </c>
      <c r="N22" s="66">
        <v>4</v>
      </c>
      <c r="O22" s="67">
        <f t="shared" si="11"/>
        <v>4</v>
      </c>
      <c r="P22" s="67">
        <f t="shared" si="2"/>
        <v>4</v>
      </c>
      <c r="Q22" s="68">
        <f t="shared" si="12"/>
        <v>24351.160000000003</v>
      </c>
      <c r="R22" s="69">
        <f t="shared" si="13"/>
        <v>4.9418861990011118</v>
      </c>
      <c r="S22" s="70">
        <f t="shared" si="3"/>
        <v>120340.66</v>
      </c>
      <c r="T22" s="71"/>
      <c r="U22" s="72"/>
      <c r="V22" s="73">
        <f>VLOOKUP(C22,SALARIO!$D$4:$G$252,4,FALSE)</f>
        <v>8377.52</v>
      </c>
      <c r="W22" s="74">
        <f t="shared" si="14"/>
        <v>120340.66</v>
      </c>
      <c r="X22" s="75">
        <f t="shared" si="15"/>
        <v>128718.18000000001</v>
      </c>
      <c r="Y22" s="76">
        <f t="shared" si="16"/>
        <v>418.87600000000003</v>
      </c>
      <c r="Z22" s="77">
        <f t="shared" si="17"/>
        <v>0</v>
      </c>
      <c r="AA22" s="89">
        <f t="shared" si="18"/>
        <v>418.87600000000003</v>
      </c>
      <c r="AB22" s="79">
        <f t="shared" si="19"/>
        <v>750</v>
      </c>
      <c r="AC22" s="77">
        <f t="shared" si="20"/>
        <v>11371.818000000001</v>
      </c>
      <c r="AD22" s="80">
        <f t="shared" si="21"/>
        <v>12121.818000000001</v>
      </c>
      <c r="AE22" s="81">
        <f t="shared" si="22"/>
        <v>11702.942000000001</v>
      </c>
      <c r="AF22" s="79">
        <f t="shared" si="23"/>
        <v>153.5256</v>
      </c>
      <c r="AG22" s="82">
        <f t="shared" si="24"/>
        <v>0</v>
      </c>
      <c r="AH22" s="82">
        <f t="shared" si="25"/>
        <v>0</v>
      </c>
      <c r="AI22" s="82">
        <f t="shared" si="26"/>
        <v>0</v>
      </c>
      <c r="AJ22" s="82">
        <f t="shared" si="27"/>
        <v>0</v>
      </c>
      <c r="AK22" s="77">
        <f t="shared" si="28"/>
        <v>0</v>
      </c>
      <c r="AL22" s="84">
        <f t="shared" si="29"/>
        <v>153.5256</v>
      </c>
      <c r="AM22" s="79">
        <f t="shared" si="30"/>
        <v>187.5</v>
      </c>
      <c r="AN22" s="82">
        <f t="shared" si="31"/>
        <v>274.5</v>
      </c>
      <c r="AO22" s="82">
        <f t="shared" si="32"/>
        <v>375</v>
      </c>
      <c r="AP22" s="82">
        <f t="shared" si="33"/>
        <v>500</v>
      </c>
      <c r="AQ22" s="82">
        <f t="shared" si="34"/>
        <v>750</v>
      </c>
      <c r="AR22" s="77">
        <f t="shared" si="35"/>
        <v>19743.636000000002</v>
      </c>
      <c r="AS22" s="84">
        <f t="shared" si="36"/>
        <v>21830.636000000002</v>
      </c>
      <c r="AT22" s="85">
        <f t="shared" si="37"/>
        <v>21677.110400000001</v>
      </c>
      <c r="AU22" s="81"/>
      <c r="AV22" s="74">
        <f t="shared" si="38"/>
        <v>86960.607600000003</v>
      </c>
      <c r="AW22" s="86" t="s">
        <v>324</v>
      </c>
    </row>
    <row r="23" spans="2:77" ht="16.5" customHeight="1" thickBot="1" x14ac:dyDescent="0.25">
      <c r="B23" s="87">
        <v>18</v>
      </c>
      <c r="C23" s="59" t="s">
        <v>60</v>
      </c>
      <c r="D23" s="60" t="s">
        <v>302</v>
      </c>
      <c r="E23" s="61">
        <v>200</v>
      </c>
      <c r="F23" s="62">
        <v>5306.58</v>
      </c>
      <c r="G23" s="63">
        <v>204</v>
      </c>
      <c r="H23" s="64">
        <v>4885.9399999999996</v>
      </c>
      <c r="I23" s="63">
        <v>182.5</v>
      </c>
      <c r="J23" s="65">
        <v>4369.96</v>
      </c>
      <c r="K23" s="12">
        <f t="shared" si="0"/>
        <v>4854.16</v>
      </c>
      <c r="L23" s="66">
        <v>4</v>
      </c>
      <c r="M23" s="66">
        <v>4</v>
      </c>
      <c r="N23" s="66">
        <v>4</v>
      </c>
      <c r="O23" s="67">
        <f t="shared" si="11"/>
        <v>4</v>
      </c>
      <c r="P23" s="67">
        <f t="shared" si="2"/>
        <v>4</v>
      </c>
      <c r="Q23" s="68">
        <f t="shared" si="12"/>
        <v>19416.64</v>
      </c>
      <c r="R23" s="69">
        <f t="shared" si="13"/>
        <v>4.9418861990011118</v>
      </c>
      <c r="S23" s="70">
        <f t="shared" si="3"/>
        <v>95954.82</v>
      </c>
      <c r="T23" s="71"/>
      <c r="U23" s="72"/>
      <c r="V23" s="73">
        <f>VLOOKUP(C23,SALARIO!$D$4:$G$252,4,FALSE)</f>
        <v>4369.96</v>
      </c>
      <c r="W23" s="74">
        <f t="shared" si="14"/>
        <v>95954.82</v>
      </c>
      <c r="X23" s="75">
        <f t="shared" si="15"/>
        <v>100324.78000000001</v>
      </c>
      <c r="Y23" s="76">
        <f t="shared" si="16"/>
        <v>218.49800000000002</v>
      </c>
      <c r="Z23" s="77">
        <f t="shared" si="17"/>
        <v>0</v>
      </c>
      <c r="AA23" s="89">
        <f t="shared" si="18"/>
        <v>218.49800000000002</v>
      </c>
      <c r="AB23" s="79">
        <f t="shared" si="19"/>
        <v>750</v>
      </c>
      <c r="AC23" s="77">
        <f t="shared" si="20"/>
        <v>8532.478000000001</v>
      </c>
      <c r="AD23" s="80">
        <f t="shared" si="21"/>
        <v>9282.478000000001</v>
      </c>
      <c r="AE23" s="81">
        <f t="shared" si="22"/>
        <v>9063.9800000000014</v>
      </c>
      <c r="AF23" s="79">
        <f t="shared" si="23"/>
        <v>33.2988</v>
      </c>
      <c r="AG23" s="82">
        <f t="shared" si="24"/>
        <v>0</v>
      </c>
      <c r="AH23" s="82">
        <f t="shared" si="25"/>
        <v>0</v>
      </c>
      <c r="AI23" s="82">
        <f t="shared" si="26"/>
        <v>0</v>
      </c>
      <c r="AJ23" s="82">
        <f t="shared" si="27"/>
        <v>0</v>
      </c>
      <c r="AK23" s="77">
        <f t="shared" si="28"/>
        <v>0</v>
      </c>
      <c r="AL23" s="84">
        <f t="shared" si="29"/>
        <v>33.2988</v>
      </c>
      <c r="AM23" s="79">
        <f t="shared" si="30"/>
        <v>187.5</v>
      </c>
      <c r="AN23" s="82">
        <f t="shared" si="31"/>
        <v>274.5</v>
      </c>
      <c r="AO23" s="82">
        <f t="shared" si="32"/>
        <v>375</v>
      </c>
      <c r="AP23" s="82">
        <f t="shared" si="33"/>
        <v>500</v>
      </c>
      <c r="AQ23" s="82">
        <f t="shared" si="34"/>
        <v>750</v>
      </c>
      <c r="AR23" s="77">
        <f t="shared" si="35"/>
        <v>14064.956000000004</v>
      </c>
      <c r="AS23" s="84">
        <f t="shared" si="36"/>
        <v>16151.956000000004</v>
      </c>
      <c r="AT23" s="85">
        <f t="shared" si="37"/>
        <v>16118.657200000003</v>
      </c>
      <c r="AU23" s="81"/>
      <c r="AV23" s="74">
        <f t="shared" si="38"/>
        <v>70772.18280000001</v>
      </c>
      <c r="AW23" s="86" t="s">
        <v>324</v>
      </c>
    </row>
    <row r="24" spans="2:77" ht="16.5" customHeight="1" thickBot="1" x14ac:dyDescent="0.25">
      <c r="B24" s="87">
        <v>19</v>
      </c>
      <c r="C24" s="59" t="s">
        <v>61</v>
      </c>
      <c r="D24" s="60" t="s">
        <v>301</v>
      </c>
      <c r="E24" s="61">
        <v>133</v>
      </c>
      <c r="F24" s="62">
        <v>5430.23</v>
      </c>
      <c r="G24" s="63">
        <v>181.5</v>
      </c>
      <c r="H24" s="64">
        <v>4255.93</v>
      </c>
      <c r="I24" s="63">
        <v>200</v>
      </c>
      <c r="J24" s="65">
        <v>4790.05</v>
      </c>
      <c r="K24" s="12">
        <f t="shared" si="0"/>
        <v>4825.4033333333327</v>
      </c>
      <c r="L24" s="66">
        <v>4</v>
      </c>
      <c r="M24" s="66">
        <v>4</v>
      </c>
      <c r="N24" s="66">
        <v>2</v>
      </c>
      <c r="O24" s="67">
        <f t="shared" si="11"/>
        <v>3.3333333333333335</v>
      </c>
      <c r="P24" s="67">
        <f t="shared" si="2"/>
        <v>3.3333333333333335</v>
      </c>
      <c r="Q24" s="68">
        <f t="shared" si="12"/>
        <v>16084.677777777777</v>
      </c>
      <c r="R24" s="69">
        <f t="shared" si="13"/>
        <v>4.9418861990011118</v>
      </c>
      <c r="S24" s="70">
        <f t="shared" si="3"/>
        <v>79488.639999999999</v>
      </c>
      <c r="T24" s="71"/>
      <c r="U24" s="72"/>
      <c r="V24" s="73">
        <f>VLOOKUP(C24,SALARIO!$D$4:$G$252,4,FALSE)</f>
        <v>8149.1</v>
      </c>
      <c r="W24" s="74">
        <f t="shared" si="14"/>
        <v>79488.639999999999</v>
      </c>
      <c r="X24" s="75">
        <f t="shared" si="15"/>
        <v>87637.74</v>
      </c>
      <c r="Y24" s="76">
        <f t="shared" si="16"/>
        <v>407.45500000000004</v>
      </c>
      <c r="Z24" s="77">
        <f t="shared" si="17"/>
        <v>0</v>
      </c>
      <c r="AA24" s="89">
        <f t="shared" si="18"/>
        <v>407.45500000000004</v>
      </c>
      <c r="AB24" s="79">
        <f t="shared" si="19"/>
        <v>750</v>
      </c>
      <c r="AC24" s="77">
        <f t="shared" si="20"/>
        <v>7263.7740000000013</v>
      </c>
      <c r="AD24" s="80">
        <f t="shared" si="21"/>
        <v>8013.7740000000013</v>
      </c>
      <c r="AE24" s="81">
        <f t="shared" si="22"/>
        <v>7606.3190000000013</v>
      </c>
      <c r="AF24" s="79">
        <f t="shared" si="23"/>
        <v>146.673</v>
      </c>
      <c r="AG24" s="82">
        <f t="shared" si="24"/>
        <v>0</v>
      </c>
      <c r="AH24" s="82">
        <f t="shared" si="25"/>
        <v>0</v>
      </c>
      <c r="AI24" s="82">
        <f t="shared" si="26"/>
        <v>0</v>
      </c>
      <c r="AJ24" s="82">
        <f t="shared" si="27"/>
        <v>0</v>
      </c>
      <c r="AK24" s="77">
        <f t="shared" si="28"/>
        <v>0</v>
      </c>
      <c r="AL24" s="84">
        <f t="shared" si="29"/>
        <v>146.673</v>
      </c>
      <c r="AM24" s="79">
        <f t="shared" si="30"/>
        <v>187.5</v>
      </c>
      <c r="AN24" s="82">
        <f t="shared" si="31"/>
        <v>274.5</v>
      </c>
      <c r="AO24" s="82">
        <f t="shared" si="32"/>
        <v>375</v>
      </c>
      <c r="AP24" s="82">
        <f t="shared" si="33"/>
        <v>500</v>
      </c>
      <c r="AQ24" s="82">
        <f t="shared" si="34"/>
        <v>750</v>
      </c>
      <c r="AR24" s="77">
        <f t="shared" si="35"/>
        <v>11527.548000000003</v>
      </c>
      <c r="AS24" s="84">
        <f t="shared" si="36"/>
        <v>13614.548000000003</v>
      </c>
      <c r="AT24" s="85">
        <f t="shared" si="37"/>
        <v>13467.875000000002</v>
      </c>
      <c r="AU24" s="81"/>
      <c r="AV24" s="74">
        <f t="shared" si="38"/>
        <v>58414.445999999996</v>
      </c>
      <c r="AW24" s="86" t="s">
        <v>324</v>
      </c>
    </row>
    <row r="25" spans="2:77" s="302" customFormat="1" ht="16.5" customHeight="1" thickBot="1" x14ac:dyDescent="0.25">
      <c r="B25" s="275">
        <v>20</v>
      </c>
      <c r="C25" s="276" t="s">
        <v>62</v>
      </c>
      <c r="D25" s="277" t="s">
        <v>301</v>
      </c>
      <c r="E25" s="278">
        <v>186</v>
      </c>
      <c r="F25" s="279">
        <v>7348.9</v>
      </c>
      <c r="G25" s="280">
        <v>96</v>
      </c>
      <c r="H25" s="281">
        <v>6952.17</v>
      </c>
      <c r="I25" s="280">
        <v>185</v>
      </c>
      <c r="J25" s="282">
        <v>6697.27</v>
      </c>
      <c r="K25" s="283">
        <f t="shared" si="0"/>
        <v>6999.4466666666667</v>
      </c>
      <c r="L25" s="284">
        <v>4</v>
      </c>
      <c r="M25" s="284">
        <v>4</v>
      </c>
      <c r="N25" s="284">
        <v>4</v>
      </c>
      <c r="O25" s="285">
        <f t="shared" si="11"/>
        <v>4</v>
      </c>
      <c r="P25" s="285">
        <f t="shared" si="2"/>
        <v>4</v>
      </c>
      <c r="Q25" s="286">
        <f t="shared" si="12"/>
        <v>27997.786666666667</v>
      </c>
      <c r="R25" s="287">
        <f t="shared" si="13"/>
        <v>4.9418861990011118</v>
      </c>
      <c r="S25" s="288">
        <f t="shared" si="3"/>
        <v>138361.87</v>
      </c>
      <c r="T25" s="289"/>
      <c r="U25" s="290"/>
      <c r="V25" s="291">
        <f>VLOOKUP(C25,SALARIO!$D$4:$G$252,4,FALSE)</f>
        <v>6697.27</v>
      </c>
      <c r="W25" s="292">
        <f t="shared" si="14"/>
        <v>138361.87</v>
      </c>
      <c r="X25" s="293">
        <f t="shared" si="15"/>
        <v>145059.13999999998</v>
      </c>
      <c r="Y25" s="294">
        <f t="shared" si="16"/>
        <v>334.86350000000004</v>
      </c>
      <c r="Z25" s="295">
        <f t="shared" si="17"/>
        <v>0</v>
      </c>
      <c r="AA25" s="78">
        <f t="shared" si="18"/>
        <v>334.86350000000004</v>
      </c>
      <c r="AB25" s="296">
        <f t="shared" si="19"/>
        <v>750</v>
      </c>
      <c r="AC25" s="295">
        <f t="shared" si="20"/>
        <v>13005.913999999999</v>
      </c>
      <c r="AD25" s="297">
        <f t="shared" si="21"/>
        <v>13755.913999999999</v>
      </c>
      <c r="AE25" s="298">
        <f t="shared" si="22"/>
        <v>13421.050499999999</v>
      </c>
      <c r="AF25" s="296">
        <f t="shared" si="23"/>
        <v>103.11810000000001</v>
      </c>
      <c r="AG25" s="299">
        <f t="shared" si="24"/>
        <v>0</v>
      </c>
      <c r="AH25" s="299">
        <f t="shared" si="25"/>
        <v>0</v>
      </c>
      <c r="AI25" s="299">
        <f t="shared" si="26"/>
        <v>0</v>
      </c>
      <c r="AJ25" s="299">
        <f t="shared" si="27"/>
        <v>0</v>
      </c>
      <c r="AK25" s="295">
        <f t="shared" si="28"/>
        <v>0</v>
      </c>
      <c r="AL25" s="83">
        <f t="shared" si="29"/>
        <v>103.11810000000001</v>
      </c>
      <c r="AM25" s="296">
        <f t="shared" si="30"/>
        <v>187.5</v>
      </c>
      <c r="AN25" s="299">
        <f t="shared" si="31"/>
        <v>274.5</v>
      </c>
      <c r="AO25" s="299">
        <f t="shared" si="32"/>
        <v>375</v>
      </c>
      <c r="AP25" s="299">
        <f t="shared" si="33"/>
        <v>500</v>
      </c>
      <c r="AQ25" s="299">
        <f t="shared" si="34"/>
        <v>750</v>
      </c>
      <c r="AR25" s="295">
        <f t="shared" si="35"/>
        <v>23011.827999999998</v>
      </c>
      <c r="AS25" s="83">
        <f t="shared" si="36"/>
        <v>25098.827999999998</v>
      </c>
      <c r="AT25" s="300">
        <f t="shared" si="37"/>
        <v>24995.709899999998</v>
      </c>
      <c r="AU25" s="298"/>
      <c r="AV25" s="292">
        <f t="shared" si="38"/>
        <v>99945.109599999996</v>
      </c>
      <c r="AW25" s="301" t="s">
        <v>324</v>
      </c>
    </row>
    <row r="26" spans="2:77" s="302" customFormat="1" ht="16.5" customHeight="1" thickBot="1" x14ac:dyDescent="0.25">
      <c r="B26" s="275">
        <v>21</v>
      </c>
      <c r="C26" s="276" t="s">
        <v>63</v>
      </c>
      <c r="D26" s="277" t="s">
        <v>301</v>
      </c>
      <c r="E26" s="278">
        <v>186</v>
      </c>
      <c r="F26" s="279">
        <v>7348.9</v>
      </c>
      <c r="G26" s="280">
        <v>193</v>
      </c>
      <c r="H26" s="281">
        <v>6986.88</v>
      </c>
      <c r="I26" s="280">
        <v>185</v>
      </c>
      <c r="J26" s="282">
        <v>6697.27</v>
      </c>
      <c r="K26" s="283">
        <f t="shared" si="0"/>
        <v>7011.0166666666664</v>
      </c>
      <c r="L26" s="284">
        <v>4</v>
      </c>
      <c r="M26" s="284">
        <v>4</v>
      </c>
      <c r="N26" s="284">
        <v>4</v>
      </c>
      <c r="O26" s="285">
        <f t="shared" si="11"/>
        <v>4</v>
      </c>
      <c r="P26" s="285">
        <f t="shared" si="2"/>
        <v>4</v>
      </c>
      <c r="Q26" s="286">
        <f t="shared" si="12"/>
        <v>28044.066666666666</v>
      </c>
      <c r="R26" s="287">
        <f t="shared" si="13"/>
        <v>4.9418861990011118</v>
      </c>
      <c r="S26" s="288">
        <f t="shared" si="3"/>
        <v>138590.57999999999</v>
      </c>
      <c r="T26" s="289"/>
      <c r="U26" s="290"/>
      <c r="V26" s="291">
        <f>VLOOKUP(C26,SALARIO!$D$4:$G$252,4,FALSE)</f>
        <v>6697.27</v>
      </c>
      <c r="W26" s="292">
        <f t="shared" si="14"/>
        <v>138590.57999999999</v>
      </c>
      <c r="X26" s="293">
        <f t="shared" si="15"/>
        <v>145287.84999999998</v>
      </c>
      <c r="Y26" s="294">
        <f t="shared" si="16"/>
        <v>334.86350000000004</v>
      </c>
      <c r="Z26" s="295">
        <f t="shared" si="17"/>
        <v>0</v>
      </c>
      <c r="AA26" s="78">
        <f t="shared" si="18"/>
        <v>334.86350000000004</v>
      </c>
      <c r="AB26" s="296">
        <f t="shared" si="19"/>
        <v>750</v>
      </c>
      <c r="AC26" s="295">
        <f t="shared" si="20"/>
        <v>13028.784999999998</v>
      </c>
      <c r="AD26" s="297">
        <f t="shared" si="21"/>
        <v>13778.784999999998</v>
      </c>
      <c r="AE26" s="298">
        <f t="shared" si="22"/>
        <v>13443.921499999999</v>
      </c>
      <c r="AF26" s="296">
        <f t="shared" si="23"/>
        <v>103.11810000000001</v>
      </c>
      <c r="AG26" s="299">
        <f t="shared" si="24"/>
        <v>0</v>
      </c>
      <c r="AH26" s="299">
        <f t="shared" si="25"/>
        <v>0</v>
      </c>
      <c r="AI26" s="299">
        <f t="shared" si="26"/>
        <v>0</v>
      </c>
      <c r="AJ26" s="299">
        <f t="shared" si="27"/>
        <v>0</v>
      </c>
      <c r="AK26" s="295">
        <f t="shared" si="28"/>
        <v>0</v>
      </c>
      <c r="AL26" s="83">
        <f t="shared" si="29"/>
        <v>103.11810000000001</v>
      </c>
      <c r="AM26" s="296">
        <f t="shared" si="30"/>
        <v>187.5</v>
      </c>
      <c r="AN26" s="299">
        <f t="shared" si="31"/>
        <v>274.5</v>
      </c>
      <c r="AO26" s="299">
        <f t="shared" si="32"/>
        <v>375</v>
      </c>
      <c r="AP26" s="299">
        <f t="shared" si="33"/>
        <v>500</v>
      </c>
      <c r="AQ26" s="299">
        <f t="shared" si="34"/>
        <v>750</v>
      </c>
      <c r="AR26" s="295">
        <f t="shared" si="35"/>
        <v>23057.569999999996</v>
      </c>
      <c r="AS26" s="83">
        <f t="shared" si="36"/>
        <v>25144.569999999996</v>
      </c>
      <c r="AT26" s="300">
        <f t="shared" si="37"/>
        <v>25041.451899999996</v>
      </c>
      <c r="AU26" s="298"/>
      <c r="AV26" s="292">
        <f t="shared" si="38"/>
        <v>100105.20659999999</v>
      </c>
      <c r="AW26" s="301" t="s">
        <v>324</v>
      </c>
    </row>
    <row r="27" spans="2:77" s="302" customFormat="1" ht="16.5" customHeight="1" thickBot="1" x14ac:dyDescent="0.25">
      <c r="B27" s="303">
        <v>22</v>
      </c>
      <c r="C27" s="276" t="s">
        <v>64</v>
      </c>
      <c r="D27" s="277" t="s">
        <v>307</v>
      </c>
      <c r="E27" s="278">
        <v>54</v>
      </c>
      <c r="F27" s="279">
        <v>7557.73</v>
      </c>
      <c r="G27" s="280">
        <v>193</v>
      </c>
      <c r="H27" s="281">
        <v>8809.5499999999993</v>
      </c>
      <c r="I27" s="280">
        <v>185</v>
      </c>
      <c r="J27" s="282">
        <v>8444.39</v>
      </c>
      <c r="K27" s="283">
        <f t="shared" si="0"/>
        <v>8270.5566666666655</v>
      </c>
      <c r="L27" s="284">
        <v>4</v>
      </c>
      <c r="M27" s="284">
        <v>4</v>
      </c>
      <c r="N27" s="284">
        <v>4</v>
      </c>
      <c r="O27" s="285">
        <f t="shared" si="11"/>
        <v>4</v>
      </c>
      <c r="P27" s="285">
        <f t="shared" si="2"/>
        <v>4</v>
      </c>
      <c r="Q27" s="286">
        <f t="shared" si="12"/>
        <v>33082.226666666662</v>
      </c>
      <c r="R27" s="287">
        <f t="shared" si="13"/>
        <v>4.9418861990011118</v>
      </c>
      <c r="S27" s="288">
        <f t="shared" si="3"/>
        <v>163488.59</v>
      </c>
      <c r="T27" s="289"/>
      <c r="U27" s="290"/>
      <c r="V27" s="291">
        <f>VLOOKUP(C27,SALARIO!$D$4:$G$252,4,FALSE)</f>
        <v>8444.39</v>
      </c>
      <c r="W27" s="292">
        <f t="shared" si="14"/>
        <v>163488.59</v>
      </c>
      <c r="X27" s="293">
        <f t="shared" si="15"/>
        <v>171932.97999999998</v>
      </c>
      <c r="Y27" s="294">
        <f t="shared" si="16"/>
        <v>422.21949999999998</v>
      </c>
      <c r="Z27" s="295">
        <f t="shared" si="17"/>
        <v>0</v>
      </c>
      <c r="AA27" s="78">
        <f t="shared" si="18"/>
        <v>422.21949999999998</v>
      </c>
      <c r="AB27" s="296">
        <f t="shared" si="19"/>
        <v>750</v>
      </c>
      <c r="AC27" s="295">
        <f t="shared" si="20"/>
        <v>15693.297999999999</v>
      </c>
      <c r="AD27" s="297">
        <f t="shared" si="21"/>
        <v>16443.297999999999</v>
      </c>
      <c r="AE27" s="298">
        <f t="shared" si="22"/>
        <v>16021.0785</v>
      </c>
      <c r="AF27" s="296">
        <f t="shared" si="23"/>
        <v>155.53169999999997</v>
      </c>
      <c r="AG27" s="299">
        <f t="shared" si="24"/>
        <v>0</v>
      </c>
      <c r="AH27" s="299">
        <f t="shared" si="25"/>
        <v>0</v>
      </c>
      <c r="AI27" s="299">
        <f t="shared" si="26"/>
        <v>0</v>
      </c>
      <c r="AJ27" s="299">
        <f t="shared" si="27"/>
        <v>0</v>
      </c>
      <c r="AK27" s="295">
        <f t="shared" si="28"/>
        <v>0</v>
      </c>
      <c r="AL27" s="83">
        <f t="shared" si="29"/>
        <v>155.53169999999997</v>
      </c>
      <c r="AM27" s="296">
        <f t="shared" si="30"/>
        <v>187.5</v>
      </c>
      <c r="AN27" s="299">
        <f t="shared" si="31"/>
        <v>274.5</v>
      </c>
      <c r="AO27" s="299">
        <f t="shared" si="32"/>
        <v>375</v>
      </c>
      <c r="AP27" s="299">
        <f t="shared" si="33"/>
        <v>500</v>
      </c>
      <c r="AQ27" s="299">
        <f t="shared" si="34"/>
        <v>750</v>
      </c>
      <c r="AR27" s="295">
        <f t="shared" si="35"/>
        <v>28386.595999999998</v>
      </c>
      <c r="AS27" s="83">
        <f t="shared" si="36"/>
        <v>30473.595999999998</v>
      </c>
      <c r="AT27" s="300">
        <f t="shared" si="37"/>
        <v>30318.064299999998</v>
      </c>
      <c r="AU27" s="298"/>
      <c r="AV27" s="292">
        <f t="shared" si="38"/>
        <v>117149.4472</v>
      </c>
      <c r="AW27" s="301" t="s">
        <v>324</v>
      </c>
    </row>
    <row r="28" spans="2:77" s="302" customFormat="1" ht="16.5" customHeight="1" thickBot="1" x14ac:dyDescent="0.25">
      <c r="B28" s="275">
        <v>23</v>
      </c>
      <c r="C28" s="276" t="s">
        <v>65</v>
      </c>
      <c r="D28" s="277" t="s">
        <v>301</v>
      </c>
      <c r="E28" s="278">
        <v>186</v>
      </c>
      <c r="F28" s="279">
        <v>9086.64</v>
      </c>
      <c r="G28" s="280">
        <v>149</v>
      </c>
      <c r="H28" s="281">
        <v>5394.02</v>
      </c>
      <c r="I28" s="280">
        <v>185</v>
      </c>
      <c r="J28" s="282">
        <v>6697.27</v>
      </c>
      <c r="K28" s="283">
        <f t="shared" si="0"/>
        <v>7059.31</v>
      </c>
      <c r="L28" s="284">
        <v>4</v>
      </c>
      <c r="M28" s="284">
        <v>4</v>
      </c>
      <c r="N28" s="284">
        <v>4</v>
      </c>
      <c r="O28" s="285">
        <f t="shared" si="11"/>
        <v>4</v>
      </c>
      <c r="P28" s="285">
        <f t="shared" si="2"/>
        <v>4</v>
      </c>
      <c r="Q28" s="286">
        <f t="shared" si="12"/>
        <v>28237.24</v>
      </c>
      <c r="R28" s="287">
        <f t="shared" si="13"/>
        <v>4.9418861990011118</v>
      </c>
      <c r="S28" s="288">
        <f t="shared" si="3"/>
        <v>139545.22</v>
      </c>
      <c r="T28" s="289"/>
      <c r="U28" s="290"/>
      <c r="V28" s="291">
        <f>VLOOKUP(C28,SALARIO!$D$4:$G$252,4,FALSE)</f>
        <v>6697.27</v>
      </c>
      <c r="W28" s="292">
        <f t="shared" si="14"/>
        <v>139545.22</v>
      </c>
      <c r="X28" s="293">
        <f t="shared" si="15"/>
        <v>146242.49</v>
      </c>
      <c r="Y28" s="294">
        <f t="shared" si="16"/>
        <v>334.86350000000004</v>
      </c>
      <c r="Z28" s="295">
        <f t="shared" si="17"/>
        <v>0</v>
      </c>
      <c r="AA28" s="78">
        <f t="shared" si="18"/>
        <v>334.86350000000004</v>
      </c>
      <c r="AB28" s="296">
        <f t="shared" si="19"/>
        <v>750</v>
      </c>
      <c r="AC28" s="295">
        <f t="shared" si="20"/>
        <v>13124.249</v>
      </c>
      <c r="AD28" s="297">
        <f t="shared" si="21"/>
        <v>13874.249</v>
      </c>
      <c r="AE28" s="298">
        <f t="shared" si="22"/>
        <v>13539.3855</v>
      </c>
      <c r="AF28" s="296">
        <f t="shared" si="23"/>
        <v>103.11810000000001</v>
      </c>
      <c r="AG28" s="299">
        <f t="shared" si="24"/>
        <v>0</v>
      </c>
      <c r="AH28" s="299">
        <f t="shared" si="25"/>
        <v>0</v>
      </c>
      <c r="AI28" s="299">
        <f t="shared" si="26"/>
        <v>0</v>
      </c>
      <c r="AJ28" s="299">
        <f t="shared" si="27"/>
        <v>0</v>
      </c>
      <c r="AK28" s="295">
        <f t="shared" si="28"/>
        <v>0</v>
      </c>
      <c r="AL28" s="83">
        <f t="shared" si="29"/>
        <v>103.11810000000001</v>
      </c>
      <c r="AM28" s="296">
        <f t="shared" si="30"/>
        <v>187.5</v>
      </c>
      <c r="AN28" s="299">
        <f t="shared" si="31"/>
        <v>274.5</v>
      </c>
      <c r="AO28" s="299">
        <f t="shared" si="32"/>
        <v>375</v>
      </c>
      <c r="AP28" s="299">
        <f t="shared" si="33"/>
        <v>500</v>
      </c>
      <c r="AQ28" s="299">
        <f t="shared" si="34"/>
        <v>750</v>
      </c>
      <c r="AR28" s="295">
        <f t="shared" si="35"/>
        <v>23248.498</v>
      </c>
      <c r="AS28" s="83">
        <f t="shared" si="36"/>
        <v>25335.498</v>
      </c>
      <c r="AT28" s="300">
        <f t="shared" si="37"/>
        <v>25232.3799</v>
      </c>
      <c r="AU28" s="298"/>
      <c r="AV28" s="292">
        <f t="shared" si="38"/>
        <v>100773.4546</v>
      </c>
      <c r="AW28" s="301" t="s">
        <v>324</v>
      </c>
    </row>
    <row r="29" spans="2:77" s="302" customFormat="1" ht="16.5" customHeight="1" thickBot="1" x14ac:dyDescent="0.25">
      <c r="B29" s="275">
        <v>24</v>
      </c>
      <c r="C29" s="276" t="s">
        <v>66</v>
      </c>
      <c r="D29" s="277" t="s">
        <v>301</v>
      </c>
      <c r="E29" s="278">
        <v>186</v>
      </c>
      <c r="F29" s="279">
        <v>7817.52</v>
      </c>
      <c r="G29" s="280">
        <v>193</v>
      </c>
      <c r="H29" s="281">
        <v>11135.42</v>
      </c>
      <c r="I29" s="280">
        <v>88</v>
      </c>
      <c r="J29" s="282">
        <v>3388.88</v>
      </c>
      <c r="K29" s="283">
        <f t="shared" si="0"/>
        <v>7447.2733333333344</v>
      </c>
      <c r="L29" s="284">
        <v>4</v>
      </c>
      <c r="M29" s="284">
        <v>4</v>
      </c>
      <c r="N29" s="284">
        <v>4</v>
      </c>
      <c r="O29" s="285">
        <f t="shared" si="11"/>
        <v>4</v>
      </c>
      <c r="P29" s="285">
        <f t="shared" si="2"/>
        <v>4</v>
      </c>
      <c r="Q29" s="286">
        <f t="shared" si="12"/>
        <v>29789.093333333338</v>
      </c>
      <c r="R29" s="287">
        <f t="shared" si="13"/>
        <v>4.9418861990011118</v>
      </c>
      <c r="S29" s="288">
        <f t="shared" si="3"/>
        <v>147214.29999999999</v>
      </c>
      <c r="T29" s="289"/>
      <c r="U29" s="290"/>
      <c r="V29" s="291">
        <f>VLOOKUP(C29,SALARIO!$D$4:$G$252,4,FALSE)</f>
        <v>3388.88</v>
      </c>
      <c r="W29" s="292">
        <f t="shared" si="14"/>
        <v>147214.29999999999</v>
      </c>
      <c r="X29" s="293">
        <f t="shared" si="15"/>
        <v>150603.18</v>
      </c>
      <c r="Y29" s="294">
        <f t="shared" si="16"/>
        <v>169.44400000000002</v>
      </c>
      <c r="Z29" s="295">
        <f t="shared" si="17"/>
        <v>0</v>
      </c>
      <c r="AA29" s="78">
        <f t="shared" si="18"/>
        <v>169.44400000000002</v>
      </c>
      <c r="AB29" s="296">
        <f t="shared" si="19"/>
        <v>750</v>
      </c>
      <c r="AC29" s="295">
        <f t="shared" si="20"/>
        <v>13560.317999999999</v>
      </c>
      <c r="AD29" s="297">
        <f t="shared" si="21"/>
        <v>14310.317999999999</v>
      </c>
      <c r="AE29" s="298">
        <f t="shared" si="22"/>
        <v>14140.874</v>
      </c>
      <c r="AF29" s="296">
        <f t="shared" si="23"/>
        <v>3.8664000000000032</v>
      </c>
      <c r="AG29" s="299">
        <f t="shared" si="24"/>
        <v>0</v>
      </c>
      <c r="AH29" s="299">
        <f t="shared" si="25"/>
        <v>0</v>
      </c>
      <c r="AI29" s="299">
        <f t="shared" si="26"/>
        <v>0</v>
      </c>
      <c r="AJ29" s="299">
        <f t="shared" si="27"/>
        <v>0</v>
      </c>
      <c r="AK29" s="295">
        <f t="shared" si="28"/>
        <v>0</v>
      </c>
      <c r="AL29" s="83">
        <f t="shared" si="29"/>
        <v>3.8664000000000032</v>
      </c>
      <c r="AM29" s="296">
        <f t="shared" si="30"/>
        <v>187.5</v>
      </c>
      <c r="AN29" s="299">
        <f t="shared" si="31"/>
        <v>274.5</v>
      </c>
      <c r="AO29" s="299">
        <f t="shared" si="32"/>
        <v>375</v>
      </c>
      <c r="AP29" s="299">
        <f t="shared" si="33"/>
        <v>500</v>
      </c>
      <c r="AQ29" s="299">
        <f t="shared" si="34"/>
        <v>750</v>
      </c>
      <c r="AR29" s="295">
        <f t="shared" si="35"/>
        <v>24120.635999999999</v>
      </c>
      <c r="AS29" s="83">
        <f t="shared" si="36"/>
        <v>26207.635999999999</v>
      </c>
      <c r="AT29" s="300">
        <f t="shared" si="37"/>
        <v>26203.7696</v>
      </c>
      <c r="AU29" s="298"/>
      <c r="AV29" s="292">
        <f t="shared" si="38"/>
        <v>106869.65639999998</v>
      </c>
      <c r="AW29" s="301" t="s">
        <v>324</v>
      </c>
    </row>
    <row r="30" spans="2:77" s="90" customFormat="1" ht="16.5" customHeight="1" thickBot="1" x14ac:dyDescent="0.25">
      <c r="B30" s="58">
        <v>25</v>
      </c>
      <c r="C30" s="59" t="s">
        <v>67</v>
      </c>
      <c r="D30" s="60" t="s">
        <v>303</v>
      </c>
      <c r="E30" s="61">
        <v>186</v>
      </c>
      <c r="F30" s="62">
        <v>6213.0499999999993</v>
      </c>
      <c r="G30" s="63">
        <v>193</v>
      </c>
      <c r="H30" s="64">
        <v>5569.25</v>
      </c>
      <c r="I30" s="63">
        <v>185</v>
      </c>
      <c r="J30" s="65">
        <v>5338.41</v>
      </c>
      <c r="K30" s="12">
        <f t="shared" si="0"/>
        <v>5706.9033333333327</v>
      </c>
      <c r="L30" s="66">
        <v>4</v>
      </c>
      <c r="M30" s="66">
        <v>4</v>
      </c>
      <c r="N30" s="66">
        <v>4</v>
      </c>
      <c r="O30" s="67">
        <f t="shared" si="11"/>
        <v>4</v>
      </c>
      <c r="P30" s="67">
        <f t="shared" si="2"/>
        <v>4</v>
      </c>
      <c r="Q30" s="68">
        <f t="shared" si="12"/>
        <v>22827.613333333331</v>
      </c>
      <c r="R30" s="69">
        <f t="shared" si="13"/>
        <v>4.9418861990011118</v>
      </c>
      <c r="S30" s="70">
        <f t="shared" si="3"/>
        <v>112811.46</v>
      </c>
      <c r="T30" s="71"/>
      <c r="U30" s="72"/>
      <c r="V30" s="73">
        <f>VLOOKUP(C30,SALARIO!$D$4:$G$252,4,FALSE)</f>
        <v>6250.5</v>
      </c>
      <c r="W30" s="74">
        <f t="shared" si="14"/>
        <v>112811.46</v>
      </c>
      <c r="X30" s="75">
        <f t="shared" si="15"/>
        <v>119061.96</v>
      </c>
      <c r="Y30" s="76">
        <f t="shared" si="16"/>
        <v>312.52500000000003</v>
      </c>
      <c r="Z30" s="77">
        <f t="shared" si="17"/>
        <v>0</v>
      </c>
      <c r="AA30" s="89">
        <f t="shared" si="18"/>
        <v>312.52500000000003</v>
      </c>
      <c r="AB30" s="79">
        <f t="shared" si="19"/>
        <v>750</v>
      </c>
      <c r="AC30" s="77">
        <f t="shared" si="20"/>
        <v>10406.196000000002</v>
      </c>
      <c r="AD30" s="80">
        <f t="shared" si="21"/>
        <v>11156.196000000002</v>
      </c>
      <c r="AE30" s="81">
        <f t="shared" si="22"/>
        <v>10843.671000000002</v>
      </c>
      <c r="AF30" s="79">
        <f t="shared" si="23"/>
        <v>89.715000000000003</v>
      </c>
      <c r="AG30" s="82">
        <f t="shared" si="24"/>
        <v>0</v>
      </c>
      <c r="AH30" s="82">
        <f t="shared" si="25"/>
        <v>0</v>
      </c>
      <c r="AI30" s="82">
        <f t="shared" si="26"/>
        <v>0</v>
      </c>
      <c r="AJ30" s="82">
        <f t="shared" si="27"/>
        <v>0</v>
      </c>
      <c r="AK30" s="77">
        <f t="shared" si="28"/>
        <v>0</v>
      </c>
      <c r="AL30" s="84">
        <f t="shared" si="29"/>
        <v>89.715000000000003</v>
      </c>
      <c r="AM30" s="79">
        <f t="shared" si="30"/>
        <v>187.5</v>
      </c>
      <c r="AN30" s="82">
        <f t="shared" si="31"/>
        <v>274.5</v>
      </c>
      <c r="AO30" s="82">
        <f t="shared" si="32"/>
        <v>375</v>
      </c>
      <c r="AP30" s="82">
        <f t="shared" si="33"/>
        <v>500</v>
      </c>
      <c r="AQ30" s="82">
        <f t="shared" si="34"/>
        <v>750</v>
      </c>
      <c r="AR30" s="77">
        <f t="shared" si="35"/>
        <v>17812.392000000003</v>
      </c>
      <c r="AS30" s="84">
        <f t="shared" si="36"/>
        <v>19899.392000000003</v>
      </c>
      <c r="AT30" s="85">
        <f t="shared" si="37"/>
        <v>19809.677000000003</v>
      </c>
      <c r="AU30" s="81"/>
      <c r="AV30" s="74">
        <f t="shared" si="38"/>
        <v>82158.111999999994</v>
      </c>
      <c r="AW30" s="86" t="s">
        <v>324</v>
      </c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</row>
    <row r="31" spans="2:77" ht="16.5" customHeight="1" thickBot="1" x14ac:dyDescent="0.25">
      <c r="B31" s="87">
        <v>26</v>
      </c>
      <c r="C31" s="59" t="s">
        <v>68</v>
      </c>
      <c r="D31" s="60" t="s">
        <v>310</v>
      </c>
      <c r="E31" s="61">
        <v>186</v>
      </c>
      <c r="F31" s="62">
        <v>8098.94</v>
      </c>
      <c r="G31" s="63">
        <v>105</v>
      </c>
      <c r="H31" s="64">
        <v>7698.31</v>
      </c>
      <c r="I31" s="63">
        <v>176</v>
      </c>
      <c r="J31" s="65">
        <v>6740.82</v>
      </c>
      <c r="K31" s="12">
        <f t="shared" si="0"/>
        <v>7512.69</v>
      </c>
      <c r="L31" s="66">
        <v>4</v>
      </c>
      <c r="M31" s="66">
        <v>4</v>
      </c>
      <c r="N31" s="66">
        <v>4</v>
      </c>
      <c r="O31" s="67">
        <f t="shared" si="11"/>
        <v>4</v>
      </c>
      <c r="P31" s="67">
        <f t="shared" si="2"/>
        <v>4</v>
      </c>
      <c r="Q31" s="68">
        <f t="shared" si="12"/>
        <v>30050.76</v>
      </c>
      <c r="R31" s="69">
        <f t="shared" si="13"/>
        <v>4.9418861990011118</v>
      </c>
      <c r="S31" s="70">
        <f t="shared" si="3"/>
        <v>148507.43</v>
      </c>
      <c r="T31" s="71"/>
      <c r="U31" s="37"/>
      <c r="V31" s="73">
        <f>VLOOKUP(C31,SALARIO!$D$4:$G$252,4,FALSE)</f>
        <v>6740.82</v>
      </c>
      <c r="W31" s="74">
        <f t="shared" si="14"/>
        <v>148507.43</v>
      </c>
      <c r="X31" s="75">
        <f t="shared" si="15"/>
        <v>155248.25</v>
      </c>
      <c r="Y31" s="76">
        <f t="shared" si="16"/>
        <v>337.041</v>
      </c>
      <c r="Z31" s="77">
        <f t="shared" si="17"/>
        <v>0</v>
      </c>
      <c r="AA31" s="89">
        <f t="shared" si="18"/>
        <v>337.041</v>
      </c>
      <c r="AB31" s="79">
        <f t="shared" si="19"/>
        <v>750</v>
      </c>
      <c r="AC31" s="77">
        <f t="shared" si="20"/>
        <v>14024.825000000001</v>
      </c>
      <c r="AD31" s="80">
        <f t="shared" si="21"/>
        <v>14774.825000000001</v>
      </c>
      <c r="AE31" s="81">
        <f t="shared" si="22"/>
        <v>14437.784000000001</v>
      </c>
      <c r="AF31" s="79">
        <f t="shared" si="23"/>
        <v>104.42459999999998</v>
      </c>
      <c r="AG31" s="82">
        <f t="shared" si="24"/>
        <v>0</v>
      </c>
      <c r="AH31" s="82">
        <f t="shared" si="25"/>
        <v>0</v>
      </c>
      <c r="AI31" s="82">
        <f t="shared" si="26"/>
        <v>0</v>
      </c>
      <c r="AJ31" s="82">
        <f t="shared" si="27"/>
        <v>0</v>
      </c>
      <c r="AK31" s="77">
        <f t="shared" si="28"/>
        <v>0</v>
      </c>
      <c r="AL31" s="84">
        <f t="shared" si="29"/>
        <v>104.42459999999998</v>
      </c>
      <c r="AM31" s="79">
        <f t="shared" si="30"/>
        <v>187.5</v>
      </c>
      <c r="AN31" s="82">
        <f t="shared" si="31"/>
        <v>274.5</v>
      </c>
      <c r="AO31" s="82">
        <f t="shared" si="32"/>
        <v>375</v>
      </c>
      <c r="AP31" s="82">
        <f t="shared" si="33"/>
        <v>500</v>
      </c>
      <c r="AQ31" s="82">
        <f t="shared" si="34"/>
        <v>750</v>
      </c>
      <c r="AR31" s="77">
        <f t="shared" si="35"/>
        <v>25049.65</v>
      </c>
      <c r="AS31" s="84">
        <f t="shared" si="36"/>
        <v>27136.65</v>
      </c>
      <c r="AT31" s="85">
        <f t="shared" si="37"/>
        <v>27032.225400000003</v>
      </c>
      <c r="AU31" s="81"/>
      <c r="AV31" s="74">
        <f t="shared" si="38"/>
        <v>107037.42059999998</v>
      </c>
      <c r="AW31" s="86" t="s">
        <v>324</v>
      </c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</row>
    <row r="32" spans="2:77" s="91" customFormat="1" ht="16.5" customHeight="1" thickBot="1" x14ac:dyDescent="0.25">
      <c r="B32" s="87">
        <v>27</v>
      </c>
      <c r="C32" s="59" t="s">
        <v>69</v>
      </c>
      <c r="D32" s="60" t="s">
        <v>308</v>
      </c>
      <c r="E32" s="61">
        <v>102</v>
      </c>
      <c r="F32" s="62">
        <v>5439.84</v>
      </c>
      <c r="G32" s="63">
        <v>204</v>
      </c>
      <c r="H32" s="64">
        <v>5052.03</v>
      </c>
      <c r="I32" s="63">
        <v>178.5</v>
      </c>
      <c r="J32" s="65">
        <v>4420.53</v>
      </c>
      <c r="K32" s="12">
        <f t="shared" si="0"/>
        <v>4970.7999999999993</v>
      </c>
      <c r="L32" s="66">
        <v>4</v>
      </c>
      <c r="M32" s="66">
        <v>4</v>
      </c>
      <c r="N32" s="66">
        <v>4</v>
      </c>
      <c r="O32" s="67">
        <f t="shared" si="11"/>
        <v>4</v>
      </c>
      <c r="P32" s="67">
        <f t="shared" si="2"/>
        <v>4</v>
      </c>
      <c r="Q32" s="68">
        <f t="shared" si="12"/>
        <v>19883.199999999997</v>
      </c>
      <c r="R32" s="69">
        <f t="shared" si="13"/>
        <v>4.9418861990011118</v>
      </c>
      <c r="S32" s="70">
        <f t="shared" si="3"/>
        <v>98260.51</v>
      </c>
      <c r="T32" s="71"/>
      <c r="U32" s="37"/>
      <c r="V32" s="73">
        <f>VLOOKUP(C32,SALARIO!$D$4:$G$252,4,FALSE)</f>
        <v>4420.53</v>
      </c>
      <c r="W32" s="74">
        <f t="shared" si="14"/>
        <v>98260.51</v>
      </c>
      <c r="X32" s="75">
        <f t="shared" si="15"/>
        <v>102681.04</v>
      </c>
      <c r="Y32" s="76">
        <f t="shared" si="16"/>
        <v>221.0265</v>
      </c>
      <c r="Z32" s="77">
        <f t="shared" si="17"/>
        <v>0</v>
      </c>
      <c r="AA32" s="89">
        <f t="shared" si="18"/>
        <v>221.0265</v>
      </c>
      <c r="AB32" s="79">
        <f t="shared" si="19"/>
        <v>750</v>
      </c>
      <c r="AC32" s="77">
        <f t="shared" si="20"/>
        <v>8768.1039999999994</v>
      </c>
      <c r="AD32" s="80">
        <f t="shared" si="21"/>
        <v>9518.1039999999994</v>
      </c>
      <c r="AE32" s="81">
        <f t="shared" si="22"/>
        <v>9297.0774999999994</v>
      </c>
      <c r="AF32" s="79">
        <f t="shared" si="23"/>
        <v>34.815899999999992</v>
      </c>
      <c r="AG32" s="82">
        <f t="shared" si="24"/>
        <v>0</v>
      </c>
      <c r="AH32" s="82">
        <f t="shared" si="25"/>
        <v>0</v>
      </c>
      <c r="AI32" s="82">
        <f t="shared" si="26"/>
        <v>0</v>
      </c>
      <c r="AJ32" s="82">
        <f t="shared" si="27"/>
        <v>0</v>
      </c>
      <c r="AK32" s="77">
        <f t="shared" si="28"/>
        <v>0</v>
      </c>
      <c r="AL32" s="84">
        <f t="shared" si="29"/>
        <v>34.815899999999992</v>
      </c>
      <c r="AM32" s="79">
        <f t="shared" si="30"/>
        <v>187.5</v>
      </c>
      <c r="AN32" s="82">
        <f t="shared" si="31"/>
        <v>274.5</v>
      </c>
      <c r="AO32" s="82">
        <f t="shared" si="32"/>
        <v>375</v>
      </c>
      <c r="AP32" s="82">
        <f t="shared" si="33"/>
        <v>500</v>
      </c>
      <c r="AQ32" s="82">
        <f t="shared" si="34"/>
        <v>750</v>
      </c>
      <c r="AR32" s="77">
        <f t="shared" si="35"/>
        <v>14536.207999999999</v>
      </c>
      <c r="AS32" s="84">
        <f t="shared" si="36"/>
        <v>16623.207999999999</v>
      </c>
      <c r="AT32" s="85">
        <f t="shared" si="37"/>
        <v>16588.392099999997</v>
      </c>
      <c r="AU32" s="81"/>
      <c r="AV32" s="74">
        <f t="shared" si="38"/>
        <v>72375.040399999998</v>
      </c>
      <c r="AW32" s="86" t="s">
        <v>324</v>
      </c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</row>
    <row r="33" spans="2:77" ht="16.5" customHeight="1" thickBot="1" x14ac:dyDescent="0.25">
      <c r="B33" s="87">
        <v>28</v>
      </c>
      <c r="C33" s="59" t="s">
        <v>70</v>
      </c>
      <c r="D33" s="60" t="s">
        <v>301</v>
      </c>
      <c r="E33" s="61">
        <v>159</v>
      </c>
      <c r="F33" s="62">
        <v>10117.68</v>
      </c>
      <c r="G33" s="63">
        <v>96</v>
      </c>
      <c r="H33" s="64">
        <v>3475.34</v>
      </c>
      <c r="I33" s="63">
        <v>185</v>
      </c>
      <c r="J33" s="65">
        <v>6697.27</v>
      </c>
      <c r="K33" s="12">
        <f t="shared" si="0"/>
        <v>6763.43</v>
      </c>
      <c r="L33" s="66">
        <v>4</v>
      </c>
      <c r="M33" s="66">
        <v>4</v>
      </c>
      <c r="N33" s="66">
        <v>4</v>
      </c>
      <c r="O33" s="67">
        <f t="shared" si="11"/>
        <v>4</v>
      </c>
      <c r="P33" s="67">
        <f t="shared" si="2"/>
        <v>4</v>
      </c>
      <c r="Q33" s="68">
        <f t="shared" si="12"/>
        <v>27053.72</v>
      </c>
      <c r="R33" s="69">
        <f t="shared" si="13"/>
        <v>4.9418861990011118</v>
      </c>
      <c r="S33" s="70">
        <f t="shared" si="3"/>
        <v>133696.4</v>
      </c>
      <c r="T33" s="71"/>
      <c r="U33" s="37"/>
      <c r="V33" s="73">
        <f>VLOOKUP(C33,SALARIO!$D$4:$G$252,4,FALSE)</f>
        <v>10213.11</v>
      </c>
      <c r="W33" s="74">
        <f t="shared" ref="W33:W96" si="39">S33</f>
        <v>133696.4</v>
      </c>
      <c r="X33" s="75">
        <f t="shared" ref="X33:X96" si="40">V33+W33</f>
        <v>143909.51</v>
      </c>
      <c r="Y33" s="76">
        <f t="shared" ref="Y33:Y96" si="41">IF(V33&lt;=15000,V33*Y$5,15000*Y$5)</f>
        <v>510.65550000000007</v>
      </c>
      <c r="Z33" s="77">
        <f t="shared" ref="Z33:Z96" si="42">IF(V33&lt;=15000,0,(V33-15000)*Z$5)</f>
        <v>0</v>
      </c>
      <c r="AA33" s="89">
        <f t="shared" ref="AA33:AA96" si="43">SUM(Y33:Z33)</f>
        <v>510.65550000000007</v>
      </c>
      <c r="AB33" s="79">
        <f t="shared" ref="AB33:AB96" si="44">IF(X33&lt;=15000,X33*AB$5,15000*AB$5)</f>
        <v>750</v>
      </c>
      <c r="AC33" s="77">
        <f t="shared" ref="AC33:AC96" si="45">IF(X33&lt;=15000,0,(X33-15000)*AC$5)</f>
        <v>12890.951000000001</v>
      </c>
      <c r="AD33" s="80">
        <f t="shared" ref="AD33:AD96" si="46">SUM(AB33:AC33)</f>
        <v>13640.951000000001</v>
      </c>
      <c r="AE33" s="81">
        <f t="shared" ref="AE33:AE96" si="47">AD33-AA33</f>
        <v>13130.2955</v>
      </c>
      <c r="AF33" s="79">
        <f t="shared" ref="AF33:AF96" si="48">IF(V33&gt;3260,IF(V33&gt;9510,(9510-3260)*AF$5,(V33-3260)*AF$5),0)</f>
        <v>187.5</v>
      </c>
      <c r="AG33" s="82">
        <f t="shared" ref="AG33:AG96" si="49">IF(V33&gt;9510,IF(V33&gt;15000,(15000-9510)*AG$5,(V33-9510)*AG$5),0)</f>
        <v>35.155500000000032</v>
      </c>
      <c r="AH33" s="82">
        <f t="shared" ref="AH33:AH96" si="50">IF(V33&gt;15000,IF(V33&gt;20000,(20000-15000)*AH$5,(V33-15000)*AH$5),0)</f>
        <v>0</v>
      </c>
      <c r="AI33" s="82">
        <f t="shared" ref="AI33:AI96" si="51">IF(V33&gt;20000,IF(V33&gt;25000,(25000-20000)*AI$5,(V33-20000)*AI$5),0)</f>
        <v>0</v>
      </c>
      <c r="AJ33" s="82">
        <f t="shared" ref="AJ33:AJ96" si="52">IF(V33&gt;25000,IF(V33&gt;30000,(30000-25000)*AJ$5,(V33-25000)*AJ$5),0)</f>
        <v>0</v>
      </c>
      <c r="AK33" s="77">
        <f t="shared" ref="AK33:AK96" si="53">IF(V33&gt;30000,(V33-30000)*AK$5,0)</f>
        <v>0</v>
      </c>
      <c r="AL33" s="84">
        <f t="shared" ref="AL33:AL96" si="54">SUM(AF33:AK33)</f>
        <v>222.65550000000002</v>
      </c>
      <c r="AM33" s="79">
        <f t="shared" ref="AM33:AM96" si="55">IF(X33&gt;3260,IF(X33&gt;9510,(9510-3260)*AM$5,(X33-3260)*AM$5),0)</f>
        <v>187.5</v>
      </c>
      <c r="AN33" s="82">
        <f t="shared" ref="AN33:AN96" si="56">IF(X33&gt;9510,IF(X33&gt;15000,(15000-9510)*AN$5,(X33-9510)*AN$5),0)</f>
        <v>274.5</v>
      </c>
      <c r="AO33" s="82">
        <f t="shared" ref="AO33:AO96" si="57">IF(X33&gt;15000,IF(X33&gt;20000,(20000-15000)*AO$5,(X33-15000)*AO$5),0)</f>
        <v>375</v>
      </c>
      <c r="AP33" s="82">
        <f t="shared" ref="AP33:AP96" si="58">IF(X33&gt;20000,IF(X33&gt;25000,(25000-20000)*AP$5,(X33-20000)*AP$5),0)</f>
        <v>500</v>
      </c>
      <c r="AQ33" s="82">
        <f t="shared" ref="AQ33:AQ96" si="59">IF(X33&gt;25000,IF(X33&gt;30000,(30000-25000)*AQ$5,(X33-25000)*AQ$5),0)</f>
        <v>750</v>
      </c>
      <c r="AR33" s="77">
        <f t="shared" ref="AR33:AR96" si="60">IF(X33&gt;30000,(X33-30000)*AR$5,0)</f>
        <v>22781.902000000002</v>
      </c>
      <c r="AS33" s="84">
        <f t="shared" ref="AS33:AS96" si="61">SUM(AM33:AR33)</f>
        <v>24868.902000000002</v>
      </c>
      <c r="AT33" s="85">
        <f t="shared" ref="AT33:AT96" si="62">AS33-AL33</f>
        <v>24646.246500000001</v>
      </c>
      <c r="AU33" s="81"/>
      <c r="AV33" s="74">
        <f t="shared" ref="AV33:AV96" si="63">W33-AE33-AT33-AU33</f>
        <v>95919.857999999978</v>
      </c>
      <c r="AW33" s="86" t="s">
        <v>324</v>
      </c>
    </row>
    <row r="34" spans="2:77" s="91" customFormat="1" ht="16.5" customHeight="1" thickBot="1" x14ac:dyDescent="0.25">
      <c r="B34" s="87">
        <v>29</v>
      </c>
      <c r="C34" s="59" t="s">
        <v>71</v>
      </c>
      <c r="D34" s="60" t="s">
        <v>308</v>
      </c>
      <c r="E34" s="61">
        <v>191.25</v>
      </c>
      <c r="F34" s="62">
        <v>5052.03</v>
      </c>
      <c r="G34" s="63">
        <v>191.25</v>
      </c>
      <c r="H34" s="64">
        <v>4736.28</v>
      </c>
      <c r="I34" s="63">
        <v>204</v>
      </c>
      <c r="J34" s="65">
        <v>5052.03</v>
      </c>
      <c r="K34" s="12">
        <f t="shared" si="0"/>
        <v>4946.78</v>
      </c>
      <c r="L34" s="66">
        <v>4</v>
      </c>
      <c r="M34" s="66">
        <v>4</v>
      </c>
      <c r="N34" s="66">
        <v>4</v>
      </c>
      <c r="O34" s="67">
        <f t="shared" si="11"/>
        <v>4</v>
      </c>
      <c r="P34" s="67">
        <f t="shared" si="2"/>
        <v>4</v>
      </c>
      <c r="Q34" s="68">
        <f t="shared" si="12"/>
        <v>19787.12</v>
      </c>
      <c r="R34" s="69">
        <f t="shared" si="13"/>
        <v>4.9418861990011118</v>
      </c>
      <c r="S34" s="70">
        <f t="shared" si="3"/>
        <v>97785.69</v>
      </c>
      <c r="T34" s="71"/>
      <c r="U34" s="37"/>
      <c r="V34" s="73">
        <f>VLOOKUP(C34,SALARIO!$D$4:$G$252,4,FALSE)</f>
        <v>5052.03</v>
      </c>
      <c r="W34" s="74">
        <f t="shared" si="39"/>
        <v>97785.69</v>
      </c>
      <c r="X34" s="75">
        <f t="shared" si="40"/>
        <v>102837.72</v>
      </c>
      <c r="Y34" s="76">
        <f t="shared" si="41"/>
        <v>252.60149999999999</v>
      </c>
      <c r="Z34" s="77">
        <f t="shared" si="42"/>
        <v>0</v>
      </c>
      <c r="AA34" s="89">
        <f t="shared" si="43"/>
        <v>252.60149999999999</v>
      </c>
      <c r="AB34" s="79">
        <f t="shared" si="44"/>
        <v>750</v>
      </c>
      <c r="AC34" s="77">
        <f t="shared" si="45"/>
        <v>8783.7720000000008</v>
      </c>
      <c r="AD34" s="80">
        <f t="shared" si="46"/>
        <v>9533.7720000000008</v>
      </c>
      <c r="AE34" s="81">
        <f t="shared" si="47"/>
        <v>9281.1705000000002</v>
      </c>
      <c r="AF34" s="79">
        <f t="shared" si="48"/>
        <v>53.760899999999992</v>
      </c>
      <c r="AG34" s="82">
        <f t="shared" si="49"/>
        <v>0</v>
      </c>
      <c r="AH34" s="82">
        <f t="shared" si="50"/>
        <v>0</v>
      </c>
      <c r="AI34" s="82">
        <f t="shared" si="51"/>
        <v>0</v>
      </c>
      <c r="AJ34" s="82">
        <f t="shared" si="52"/>
        <v>0</v>
      </c>
      <c r="AK34" s="77">
        <f t="shared" si="53"/>
        <v>0</v>
      </c>
      <c r="AL34" s="84">
        <f t="shared" si="54"/>
        <v>53.760899999999992</v>
      </c>
      <c r="AM34" s="79">
        <f t="shared" si="55"/>
        <v>187.5</v>
      </c>
      <c r="AN34" s="82">
        <f t="shared" si="56"/>
        <v>274.5</v>
      </c>
      <c r="AO34" s="82">
        <f t="shared" si="57"/>
        <v>375</v>
      </c>
      <c r="AP34" s="82">
        <f t="shared" si="58"/>
        <v>500</v>
      </c>
      <c r="AQ34" s="82">
        <f t="shared" si="59"/>
        <v>750</v>
      </c>
      <c r="AR34" s="77">
        <f t="shared" si="60"/>
        <v>14567.544000000002</v>
      </c>
      <c r="AS34" s="84">
        <f t="shared" si="61"/>
        <v>16654.544000000002</v>
      </c>
      <c r="AT34" s="85">
        <f t="shared" si="62"/>
        <v>16600.783100000001</v>
      </c>
      <c r="AU34" s="81"/>
      <c r="AV34" s="74">
        <f t="shared" si="63"/>
        <v>71903.736399999994</v>
      </c>
      <c r="AW34" s="86" t="s">
        <v>324</v>
      </c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</row>
    <row r="35" spans="2:77" ht="16.5" customHeight="1" thickBot="1" x14ac:dyDescent="0.25">
      <c r="B35" s="87">
        <v>30</v>
      </c>
      <c r="C35" s="59" t="s">
        <v>72</v>
      </c>
      <c r="D35" s="60" t="s">
        <v>303</v>
      </c>
      <c r="E35" s="61">
        <v>186</v>
      </c>
      <c r="F35" s="62">
        <v>6258.77</v>
      </c>
      <c r="G35" s="63">
        <v>193</v>
      </c>
      <c r="H35" s="64">
        <v>5569.25</v>
      </c>
      <c r="I35" s="63">
        <v>185</v>
      </c>
      <c r="J35" s="65">
        <v>5338.41</v>
      </c>
      <c r="K35" s="12">
        <f t="shared" si="0"/>
        <v>5722.1433333333334</v>
      </c>
      <c r="L35" s="66">
        <v>4</v>
      </c>
      <c r="M35" s="66">
        <v>4</v>
      </c>
      <c r="N35" s="66">
        <v>4</v>
      </c>
      <c r="O35" s="67">
        <f t="shared" si="11"/>
        <v>4</v>
      </c>
      <c r="P35" s="67">
        <f t="shared" si="2"/>
        <v>4</v>
      </c>
      <c r="Q35" s="68">
        <f t="shared" si="12"/>
        <v>22888.573333333334</v>
      </c>
      <c r="R35" s="69">
        <f t="shared" si="13"/>
        <v>4.9418861990011118</v>
      </c>
      <c r="S35" s="70">
        <f t="shared" si="3"/>
        <v>113112.72</v>
      </c>
      <c r="T35" s="71"/>
      <c r="U35" s="37"/>
      <c r="V35" s="73">
        <f>VLOOKUP(C35,SALARIO!$D$4:$G$252,4,FALSE)</f>
        <v>7526.23</v>
      </c>
      <c r="W35" s="74">
        <f t="shared" si="39"/>
        <v>113112.72</v>
      </c>
      <c r="X35" s="75">
        <f t="shared" si="40"/>
        <v>120638.95</v>
      </c>
      <c r="Y35" s="76">
        <f t="shared" si="41"/>
        <v>376.31150000000002</v>
      </c>
      <c r="Z35" s="77">
        <f t="shared" si="42"/>
        <v>0</v>
      </c>
      <c r="AA35" s="89">
        <f t="shared" si="43"/>
        <v>376.31150000000002</v>
      </c>
      <c r="AB35" s="79">
        <f t="shared" si="44"/>
        <v>750</v>
      </c>
      <c r="AC35" s="77">
        <f t="shared" si="45"/>
        <v>10563.895</v>
      </c>
      <c r="AD35" s="80">
        <f t="shared" si="46"/>
        <v>11313.895</v>
      </c>
      <c r="AE35" s="81">
        <f t="shared" si="47"/>
        <v>10937.583500000001</v>
      </c>
      <c r="AF35" s="79">
        <f t="shared" si="48"/>
        <v>127.98689999999998</v>
      </c>
      <c r="AG35" s="82">
        <f t="shared" si="49"/>
        <v>0</v>
      </c>
      <c r="AH35" s="82">
        <f t="shared" si="50"/>
        <v>0</v>
      </c>
      <c r="AI35" s="82">
        <f t="shared" si="51"/>
        <v>0</v>
      </c>
      <c r="AJ35" s="82">
        <f t="shared" si="52"/>
        <v>0</v>
      </c>
      <c r="AK35" s="77">
        <f t="shared" si="53"/>
        <v>0</v>
      </c>
      <c r="AL35" s="84">
        <f t="shared" si="54"/>
        <v>127.98689999999998</v>
      </c>
      <c r="AM35" s="79">
        <f t="shared" si="55"/>
        <v>187.5</v>
      </c>
      <c r="AN35" s="82">
        <f t="shared" si="56"/>
        <v>274.5</v>
      </c>
      <c r="AO35" s="82">
        <f t="shared" si="57"/>
        <v>375</v>
      </c>
      <c r="AP35" s="82">
        <f t="shared" si="58"/>
        <v>500</v>
      </c>
      <c r="AQ35" s="82">
        <f t="shared" si="59"/>
        <v>750</v>
      </c>
      <c r="AR35" s="77">
        <f t="shared" si="60"/>
        <v>18127.79</v>
      </c>
      <c r="AS35" s="84">
        <f t="shared" si="61"/>
        <v>20214.79</v>
      </c>
      <c r="AT35" s="85">
        <f t="shared" si="62"/>
        <v>20086.803100000001</v>
      </c>
      <c r="AU35" s="81"/>
      <c r="AV35" s="74">
        <f t="shared" si="63"/>
        <v>82088.333399999989</v>
      </c>
      <c r="AW35" s="86" t="s">
        <v>324</v>
      </c>
    </row>
    <row r="36" spans="2:77" ht="16.5" customHeight="1" thickBot="1" x14ac:dyDescent="0.25">
      <c r="B36" s="87">
        <v>31</v>
      </c>
      <c r="C36" s="59" t="s">
        <v>73</v>
      </c>
      <c r="D36" s="60" t="s">
        <v>303</v>
      </c>
      <c r="E36" s="61">
        <v>203</v>
      </c>
      <c r="F36" s="62">
        <v>6587.53</v>
      </c>
      <c r="G36" s="63">
        <v>60</v>
      </c>
      <c r="H36" s="64">
        <v>1731.37</v>
      </c>
      <c r="I36" s="63"/>
      <c r="J36" s="65"/>
      <c r="K36" s="12">
        <f t="shared" si="0"/>
        <v>2772.9666666666667</v>
      </c>
      <c r="L36" s="66">
        <v>4</v>
      </c>
      <c r="M36" s="66">
        <v>4</v>
      </c>
      <c r="N36" s="66" t="s">
        <v>20</v>
      </c>
      <c r="O36" s="67">
        <f t="shared" si="11"/>
        <v>4</v>
      </c>
      <c r="P36" s="67">
        <f t="shared" si="2"/>
        <v>4</v>
      </c>
      <c r="Q36" s="68">
        <f t="shared" si="12"/>
        <v>11091.866666666667</v>
      </c>
      <c r="R36" s="69">
        <f t="shared" si="13"/>
        <v>4.9418861990011118</v>
      </c>
      <c r="S36" s="70">
        <f t="shared" si="3"/>
        <v>54814.74</v>
      </c>
      <c r="T36" s="71"/>
      <c r="U36" s="37"/>
      <c r="V36" s="73">
        <v>0</v>
      </c>
      <c r="W36" s="74">
        <f t="shared" si="39"/>
        <v>54814.74</v>
      </c>
      <c r="X36" s="75">
        <f t="shared" si="40"/>
        <v>54814.74</v>
      </c>
      <c r="Y36" s="76">
        <f t="shared" si="41"/>
        <v>0</v>
      </c>
      <c r="Z36" s="77">
        <f t="shared" si="42"/>
        <v>0</v>
      </c>
      <c r="AA36" s="89">
        <f t="shared" si="43"/>
        <v>0</v>
      </c>
      <c r="AB36" s="79">
        <f t="shared" si="44"/>
        <v>750</v>
      </c>
      <c r="AC36" s="77">
        <f t="shared" si="45"/>
        <v>3981.4740000000002</v>
      </c>
      <c r="AD36" s="80">
        <f t="shared" si="46"/>
        <v>4731.4740000000002</v>
      </c>
      <c r="AE36" s="81">
        <f t="shared" si="47"/>
        <v>4731.4740000000002</v>
      </c>
      <c r="AF36" s="79">
        <f t="shared" si="48"/>
        <v>0</v>
      </c>
      <c r="AG36" s="82">
        <f t="shared" si="49"/>
        <v>0</v>
      </c>
      <c r="AH36" s="82">
        <f t="shared" si="50"/>
        <v>0</v>
      </c>
      <c r="AI36" s="82">
        <f t="shared" si="51"/>
        <v>0</v>
      </c>
      <c r="AJ36" s="82">
        <f t="shared" si="52"/>
        <v>0</v>
      </c>
      <c r="AK36" s="77">
        <f t="shared" si="53"/>
        <v>0</v>
      </c>
      <c r="AL36" s="84">
        <f t="shared" si="54"/>
        <v>0</v>
      </c>
      <c r="AM36" s="79">
        <f t="shared" si="55"/>
        <v>187.5</v>
      </c>
      <c r="AN36" s="82">
        <f t="shared" si="56"/>
        <v>274.5</v>
      </c>
      <c r="AO36" s="82">
        <f t="shared" si="57"/>
        <v>375</v>
      </c>
      <c r="AP36" s="82">
        <f t="shared" si="58"/>
        <v>500</v>
      </c>
      <c r="AQ36" s="82">
        <f t="shared" si="59"/>
        <v>750</v>
      </c>
      <c r="AR36" s="77">
        <f t="shared" si="60"/>
        <v>4962.9480000000003</v>
      </c>
      <c r="AS36" s="84">
        <f t="shared" si="61"/>
        <v>7049.9480000000003</v>
      </c>
      <c r="AT36" s="85">
        <f t="shared" si="62"/>
        <v>7049.9480000000003</v>
      </c>
      <c r="AU36" s="81"/>
      <c r="AV36" s="74">
        <f t="shared" si="63"/>
        <v>43033.317999999999</v>
      </c>
      <c r="AW36" s="86" t="s">
        <v>324</v>
      </c>
    </row>
    <row r="37" spans="2:77" ht="16.5" customHeight="1" thickBot="1" x14ac:dyDescent="0.25">
      <c r="B37" s="58">
        <v>32</v>
      </c>
      <c r="C37" s="88" t="s">
        <v>74</v>
      </c>
      <c r="D37" s="60" t="s">
        <v>303</v>
      </c>
      <c r="E37" s="61"/>
      <c r="F37" s="62"/>
      <c r="G37" s="63">
        <v>105</v>
      </c>
      <c r="H37" s="64">
        <v>3029.91</v>
      </c>
      <c r="I37" s="63">
        <v>185</v>
      </c>
      <c r="J37" s="65">
        <v>5338.41</v>
      </c>
      <c r="K37" s="12">
        <f t="shared" si="0"/>
        <v>2789.44</v>
      </c>
      <c r="L37" s="66" t="s">
        <v>20</v>
      </c>
      <c r="M37" s="66">
        <v>4</v>
      </c>
      <c r="N37" s="66">
        <v>4</v>
      </c>
      <c r="O37" s="67">
        <f t="shared" si="11"/>
        <v>4</v>
      </c>
      <c r="P37" s="67">
        <f t="shared" si="2"/>
        <v>4</v>
      </c>
      <c r="Q37" s="68">
        <f t="shared" si="12"/>
        <v>11157.76</v>
      </c>
      <c r="R37" s="69">
        <f t="shared" si="13"/>
        <v>4.9418861990011118</v>
      </c>
      <c r="S37" s="70">
        <f t="shared" si="3"/>
        <v>55140.38</v>
      </c>
      <c r="T37" s="71"/>
      <c r="U37" s="37"/>
      <c r="V37" s="73">
        <f>VLOOKUP(C37,SALARIO!$D$4:$G$252,4,FALSE)</f>
        <v>7615.93</v>
      </c>
      <c r="W37" s="74">
        <f t="shared" si="39"/>
        <v>55140.38</v>
      </c>
      <c r="X37" s="75">
        <f t="shared" si="40"/>
        <v>62756.31</v>
      </c>
      <c r="Y37" s="76">
        <f t="shared" si="41"/>
        <v>380.79650000000004</v>
      </c>
      <c r="Z37" s="77">
        <f t="shared" si="42"/>
        <v>0</v>
      </c>
      <c r="AA37" s="89">
        <f t="shared" si="43"/>
        <v>380.79650000000004</v>
      </c>
      <c r="AB37" s="79">
        <f t="shared" si="44"/>
        <v>750</v>
      </c>
      <c r="AC37" s="77">
        <f t="shared" si="45"/>
        <v>4775.6310000000003</v>
      </c>
      <c r="AD37" s="80">
        <f t="shared" si="46"/>
        <v>5525.6310000000003</v>
      </c>
      <c r="AE37" s="81">
        <f t="shared" si="47"/>
        <v>5144.8344999999999</v>
      </c>
      <c r="AF37" s="79">
        <f t="shared" si="48"/>
        <v>130.67789999999999</v>
      </c>
      <c r="AG37" s="82">
        <f t="shared" si="49"/>
        <v>0</v>
      </c>
      <c r="AH37" s="82">
        <f t="shared" si="50"/>
        <v>0</v>
      </c>
      <c r="AI37" s="82">
        <f t="shared" si="51"/>
        <v>0</v>
      </c>
      <c r="AJ37" s="82">
        <f t="shared" si="52"/>
        <v>0</v>
      </c>
      <c r="AK37" s="77">
        <f t="shared" si="53"/>
        <v>0</v>
      </c>
      <c r="AL37" s="84">
        <f t="shared" si="54"/>
        <v>130.67789999999999</v>
      </c>
      <c r="AM37" s="79">
        <f t="shared" si="55"/>
        <v>187.5</v>
      </c>
      <c r="AN37" s="82">
        <f t="shared" si="56"/>
        <v>274.5</v>
      </c>
      <c r="AO37" s="82">
        <f t="shared" si="57"/>
        <v>375</v>
      </c>
      <c r="AP37" s="82">
        <f t="shared" si="58"/>
        <v>500</v>
      </c>
      <c r="AQ37" s="82">
        <f t="shared" si="59"/>
        <v>750</v>
      </c>
      <c r="AR37" s="77">
        <f t="shared" si="60"/>
        <v>6551.2619999999997</v>
      </c>
      <c r="AS37" s="84">
        <f t="shared" si="61"/>
        <v>8638.2619999999988</v>
      </c>
      <c r="AT37" s="85">
        <f t="shared" si="62"/>
        <v>8507.5840999999982</v>
      </c>
      <c r="AU37" s="81"/>
      <c r="AV37" s="74">
        <f t="shared" si="63"/>
        <v>41487.9614</v>
      </c>
      <c r="AW37" s="86" t="s">
        <v>324</v>
      </c>
    </row>
    <row r="38" spans="2:77" ht="16.5" customHeight="1" thickBot="1" x14ac:dyDescent="0.25">
      <c r="B38" s="87">
        <v>33</v>
      </c>
      <c r="C38" s="59" t="s">
        <v>75</v>
      </c>
      <c r="D38" s="60" t="s">
        <v>304</v>
      </c>
      <c r="E38" s="61">
        <v>106</v>
      </c>
      <c r="F38" s="62">
        <v>5757.6099999999988</v>
      </c>
      <c r="G38" s="63">
        <v>193</v>
      </c>
      <c r="H38" s="64">
        <v>5974.29</v>
      </c>
      <c r="I38" s="63">
        <v>185</v>
      </c>
      <c r="J38" s="65">
        <v>5726.65</v>
      </c>
      <c r="K38" s="12">
        <f t="shared" si="0"/>
        <v>5819.5166666666655</v>
      </c>
      <c r="L38" s="66">
        <v>4</v>
      </c>
      <c r="M38" s="66">
        <v>4</v>
      </c>
      <c r="N38" s="66">
        <v>4</v>
      </c>
      <c r="O38" s="67">
        <f t="shared" si="11"/>
        <v>4</v>
      </c>
      <c r="P38" s="67">
        <f t="shared" si="2"/>
        <v>4</v>
      </c>
      <c r="Q38" s="68">
        <f t="shared" si="12"/>
        <v>23278.066666666662</v>
      </c>
      <c r="R38" s="69">
        <f t="shared" si="13"/>
        <v>4.9418861990011118</v>
      </c>
      <c r="S38" s="70">
        <f t="shared" si="3"/>
        <v>115037.55</v>
      </c>
      <c r="T38" s="71"/>
      <c r="U38" s="37"/>
      <c r="V38" s="73">
        <f>VLOOKUP(C38,SALARIO!$D$4:$G$252,4,FALSE)</f>
        <v>19459.84</v>
      </c>
      <c r="W38" s="74">
        <f t="shared" si="39"/>
        <v>115037.55</v>
      </c>
      <c r="X38" s="75">
        <f t="shared" si="40"/>
        <v>134497.39000000001</v>
      </c>
      <c r="Y38" s="76">
        <f t="shared" si="41"/>
        <v>750</v>
      </c>
      <c r="Z38" s="77">
        <f t="shared" si="42"/>
        <v>445.98400000000004</v>
      </c>
      <c r="AA38" s="89">
        <f t="shared" si="43"/>
        <v>1195.9839999999999</v>
      </c>
      <c r="AB38" s="79">
        <f t="shared" si="44"/>
        <v>750</v>
      </c>
      <c r="AC38" s="77">
        <f t="shared" si="45"/>
        <v>11949.739000000001</v>
      </c>
      <c r="AD38" s="80">
        <f t="shared" si="46"/>
        <v>12699.739000000001</v>
      </c>
      <c r="AE38" s="81">
        <f t="shared" si="47"/>
        <v>11503.755000000001</v>
      </c>
      <c r="AF38" s="79">
        <f t="shared" si="48"/>
        <v>187.5</v>
      </c>
      <c r="AG38" s="82">
        <f t="shared" si="49"/>
        <v>274.5</v>
      </c>
      <c r="AH38" s="82">
        <f t="shared" si="50"/>
        <v>334.488</v>
      </c>
      <c r="AI38" s="82">
        <f t="shared" si="51"/>
        <v>0</v>
      </c>
      <c r="AJ38" s="82">
        <f t="shared" si="52"/>
        <v>0</v>
      </c>
      <c r="AK38" s="77">
        <f t="shared" si="53"/>
        <v>0</v>
      </c>
      <c r="AL38" s="84">
        <f t="shared" si="54"/>
        <v>796.48800000000006</v>
      </c>
      <c r="AM38" s="79">
        <f t="shared" si="55"/>
        <v>187.5</v>
      </c>
      <c r="AN38" s="82">
        <f t="shared" si="56"/>
        <v>274.5</v>
      </c>
      <c r="AO38" s="82">
        <f t="shared" si="57"/>
        <v>375</v>
      </c>
      <c r="AP38" s="82">
        <f t="shared" si="58"/>
        <v>500</v>
      </c>
      <c r="AQ38" s="82">
        <f t="shared" si="59"/>
        <v>750</v>
      </c>
      <c r="AR38" s="77">
        <f t="shared" si="60"/>
        <v>20899.478000000003</v>
      </c>
      <c r="AS38" s="84">
        <f t="shared" si="61"/>
        <v>22986.478000000003</v>
      </c>
      <c r="AT38" s="85">
        <f t="shared" si="62"/>
        <v>22189.99</v>
      </c>
      <c r="AU38" s="81"/>
      <c r="AV38" s="74">
        <f t="shared" si="63"/>
        <v>81343.804999999993</v>
      </c>
      <c r="AW38" s="86" t="s">
        <v>324</v>
      </c>
    </row>
    <row r="39" spans="2:77" s="91" customFormat="1" ht="16.5" customHeight="1" thickBot="1" x14ac:dyDescent="0.25">
      <c r="B39" s="87">
        <v>34</v>
      </c>
      <c r="C39" s="59" t="s">
        <v>76</v>
      </c>
      <c r="D39" s="60" t="s">
        <v>302</v>
      </c>
      <c r="E39" s="61">
        <v>56</v>
      </c>
      <c r="F39" s="62">
        <v>1324.01</v>
      </c>
      <c r="G39" s="63">
        <v>0</v>
      </c>
      <c r="H39" s="64">
        <v>537.99</v>
      </c>
      <c r="I39" s="63">
        <v>0</v>
      </c>
      <c r="J39" s="65">
        <v>0</v>
      </c>
      <c r="K39" s="12">
        <f t="shared" si="0"/>
        <v>620.66666666666663</v>
      </c>
      <c r="L39" s="66">
        <v>3</v>
      </c>
      <c r="M39" s="66">
        <v>4</v>
      </c>
      <c r="N39" s="66" t="s">
        <v>20</v>
      </c>
      <c r="O39" s="67">
        <f t="shared" si="11"/>
        <v>3.5</v>
      </c>
      <c r="P39" s="67">
        <f t="shared" si="2"/>
        <v>3.5</v>
      </c>
      <c r="Q39" s="68">
        <f t="shared" si="12"/>
        <v>2172.333333333333</v>
      </c>
      <c r="R39" s="69">
        <f t="shared" si="13"/>
        <v>4.9418861990011118</v>
      </c>
      <c r="S39" s="70">
        <f t="shared" si="3"/>
        <v>10735.42</v>
      </c>
      <c r="T39" s="71"/>
      <c r="U39" s="37"/>
      <c r="V39" s="73">
        <f>VLOOKUP(C39,SALARIO!$D$4:$G$252,4,FALSE)</f>
        <v>0</v>
      </c>
      <c r="W39" s="74">
        <f t="shared" si="39"/>
        <v>10735.42</v>
      </c>
      <c r="X39" s="75">
        <f t="shared" si="40"/>
        <v>10735.42</v>
      </c>
      <c r="Y39" s="76">
        <f t="shared" si="41"/>
        <v>0</v>
      </c>
      <c r="Z39" s="77">
        <f t="shared" si="42"/>
        <v>0</v>
      </c>
      <c r="AA39" s="89">
        <f t="shared" si="43"/>
        <v>0</v>
      </c>
      <c r="AB39" s="79">
        <f t="shared" si="44"/>
        <v>536.77100000000007</v>
      </c>
      <c r="AC39" s="77">
        <f t="shared" si="45"/>
        <v>0</v>
      </c>
      <c r="AD39" s="80">
        <f t="shared" si="46"/>
        <v>536.77100000000007</v>
      </c>
      <c r="AE39" s="81">
        <f t="shared" si="47"/>
        <v>536.77100000000007</v>
      </c>
      <c r="AF39" s="79">
        <f t="shared" si="48"/>
        <v>0</v>
      </c>
      <c r="AG39" s="82">
        <f t="shared" si="49"/>
        <v>0</v>
      </c>
      <c r="AH39" s="82">
        <f t="shared" si="50"/>
        <v>0</v>
      </c>
      <c r="AI39" s="82">
        <f t="shared" si="51"/>
        <v>0</v>
      </c>
      <c r="AJ39" s="82">
        <f t="shared" si="52"/>
        <v>0</v>
      </c>
      <c r="AK39" s="77">
        <f t="shared" si="53"/>
        <v>0</v>
      </c>
      <c r="AL39" s="84">
        <f t="shared" si="54"/>
        <v>0</v>
      </c>
      <c r="AM39" s="79">
        <f t="shared" si="55"/>
        <v>187.5</v>
      </c>
      <c r="AN39" s="82">
        <f t="shared" si="56"/>
        <v>61.271000000000008</v>
      </c>
      <c r="AO39" s="82">
        <f t="shared" si="57"/>
        <v>0</v>
      </c>
      <c r="AP39" s="82">
        <f t="shared" si="58"/>
        <v>0</v>
      </c>
      <c r="AQ39" s="82">
        <f t="shared" si="59"/>
        <v>0</v>
      </c>
      <c r="AR39" s="77">
        <f t="shared" si="60"/>
        <v>0</v>
      </c>
      <c r="AS39" s="84">
        <f t="shared" si="61"/>
        <v>248.77100000000002</v>
      </c>
      <c r="AT39" s="85">
        <f t="shared" si="62"/>
        <v>248.77100000000002</v>
      </c>
      <c r="AU39" s="81"/>
      <c r="AV39" s="74">
        <f t="shared" si="63"/>
        <v>9949.8779999999988</v>
      </c>
      <c r="AW39" s="86" t="s">
        <v>324</v>
      </c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</row>
    <row r="40" spans="2:77" ht="16.5" customHeight="1" thickBot="1" x14ac:dyDescent="0.25">
      <c r="B40" s="87">
        <v>35</v>
      </c>
      <c r="C40" s="59" t="s">
        <v>77</v>
      </c>
      <c r="D40" s="60" t="s">
        <v>302</v>
      </c>
      <c r="E40" s="61">
        <v>98</v>
      </c>
      <c r="F40" s="62">
        <v>4285.5599999999995</v>
      </c>
      <c r="G40" s="63">
        <v>204</v>
      </c>
      <c r="H40" s="64">
        <v>4885.34</v>
      </c>
      <c r="I40" s="63">
        <v>182.5</v>
      </c>
      <c r="J40" s="65">
        <v>4369.96</v>
      </c>
      <c r="K40" s="12">
        <f t="shared" si="0"/>
        <v>4513.62</v>
      </c>
      <c r="L40" s="66">
        <v>4</v>
      </c>
      <c r="M40" s="66">
        <v>4</v>
      </c>
      <c r="N40" s="66">
        <v>4</v>
      </c>
      <c r="O40" s="67">
        <f t="shared" si="11"/>
        <v>4</v>
      </c>
      <c r="P40" s="67">
        <f t="shared" si="2"/>
        <v>4</v>
      </c>
      <c r="Q40" s="68">
        <f t="shared" si="12"/>
        <v>18054.48</v>
      </c>
      <c r="R40" s="69">
        <f t="shared" si="13"/>
        <v>4.9418861990011118</v>
      </c>
      <c r="S40" s="70">
        <f t="shared" si="3"/>
        <v>89223.18</v>
      </c>
      <c r="T40" s="71"/>
      <c r="U40" s="37"/>
      <c r="V40" s="73">
        <f>VLOOKUP(C40,SALARIO!$D$4:$G$252,4,FALSE)</f>
        <v>4369.96</v>
      </c>
      <c r="W40" s="74">
        <f t="shared" si="39"/>
        <v>89223.18</v>
      </c>
      <c r="X40" s="75">
        <f t="shared" si="40"/>
        <v>93593.14</v>
      </c>
      <c r="Y40" s="76">
        <f t="shared" si="41"/>
        <v>218.49800000000002</v>
      </c>
      <c r="Z40" s="77">
        <f t="shared" si="42"/>
        <v>0</v>
      </c>
      <c r="AA40" s="89">
        <f t="shared" si="43"/>
        <v>218.49800000000002</v>
      </c>
      <c r="AB40" s="79">
        <f t="shared" si="44"/>
        <v>750</v>
      </c>
      <c r="AC40" s="77">
        <f t="shared" si="45"/>
        <v>7859.3140000000003</v>
      </c>
      <c r="AD40" s="80">
        <f t="shared" si="46"/>
        <v>8609.3140000000003</v>
      </c>
      <c r="AE40" s="81">
        <f t="shared" si="47"/>
        <v>8390.8160000000007</v>
      </c>
      <c r="AF40" s="79">
        <f t="shared" si="48"/>
        <v>33.2988</v>
      </c>
      <c r="AG40" s="82">
        <f t="shared" si="49"/>
        <v>0</v>
      </c>
      <c r="AH40" s="82">
        <f t="shared" si="50"/>
        <v>0</v>
      </c>
      <c r="AI40" s="82">
        <f t="shared" si="51"/>
        <v>0</v>
      </c>
      <c r="AJ40" s="82">
        <f t="shared" si="52"/>
        <v>0</v>
      </c>
      <c r="AK40" s="77">
        <f t="shared" si="53"/>
        <v>0</v>
      </c>
      <c r="AL40" s="84">
        <f t="shared" si="54"/>
        <v>33.2988</v>
      </c>
      <c r="AM40" s="79">
        <f t="shared" si="55"/>
        <v>187.5</v>
      </c>
      <c r="AN40" s="82">
        <f t="shared" si="56"/>
        <v>274.5</v>
      </c>
      <c r="AO40" s="82">
        <f t="shared" si="57"/>
        <v>375</v>
      </c>
      <c r="AP40" s="82">
        <f t="shared" si="58"/>
        <v>500</v>
      </c>
      <c r="AQ40" s="82">
        <f t="shared" si="59"/>
        <v>750</v>
      </c>
      <c r="AR40" s="77">
        <f t="shared" si="60"/>
        <v>12718.628000000001</v>
      </c>
      <c r="AS40" s="84">
        <f t="shared" si="61"/>
        <v>14805.628000000001</v>
      </c>
      <c r="AT40" s="85">
        <f t="shared" si="62"/>
        <v>14772.3292</v>
      </c>
      <c r="AU40" s="81"/>
      <c r="AV40" s="74">
        <f t="shared" si="63"/>
        <v>66060.034799999994</v>
      </c>
      <c r="AW40" s="86" t="s">
        <v>324</v>
      </c>
    </row>
    <row r="41" spans="2:77" ht="16.5" customHeight="1" thickBot="1" x14ac:dyDescent="0.25">
      <c r="B41" s="87">
        <v>36</v>
      </c>
      <c r="C41" s="59" t="s">
        <v>78</v>
      </c>
      <c r="D41" s="60" t="s">
        <v>302</v>
      </c>
      <c r="E41" s="61">
        <v>192</v>
      </c>
      <c r="F41" s="62">
        <v>4536.72</v>
      </c>
      <c r="G41" s="63">
        <v>168</v>
      </c>
      <c r="H41" s="64">
        <v>5050.83</v>
      </c>
      <c r="I41" s="63">
        <v>144</v>
      </c>
      <c r="J41" s="65">
        <v>3393.84</v>
      </c>
      <c r="K41" s="12">
        <f t="shared" si="0"/>
        <v>4327.13</v>
      </c>
      <c r="L41" s="66">
        <v>3</v>
      </c>
      <c r="M41" s="66">
        <v>4</v>
      </c>
      <c r="N41" s="66">
        <v>4</v>
      </c>
      <c r="O41" s="67">
        <f t="shared" si="11"/>
        <v>3.6666666666666665</v>
      </c>
      <c r="P41" s="67">
        <f t="shared" si="2"/>
        <v>3.6666666666666665</v>
      </c>
      <c r="Q41" s="68">
        <f t="shared" si="12"/>
        <v>15866.143333333333</v>
      </c>
      <c r="R41" s="69">
        <f t="shared" si="13"/>
        <v>4.9418861990011118</v>
      </c>
      <c r="S41" s="70">
        <f t="shared" si="3"/>
        <v>78408.67</v>
      </c>
      <c r="T41" s="71"/>
      <c r="U41" s="37"/>
      <c r="V41" s="73">
        <f>VLOOKUP(C41,SALARIO!$D$4:$G$252,4,FALSE)</f>
        <v>3393.84</v>
      </c>
      <c r="W41" s="74">
        <f t="shared" si="39"/>
        <v>78408.67</v>
      </c>
      <c r="X41" s="75">
        <f t="shared" si="40"/>
        <v>81802.509999999995</v>
      </c>
      <c r="Y41" s="76">
        <f t="shared" si="41"/>
        <v>169.69200000000001</v>
      </c>
      <c r="Z41" s="77">
        <f t="shared" si="42"/>
        <v>0</v>
      </c>
      <c r="AA41" s="89">
        <f t="shared" si="43"/>
        <v>169.69200000000001</v>
      </c>
      <c r="AB41" s="79">
        <f t="shared" si="44"/>
        <v>750</v>
      </c>
      <c r="AC41" s="77">
        <f t="shared" si="45"/>
        <v>6680.2510000000002</v>
      </c>
      <c r="AD41" s="80">
        <f t="shared" si="46"/>
        <v>7430.2510000000002</v>
      </c>
      <c r="AE41" s="81">
        <f t="shared" si="47"/>
        <v>7260.5590000000002</v>
      </c>
      <c r="AF41" s="79">
        <f t="shared" si="48"/>
        <v>4.0152000000000045</v>
      </c>
      <c r="AG41" s="82">
        <f t="shared" si="49"/>
        <v>0</v>
      </c>
      <c r="AH41" s="82">
        <f t="shared" si="50"/>
        <v>0</v>
      </c>
      <c r="AI41" s="82">
        <f t="shared" si="51"/>
        <v>0</v>
      </c>
      <c r="AJ41" s="82">
        <f t="shared" si="52"/>
        <v>0</v>
      </c>
      <c r="AK41" s="77">
        <f t="shared" si="53"/>
        <v>0</v>
      </c>
      <c r="AL41" s="84">
        <f t="shared" si="54"/>
        <v>4.0152000000000045</v>
      </c>
      <c r="AM41" s="79">
        <f t="shared" si="55"/>
        <v>187.5</v>
      </c>
      <c r="AN41" s="82">
        <f t="shared" si="56"/>
        <v>274.5</v>
      </c>
      <c r="AO41" s="82">
        <f t="shared" si="57"/>
        <v>375</v>
      </c>
      <c r="AP41" s="82">
        <f t="shared" si="58"/>
        <v>500</v>
      </c>
      <c r="AQ41" s="82">
        <f t="shared" si="59"/>
        <v>750</v>
      </c>
      <c r="AR41" s="77">
        <f t="shared" si="60"/>
        <v>10360.502</v>
      </c>
      <c r="AS41" s="84">
        <f t="shared" si="61"/>
        <v>12447.502</v>
      </c>
      <c r="AT41" s="85">
        <f t="shared" si="62"/>
        <v>12443.486800000001</v>
      </c>
      <c r="AU41" s="81"/>
      <c r="AV41" s="74">
        <f t="shared" si="63"/>
        <v>58704.624200000006</v>
      </c>
      <c r="AW41" s="86" t="s">
        <v>324</v>
      </c>
    </row>
    <row r="42" spans="2:77" ht="16.5" customHeight="1" thickBot="1" x14ac:dyDescent="0.25">
      <c r="B42" s="87">
        <v>37</v>
      </c>
      <c r="C42" s="88" t="s">
        <v>79</v>
      </c>
      <c r="D42" s="60" t="s">
        <v>302</v>
      </c>
      <c r="E42" s="61"/>
      <c r="F42" s="62"/>
      <c r="G42" s="63"/>
      <c r="H42" s="64"/>
      <c r="I42" s="63">
        <v>24</v>
      </c>
      <c r="J42" s="65">
        <v>565.64</v>
      </c>
      <c r="K42" s="12">
        <f t="shared" si="0"/>
        <v>188.54666666666665</v>
      </c>
      <c r="L42" s="66" t="s">
        <v>20</v>
      </c>
      <c r="M42" s="66" t="s">
        <v>20</v>
      </c>
      <c r="N42" s="66">
        <v>4</v>
      </c>
      <c r="O42" s="67">
        <f t="shared" si="11"/>
        <v>4</v>
      </c>
      <c r="P42" s="67">
        <f t="shared" si="2"/>
        <v>4</v>
      </c>
      <c r="Q42" s="68">
        <f t="shared" si="12"/>
        <v>754.18666666666661</v>
      </c>
      <c r="R42" s="69">
        <f t="shared" si="13"/>
        <v>4.9418861990011118</v>
      </c>
      <c r="S42" s="70">
        <f t="shared" si="3"/>
        <v>3727.1</v>
      </c>
      <c r="T42" s="71"/>
      <c r="U42" s="37"/>
      <c r="V42" s="73">
        <f>VLOOKUP(C42,SALARIO!$D$4:$G$252,4,FALSE)</f>
        <v>565.64</v>
      </c>
      <c r="W42" s="74">
        <f t="shared" si="39"/>
        <v>3727.1</v>
      </c>
      <c r="X42" s="75">
        <f t="shared" si="40"/>
        <v>4292.74</v>
      </c>
      <c r="Y42" s="76">
        <f t="shared" si="41"/>
        <v>28.282</v>
      </c>
      <c r="Z42" s="77">
        <f t="shared" si="42"/>
        <v>0</v>
      </c>
      <c r="AA42" s="89">
        <f t="shared" si="43"/>
        <v>28.282</v>
      </c>
      <c r="AB42" s="79">
        <f t="shared" si="44"/>
        <v>214.637</v>
      </c>
      <c r="AC42" s="77">
        <f t="shared" si="45"/>
        <v>0</v>
      </c>
      <c r="AD42" s="80">
        <f t="shared" si="46"/>
        <v>214.637</v>
      </c>
      <c r="AE42" s="81">
        <f t="shared" si="47"/>
        <v>186.35499999999999</v>
      </c>
      <c r="AF42" s="79">
        <f t="shared" si="48"/>
        <v>0</v>
      </c>
      <c r="AG42" s="82">
        <f t="shared" si="49"/>
        <v>0</v>
      </c>
      <c r="AH42" s="82">
        <f t="shared" si="50"/>
        <v>0</v>
      </c>
      <c r="AI42" s="82">
        <f t="shared" si="51"/>
        <v>0</v>
      </c>
      <c r="AJ42" s="82">
        <f t="shared" si="52"/>
        <v>0</v>
      </c>
      <c r="AK42" s="77">
        <f t="shared" si="53"/>
        <v>0</v>
      </c>
      <c r="AL42" s="84">
        <f t="shared" si="54"/>
        <v>0</v>
      </c>
      <c r="AM42" s="79">
        <f t="shared" si="55"/>
        <v>30.982199999999992</v>
      </c>
      <c r="AN42" s="82">
        <f t="shared" si="56"/>
        <v>0</v>
      </c>
      <c r="AO42" s="82">
        <f t="shared" si="57"/>
        <v>0</v>
      </c>
      <c r="AP42" s="82">
        <f t="shared" si="58"/>
        <v>0</v>
      </c>
      <c r="AQ42" s="82">
        <f t="shared" si="59"/>
        <v>0</v>
      </c>
      <c r="AR42" s="77">
        <f t="shared" si="60"/>
        <v>0</v>
      </c>
      <c r="AS42" s="84">
        <f t="shared" si="61"/>
        <v>30.982199999999992</v>
      </c>
      <c r="AT42" s="85">
        <f t="shared" si="62"/>
        <v>30.982199999999992</v>
      </c>
      <c r="AU42" s="81"/>
      <c r="AV42" s="74">
        <f t="shared" si="63"/>
        <v>3509.7628</v>
      </c>
      <c r="AW42" s="86" t="s">
        <v>324</v>
      </c>
    </row>
    <row r="43" spans="2:77" ht="16.5" customHeight="1" thickBot="1" x14ac:dyDescent="0.25">
      <c r="B43" s="87">
        <v>38</v>
      </c>
      <c r="C43" s="59" t="s">
        <v>80</v>
      </c>
      <c r="D43" s="60" t="s">
        <v>302</v>
      </c>
      <c r="E43" s="61">
        <v>184</v>
      </c>
      <c r="F43" s="62">
        <v>4705.3</v>
      </c>
      <c r="G43" s="63">
        <v>176</v>
      </c>
      <c r="H43" s="64">
        <v>4152.21</v>
      </c>
      <c r="I43" s="63">
        <v>192</v>
      </c>
      <c r="J43" s="65">
        <v>4525.12</v>
      </c>
      <c r="K43" s="12">
        <f t="shared" si="0"/>
        <v>4460.876666666667</v>
      </c>
      <c r="L43" s="66">
        <v>4</v>
      </c>
      <c r="M43" s="66">
        <v>4</v>
      </c>
      <c r="N43" s="66">
        <v>4</v>
      </c>
      <c r="O43" s="67">
        <f t="shared" si="11"/>
        <v>4</v>
      </c>
      <c r="P43" s="67">
        <f t="shared" si="2"/>
        <v>4</v>
      </c>
      <c r="Q43" s="68">
        <f t="shared" si="12"/>
        <v>17843.506666666668</v>
      </c>
      <c r="R43" s="69">
        <f t="shared" si="13"/>
        <v>4.9418861990011118</v>
      </c>
      <c r="S43" s="70">
        <f t="shared" si="3"/>
        <v>88180.57</v>
      </c>
      <c r="T43" s="71"/>
      <c r="U43" s="37"/>
      <c r="V43" s="73">
        <f>VLOOKUP(C43,SALARIO!$D$4:$G$252,4,FALSE)</f>
        <v>5453.46</v>
      </c>
      <c r="W43" s="74">
        <f t="shared" si="39"/>
        <v>88180.57</v>
      </c>
      <c r="X43" s="75">
        <f t="shared" si="40"/>
        <v>93634.030000000013</v>
      </c>
      <c r="Y43" s="76">
        <f t="shared" si="41"/>
        <v>272.673</v>
      </c>
      <c r="Z43" s="77">
        <f t="shared" si="42"/>
        <v>0</v>
      </c>
      <c r="AA43" s="89">
        <f t="shared" si="43"/>
        <v>272.673</v>
      </c>
      <c r="AB43" s="79">
        <f t="shared" si="44"/>
        <v>750</v>
      </c>
      <c r="AC43" s="77">
        <f t="shared" si="45"/>
        <v>7863.4030000000021</v>
      </c>
      <c r="AD43" s="80">
        <f t="shared" si="46"/>
        <v>8613.4030000000021</v>
      </c>
      <c r="AE43" s="81">
        <f t="shared" si="47"/>
        <v>8340.7300000000014</v>
      </c>
      <c r="AF43" s="79">
        <f t="shared" si="48"/>
        <v>65.803799999999995</v>
      </c>
      <c r="AG43" s="82">
        <f t="shared" si="49"/>
        <v>0</v>
      </c>
      <c r="AH43" s="82">
        <f t="shared" si="50"/>
        <v>0</v>
      </c>
      <c r="AI43" s="82">
        <f t="shared" si="51"/>
        <v>0</v>
      </c>
      <c r="AJ43" s="82">
        <f t="shared" si="52"/>
        <v>0</v>
      </c>
      <c r="AK43" s="77">
        <f t="shared" si="53"/>
        <v>0</v>
      </c>
      <c r="AL43" s="84">
        <f t="shared" si="54"/>
        <v>65.803799999999995</v>
      </c>
      <c r="AM43" s="79">
        <f t="shared" si="55"/>
        <v>187.5</v>
      </c>
      <c r="AN43" s="82">
        <f t="shared" si="56"/>
        <v>274.5</v>
      </c>
      <c r="AO43" s="82">
        <f t="shared" si="57"/>
        <v>375</v>
      </c>
      <c r="AP43" s="82">
        <f t="shared" si="58"/>
        <v>500</v>
      </c>
      <c r="AQ43" s="82">
        <f t="shared" si="59"/>
        <v>750</v>
      </c>
      <c r="AR43" s="77">
        <f t="shared" si="60"/>
        <v>12726.806000000004</v>
      </c>
      <c r="AS43" s="84">
        <f t="shared" si="61"/>
        <v>14813.806000000004</v>
      </c>
      <c r="AT43" s="85">
        <f t="shared" si="62"/>
        <v>14748.002200000004</v>
      </c>
      <c r="AU43" s="81"/>
      <c r="AV43" s="74">
        <f t="shared" si="63"/>
        <v>65091.837800000008</v>
      </c>
      <c r="AW43" s="86" t="s">
        <v>324</v>
      </c>
    </row>
    <row r="44" spans="2:77" ht="16.5" customHeight="1" thickBot="1" x14ac:dyDescent="0.25">
      <c r="B44" s="58">
        <v>39</v>
      </c>
      <c r="C44" s="59" t="s">
        <v>81</v>
      </c>
      <c r="D44" s="60" t="s">
        <v>304</v>
      </c>
      <c r="E44" s="61">
        <v>27</v>
      </c>
      <c r="F44" s="62">
        <v>835.78</v>
      </c>
      <c r="G44" s="63">
        <v>158</v>
      </c>
      <c r="H44" s="64">
        <v>4890.8700000000008</v>
      </c>
      <c r="I44" s="63">
        <v>0</v>
      </c>
      <c r="J44" s="65">
        <v>0</v>
      </c>
      <c r="K44" s="12">
        <f t="shared" si="0"/>
        <v>1908.8833333333334</v>
      </c>
      <c r="L44" s="66">
        <v>4</v>
      </c>
      <c r="M44" s="66">
        <v>4</v>
      </c>
      <c r="N44" s="66" t="s">
        <v>20</v>
      </c>
      <c r="O44" s="67">
        <f t="shared" si="11"/>
        <v>4</v>
      </c>
      <c r="P44" s="67">
        <f t="shared" si="2"/>
        <v>4</v>
      </c>
      <c r="Q44" s="68">
        <f t="shared" si="12"/>
        <v>7635.5333333333338</v>
      </c>
      <c r="R44" s="69">
        <f t="shared" si="13"/>
        <v>4.9418861990011118</v>
      </c>
      <c r="S44" s="70">
        <f t="shared" si="3"/>
        <v>37733.93</v>
      </c>
      <c r="T44" s="71"/>
      <c r="U44" s="37"/>
      <c r="V44" s="73">
        <f>VLOOKUP(C44,SALARIO!$D$4:$G$252,4,FALSE)</f>
        <v>933.03</v>
      </c>
      <c r="W44" s="74">
        <f t="shared" si="39"/>
        <v>37733.93</v>
      </c>
      <c r="X44" s="75">
        <f t="shared" si="40"/>
        <v>38666.959999999999</v>
      </c>
      <c r="Y44" s="76">
        <f t="shared" si="41"/>
        <v>46.651499999999999</v>
      </c>
      <c r="Z44" s="77">
        <f t="shared" si="42"/>
        <v>0</v>
      </c>
      <c r="AA44" s="89">
        <f t="shared" si="43"/>
        <v>46.651499999999999</v>
      </c>
      <c r="AB44" s="79">
        <f t="shared" si="44"/>
        <v>750</v>
      </c>
      <c r="AC44" s="77">
        <f t="shared" si="45"/>
        <v>2366.6959999999999</v>
      </c>
      <c r="AD44" s="80">
        <f t="shared" si="46"/>
        <v>3116.6959999999999</v>
      </c>
      <c r="AE44" s="81">
        <f t="shared" si="47"/>
        <v>3070.0445</v>
      </c>
      <c r="AF44" s="79">
        <f t="shared" si="48"/>
        <v>0</v>
      </c>
      <c r="AG44" s="82">
        <f t="shared" si="49"/>
        <v>0</v>
      </c>
      <c r="AH44" s="82">
        <f t="shared" si="50"/>
        <v>0</v>
      </c>
      <c r="AI44" s="82">
        <f t="shared" si="51"/>
        <v>0</v>
      </c>
      <c r="AJ44" s="82">
        <f t="shared" si="52"/>
        <v>0</v>
      </c>
      <c r="AK44" s="77">
        <f t="shared" si="53"/>
        <v>0</v>
      </c>
      <c r="AL44" s="84">
        <f t="shared" si="54"/>
        <v>0</v>
      </c>
      <c r="AM44" s="79">
        <f t="shared" si="55"/>
        <v>187.5</v>
      </c>
      <c r="AN44" s="82">
        <f t="shared" si="56"/>
        <v>274.5</v>
      </c>
      <c r="AO44" s="82">
        <f t="shared" si="57"/>
        <v>375</v>
      </c>
      <c r="AP44" s="82">
        <f t="shared" si="58"/>
        <v>500</v>
      </c>
      <c r="AQ44" s="82">
        <f t="shared" si="59"/>
        <v>750</v>
      </c>
      <c r="AR44" s="77">
        <f t="shared" si="60"/>
        <v>1733.3919999999998</v>
      </c>
      <c r="AS44" s="84">
        <f t="shared" si="61"/>
        <v>3820.3919999999998</v>
      </c>
      <c r="AT44" s="85">
        <f t="shared" si="62"/>
        <v>3820.3919999999998</v>
      </c>
      <c r="AU44" s="81"/>
      <c r="AV44" s="74">
        <f t="shared" si="63"/>
        <v>30843.493500000004</v>
      </c>
      <c r="AW44" s="86" t="s">
        <v>324</v>
      </c>
    </row>
    <row r="45" spans="2:77" ht="16.5" customHeight="1" thickBot="1" x14ac:dyDescent="0.25">
      <c r="B45" s="87">
        <v>40</v>
      </c>
      <c r="C45" s="59" t="s">
        <v>82</v>
      </c>
      <c r="D45" s="60" t="s">
        <v>304</v>
      </c>
      <c r="E45" s="61">
        <v>186</v>
      </c>
      <c r="F45" s="62">
        <v>7340.24</v>
      </c>
      <c r="G45" s="63">
        <v>193</v>
      </c>
      <c r="H45" s="64">
        <v>7212.4800000000014</v>
      </c>
      <c r="I45" s="63">
        <v>141</v>
      </c>
      <c r="J45" s="65">
        <v>4364.6399999999994</v>
      </c>
      <c r="K45" s="12">
        <f t="shared" si="0"/>
        <v>6305.7866666666669</v>
      </c>
      <c r="L45" s="66">
        <v>4</v>
      </c>
      <c r="M45" s="66">
        <v>4</v>
      </c>
      <c r="N45" s="66">
        <v>4</v>
      </c>
      <c r="O45" s="67">
        <f t="shared" si="11"/>
        <v>4</v>
      </c>
      <c r="P45" s="67">
        <f t="shared" si="2"/>
        <v>4</v>
      </c>
      <c r="Q45" s="68">
        <f t="shared" si="12"/>
        <v>25223.146666666667</v>
      </c>
      <c r="R45" s="69">
        <f t="shared" si="13"/>
        <v>4.9418861990011118</v>
      </c>
      <c r="S45" s="70">
        <f t="shared" si="3"/>
        <v>124649.92</v>
      </c>
      <c r="T45" s="71"/>
      <c r="U45" s="37"/>
      <c r="V45" s="73">
        <f>VLOOKUP(C45,SALARIO!$D$4:$G$252,4,FALSE)</f>
        <v>6702.92</v>
      </c>
      <c r="W45" s="74">
        <f t="shared" si="39"/>
        <v>124649.92</v>
      </c>
      <c r="X45" s="75">
        <f t="shared" si="40"/>
        <v>131352.84</v>
      </c>
      <c r="Y45" s="76">
        <f t="shared" si="41"/>
        <v>335.14600000000002</v>
      </c>
      <c r="Z45" s="77">
        <f t="shared" si="42"/>
        <v>0</v>
      </c>
      <c r="AA45" s="89">
        <f t="shared" si="43"/>
        <v>335.14600000000002</v>
      </c>
      <c r="AB45" s="79">
        <f t="shared" si="44"/>
        <v>750</v>
      </c>
      <c r="AC45" s="77">
        <f t="shared" si="45"/>
        <v>11635.284</v>
      </c>
      <c r="AD45" s="80">
        <f t="shared" si="46"/>
        <v>12385.284</v>
      </c>
      <c r="AE45" s="81">
        <f t="shared" si="47"/>
        <v>12050.137999999999</v>
      </c>
      <c r="AF45" s="79">
        <f t="shared" si="48"/>
        <v>103.2876</v>
      </c>
      <c r="AG45" s="82">
        <f t="shared" si="49"/>
        <v>0</v>
      </c>
      <c r="AH45" s="82">
        <f t="shared" si="50"/>
        <v>0</v>
      </c>
      <c r="AI45" s="82">
        <f t="shared" si="51"/>
        <v>0</v>
      </c>
      <c r="AJ45" s="82">
        <f t="shared" si="52"/>
        <v>0</v>
      </c>
      <c r="AK45" s="77">
        <f t="shared" si="53"/>
        <v>0</v>
      </c>
      <c r="AL45" s="84">
        <f t="shared" si="54"/>
        <v>103.2876</v>
      </c>
      <c r="AM45" s="79">
        <f t="shared" si="55"/>
        <v>187.5</v>
      </c>
      <c r="AN45" s="82">
        <f t="shared" si="56"/>
        <v>274.5</v>
      </c>
      <c r="AO45" s="82">
        <f t="shared" si="57"/>
        <v>375</v>
      </c>
      <c r="AP45" s="82">
        <f t="shared" si="58"/>
        <v>500</v>
      </c>
      <c r="AQ45" s="82">
        <f t="shared" si="59"/>
        <v>750</v>
      </c>
      <c r="AR45" s="77">
        <f t="shared" si="60"/>
        <v>20270.567999999999</v>
      </c>
      <c r="AS45" s="84">
        <f t="shared" si="61"/>
        <v>22357.567999999999</v>
      </c>
      <c r="AT45" s="85">
        <f t="shared" si="62"/>
        <v>22254.2804</v>
      </c>
      <c r="AU45" s="81"/>
      <c r="AV45" s="74">
        <f t="shared" si="63"/>
        <v>90345.501600000003</v>
      </c>
      <c r="AW45" s="86" t="s">
        <v>324</v>
      </c>
    </row>
    <row r="46" spans="2:77" ht="16.5" customHeight="1" thickBot="1" x14ac:dyDescent="0.25">
      <c r="B46" s="87">
        <v>41</v>
      </c>
      <c r="C46" s="59" t="s">
        <v>83</v>
      </c>
      <c r="D46" s="60" t="s">
        <v>301</v>
      </c>
      <c r="E46" s="61">
        <v>186</v>
      </c>
      <c r="F46" s="62">
        <v>7661.3400000000011</v>
      </c>
      <c r="G46" s="63">
        <v>193</v>
      </c>
      <c r="H46" s="64">
        <v>10462.220000000001</v>
      </c>
      <c r="I46" s="63">
        <v>89</v>
      </c>
      <c r="J46" s="65">
        <v>3221.9300000000003</v>
      </c>
      <c r="K46" s="12">
        <f t="shared" si="0"/>
        <v>7115.1633333333339</v>
      </c>
      <c r="L46" s="66">
        <v>4</v>
      </c>
      <c r="M46" s="66">
        <v>4</v>
      </c>
      <c r="N46" s="66">
        <v>4</v>
      </c>
      <c r="O46" s="67">
        <f t="shared" si="11"/>
        <v>4</v>
      </c>
      <c r="P46" s="67">
        <f t="shared" si="2"/>
        <v>4</v>
      </c>
      <c r="Q46" s="68">
        <f t="shared" si="12"/>
        <v>28460.653333333335</v>
      </c>
      <c r="R46" s="69">
        <f t="shared" si="13"/>
        <v>4.9418861990011118</v>
      </c>
      <c r="S46" s="70">
        <f t="shared" si="3"/>
        <v>140649.29999999999</v>
      </c>
      <c r="T46" s="71"/>
      <c r="U46" s="37"/>
      <c r="V46" s="73">
        <f>VLOOKUP(C46,SALARIO!$D$4:$G$252,4,FALSE)</f>
        <v>5411.92</v>
      </c>
      <c r="W46" s="74">
        <f t="shared" si="39"/>
        <v>140649.29999999999</v>
      </c>
      <c r="X46" s="75">
        <f t="shared" si="40"/>
        <v>146061.22</v>
      </c>
      <c r="Y46" s="76">
        <f t="shared" si="41"/>
        <v>270.596</v>
      </c>
      <c r="Z46" s="77">
        <f t="shared" si="42"/>
        <v>0</v>
      </c>
      <c r="AA46" s="89">
        <f t="shared" si="43"/>
        <v>270.596</v>
      </c>
      <c r="AB46" s="79">
        <f t="shared" si="44"/>
        <v>750</v>
      </c>
      <c r="AC46" s="77">
        <f t="shared" si="45"/>
        <v>13106.122000000001</v>
      </c>
      <c r="AD46" s="80">
        <f t="shared" si="46"/>
        <v>13856.122000000001</v>
      </c>
      <c r="AE46" s="81">
        <f t="shared" si="47"/>
        <v>13585.526000000002</v>
      </c>
      <c r="AF46" s="79">
        <f t="shared" si="48"/>
        <v>64.557599999999994</v>
      </c>
      <c r="AG46" s="82">
        <f t="shared" si="49"/>
        <v>0</v>
      </c>
      <c r="AH46" s="82">
        <f t="shared" si="50"/>
        <v>0</v>
      </c>
      <c r="AI46" s="82">
        <f t="shared" si="51"/>
        <v>0</v>
      </c>
      <c r="AJ46" s="82">
        <f t="shared" si="52"/>
        <v>0</v>
      </c>
      <c r="AK46" s="77">
        <f t="shared" si="53"/>
        <v>0</v>
      </c>
      <c r="AL46" s="84">
        <f t="shared" si="54"/>
        <v>64.557599999999994</v>
      </c>
      <c r="AM46" s="79">
        <f t="shared" si="55"/>
        <v>187.5</v>
      </c>
      <c r="AN46" s="82">
        <f t="shared" si="56"/>
        <v>274.5</v>
      </c>
      <c r="AO46" s="82">
        <f t="shared" si="57"/>
        <v>375</v>
      </c>
      <c r="AP46" s="82">
        <f t="shared" si="58"/>
        <v>500</v>
      </c>
      <c r="AQ46" s="82">
        <f t="shared" si="59"/>
        <v>750</v>
      </c>
      <c r="AR46" s="77">
        <f t="shared" si="60"/>
        <v>23212.244000000002</v>
      </c>
      <c r="AS46" s="84">
        <f t="shared" si="61"/>
        <v>25299.244000000002</v>
      </c>
      <c r="AT46" s="85">
        <f t="shared" si="62"/>
        <v>25234.686400000002</v>
      </c>
      <c r="AU46" s="81"/>
      <c r="AV46" s="74">
        <f t="shared" si="63"/>
        <v>101829.08759999998</v>
      </c>
      <c r="AW46" s="86" t="s">
        <v>324</v>
      </c>
    </row>
    <row r="47" spans="2:77" ht="16.5" customHeight="1" thickBot="1" x14ac:dyDescent="0.25">
      <c r="B47" s="87">
        <v>42</v>
      </c>
      <c r="C47" s="59" t="s">
        <v>84</v>
      </c>
      <c r="D47" s="60" t="s">
        <v>310</v>
      </c>
      <c r="E47" s="61">
        <v>186</v>
      </c>
      <c r="F47" s="62">
        <v>8098.85</v>
      </c>
      <c r="G47" s="63">
        <v>193</v>
      </c>
      <c r="H47" s="64">
        <v>7391.92</v>
      </c>
      <c r="I47" s="63">
        <v>185</v>
      </c>
      <c r="J47" s="65">
        <v>7085.52</v>
      </c>
      <c r="K47" s="12">
        <f t="shared" si="0"/>
        <v>7525.43</v>
      </c>
      <c r="L47" s="66">
        <v>4</v>
      </c>
      <c r="M47" s="66">
        <v>4</v>
      </c>
      <c r="N47" s="66">
        <v>4</v>
      </c>
      <c r="O47" s="67">
        <f t="shared" si="11"/>
        <v>4</v>
      </c>
      <c r="P47" s="67">
        <f t="shared" si="2"/>
        <v>4</v>
      </c>
      <c r="Q47" s="68">
        <f t="shared" si="12"/>
        <v>30101.72</v>
      </c>
      <c r="R47" s="69">
        <f t="shared" si="13"/>
        <v>4.9418861990011118</v>
      </c>
      <c r="S47" s="70">
        <f t="shared" si="3"/>
        <v>148759.26999999999</v>
      </c>
      <c r="T47" s="71"/>
      <c r="U47" s="37"/>
      <c r="V47" s="73">
        <f>VLOOKUP(C47,SALARIO!$D$4:$G$252,4,FALSE)</f>
        <v>7085.52</v>
      </c>
      <c r="W47" s="74">
        <f t="shared" si="39"/>
        <v>148759.26999999999</v>
      </c>
      <c r="X47" s="75">
        <f t="shared" si="40"/>
        <v>155844.78999999998</v>
      </c>
      <c r="Y47" s="76">
        <f t="shared" si="41"/>
        <v>354.27600000000007</v>
      </c>
      <c r="Z47" s="77">
        <f t="shared" si="42"/>
        <v>0</v>
      </c>
      <c r="AA47" s="89">
        <f t="shared" si="43"/>
        <v>354.27600000000007</v>
      </c>
      <c r="AB47" s="79">
        <f t="shared" si="44"/>
        <v>750</v>
      </c>
      <c r="AC47" s="77">
        <f t="shared" si="45"/>
        <v>14084.478999999999</v>
      </c>
      <c r="AD47" s="80">
        <f t="shared" si="46"/>
        <v>14834.478999999999</v>
      </c>
      <c r="AE47" s="81">
        <f t="shared" si="47"/>
        <v>14480.203</v>
      </c>
      <c r="AF47" s="79">
        <f t="shared" si="48"/>
        <v>114.76560000000001</v>
      </c>
      <c r="AG47" s="82">
        <f t="shared" si="49"/>
        <v>0</v>
      </c>
      <c r="AH47" s="82">
        <f t="shared" si="50"/>
        <v>0</v>
      </c>
      <c r="AI47" s="82">
        <f t="shared" si="51"/>
        <v>0</v>
      </c>
      <c r="AJ47" s="82">
        <f t="shared" si="52"/>
        <v>0</v>
      </c>
      <c r="AK47" s="77">
        <f t="shared" si="53"/>
        <v>0</v>
      </c>
      <c r="AL47" s="84">
        <f t="shared" si="54"/>
        <v>114.76560000000001</v>
      </c>
      <c r="AM47" s="79">
        <f t="shared" si="55"/>
        <v>187.5</v>
      </c>
      <c r="AN47" s="82">
        <f t="shared" si="56"/>
        <v>274.5</v>
      </c>
      <c r="AO47" s="82">
        <f t="shared" si="57"/>
        <v>375</v>
      </c>
      <c r="AP47" s="82">
        <f t="shared" si="58"/>
        <v>500</v>
      </c>
      <c r="AQ47" s="82">
        <f t="shared" si="59"/>
        <v>750</v>
      </c>
      <c r="AR47" s="77">
        <f t="shared" si="60"/>
        <v>25168.957999999999</v>
      </c>
      <c r="AS47" s="84">
        <f t="shared" si="61"/>
        <v>27255.957999999999</v>
      </c>
      <c r="AT47" s="85">
        <f t="shared" si="62"/>
        <v>27141.1924</v>
      </c>
      <c r="AU47" s="81"/>
      <c r="AV47" s="74">
        <f t="shared" si="63"/>
        <v>107137.87459999998</v>
      </c>
      <c r="AW47" s="86" t="s">
        <v>324</v>
      </c>
    </row>
    <row r="48" spans="2:77" ht="16.5" customHeight="1" thickBot="1" x14ac:dyDescent="0.25">
      <c r="B48" s="87">
        <v>43</v>
      </c>
      <c r="C48" s="59" t="s">
        <v>85</v>
      </c>
      <c r="D48" s="60" t="s">
        <v>304</v>
      </c>
      <c r="E48" s="61">
        <v>204</v>
      </c>
      <c r="F48" s="62">
        <v>7137.24</v>
      </c>
      <c r="G48" s="63">
        <v>204</v>
      </c>
      <c r="H48" s="64">
        <v>6336.4</v>
      </c>
      <c r="I48" s="63">
        <v>178.5</v>
      </c>
      <c r="J48" s="65">
        <v>5544.35</v>
      </c>
      <c r="K48" s="12">
        <f t="shared" si="0"/>
        <v>6339.329999999999</v>
      </c>
      <c r="L48" s="66">
        <v>4</v>
      </c>
      <c r="M48" s="66">
        <v>4</v>
      </c>
      <c r="N48" s="66">
        <v>4</v>
      </c>
      <c r="O48" s="67">
        <f t="shared" si="11"/>
        <v>4</v>
      </c>
      <c r="P48" s="67">
        <f t="shared" si="2"/>
        <v>4</v>
      </c>
      <c r="Q48" s="68">
        <f t="shared" si="12"/>
        <v>25357.319999999996</v>
      </c>
      <c r="R48" s="69">
        <f t="shared" si="13"/>
        <v>4.9418861990011118</v>
      </c>
      <c r="S48" s="70">
        <f t="shared" si="3"/>
        <v>125312.98</v>
      </c>
      <c r="T48" s="71"/>
      <c r="U48" s="37"/>
      <c r="V48" s="73">
        <f>VLOOKUP(C48,SALARIO!$D$4:$G$252,4,FALSE)</f>
        <v>11402.93</v>
      </c>
      <c r="W48" s="74">
        <f t="shared" si="39"/>
        <v>125312.98</v>
      </c>
      <c r="X48" s="75">
        <f t="shared" si="40"/>
        <v>136715.91</v>
      </c>
      <c r="Y48" s="76">
        <f t="shared" si="41"/>
        <v>570.14650000000006</v>
      </c>
      <c r="Z48" s="77">
        <f t="shared" si="42"/>
        <v>0</v>
      </c>
      <c r="AA48" s="89">
        <f t="shared" si="43"/>
        <v>570.14650000000006</v>
      </c>
      <c r="AB48" s="79">
        <f t="shared" si="44"/>
        <v>750</v>
      </c>
      <c r="AC48" s="77">
        <f t="shared" si="45"/>
        <v>12171.591</v>
      </c>
      <c r="AD48" s="80">
        <f t="shared" si="46"/>
        <v>12921.591</v>
      </c>
      <c r="AE48" s="81">
        <f t="shared" si="47"/>
        <v>12351.4445</v>
      </c>
      <c r="AF48" s="79">
        <f t="shared" si="48"/>
        <v>187.5</v>
      </c>
      <c r="AG48" s="82">
        <f t="shared" si="49"/>
        <v>94.646500000000017</v>
      </c>
      <c r="AH48" s="82">
        <f t="shared" si="50"/>
        <v>0</v>
      </c>
      <c r="AI48" s="82">
        <f t="shared" si="51"/>
        <v>0</v>
      </c>
      <c r="AJ48" s="82">
        <f t="shared" si="52"/>
        <v>0</v>
      </c>
      <c r="AK48" s="77">
        <f t="shared" si="53"/>
        <v>0</v>
      </c>
      <c r="AL48" s="84">
        <f t="shared" si="54"/>
        <v>282.1465</v>
      </c>
      <c r="AM48" s="79">
        <f t="shared" si="55"/>
        <v>187.5</v>
      </c>
      <c r="AN48" s="82">
        <f t="shared" si="56"/>
        <v>274.5</v>
      </c>
      <c r="AO48" s="82">
        <f t="shared" si="57"/>
        <v>375</v>
      </c>
      <c r="AP48" s="82">
        <f t="shared" si="58"/>
        <v>500</v>
      </c>
      <c r="AQ48" s="82">
        <f t="shared" si="59"/>
        <v>750</v>
      </c>
      <c r="AR48" s="77">
        <f t="shared" si="60"/>
        <v>21343.182000000001</v>
      </c>
      <c r="AS48" s="84">
        <f t="shared" si="61"/>
        <v>23430.182000000001</v>
      </c>
      <c r="AT48" s="85">
        <f t="shared" si="62"/>
        <v>23148.035500000002</v>
      </c>
      <c r="AU48" s="81"/>
      <c r="AV48" s="74">
        <f t="shared" si="63"/>
        <v>89813.5</v>
      </c>
      <c r="AW48" s="86" t="s">
        <v>324</v>
      </c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</row>
    <row r="49" spans="2:77" ht="16.5" customHeight="1" thickBot="1" x14ac:dyDescent="0.25">
      <c r="B49" s="87">
        <v>44</v>
      </c>
      <c r="C49" s="59" t="s">
        <v>86</v>
      </c>
      <c r="D49" s="60" t="s">
        <v>301</v>
      </c>
      <c r="E49" s="61">
        <v>106</v>
      </c>
      <c r="F49" s="62">
        <v>6733.48</v>
      </c>
      <c r="G49" s="63">
        <v>193</v>
      </c>
      <c r="H49" s="64">
        <v>6986.8799999999992</v>
      </c>
      <c r="I49" s="63">
        <v>185</v>
      </c>
      <c r="J49" s="65">
        <v>6697.27</v>
      </c>
      <c r="K49" s="12">
        <f t="shared" si="0"/>
        <v>6805.8766666666661</v>
      </c>
      <c r="L49" s="66">
        <v>4</v>
      </c>
      <c r="M49" s="66">
        <v>4</v>
      </c>
      <c r="N49" s="66">
        <v>4</v>
      </c>
      <c r="O49" s="67">
        <f t="shared" si="11"/>
        <v>4</v>
      </c>
      <c r="P49" s="67">
        <f t="shared" si="2"/>
        <v>4</v>
      </c>
      <c r="Q49" s="68">
        <f t="shared" si="12"/>
        <v>27223.506666666664</v>
      </c>
      <c r="R49" s="69">
        <f t="shared" si="13"/>
        <v>4.9418861990011118</v>
      </c>
      <c r="S49" s="70">
        <f t="shared" si="3"/>
        <v>134535.47</v>
      </c>
      <c r="T49" s="71"/>
      <c r="U49" s="37"/>
      <c r="V49" s="73">
        <f>VLOOKUP(C49,SALARIO!$D$4:$G$252,4,FALSE)</f>
        <v>12530.59</v>
      </c>
      <c r="W49" s="74">
        <f t="shared" si="39"/>
        <v>134535.47</v>
      </c>
      <c r="X49" s="75">
        <f t="shared" si="40"/>
        <v>147066.06</v>
      </c>
      <c r="Y49" s="76">
        <f t="shared" si="41"/>
        <v>626.5295000000001</v>
      </c>
      <c r="Z49" s="77">
        <f t="shared" si="42"/>
        <v>0</v>
      </c>
      <c r="AA49" s="89">
        <f t="shared" si="43"/>
        <v>626.5295000000001</v>
      </c>
      <c r="AB49" s="79">
        <f t="shared" si="44"/>
        <v>750</v>
      </c>
      <c r="AC49" s="77">
        <f t="shared" si="45"/>
        <v>13206.606</v>
      </c>
      <c r="AD49" s="80">
        <f t="shared" si="46"/>
        <v>13956.606</v>
      </c>
      <c r="AE49" s="81">
        <f t="shared" si="47"/>
        <v>13330.076499999999</v>
      </c>
      <c r="AF49" s="79">
        <f t="shared" si="48"/>
        <v>187.5</v>
      </c>
      <c r="AG49" s="82">
        <f t="shared" si="49"/>
        <v>151.02950000000001</v>
      </c>
      <c r="AH49" s="82">
        <f t="shared" si="50"/>
        <v>0</v>
      </c>
      <c r="AI49" s="82">
        <f t="shared" si="51"/>
        <v>0</v>
      </c>
      <c r="AJ49" s="82">
        <f t="shared" si="52"/>
        <v>0</v>
      </c>
      <c r="AK49" s="77">
        <f t="shared" si="53"/>
        <v>0</v>
      </c>
      <c r="AL49" s="84">
        <f t="shared" si="54"/>
        <v>338.52949999999998</v>
      </c>
      <c r="AM49" s="79">
        <f t="shared" si="55"/>
        <v>187.5</v>
      </c>
      <c r="AN49" s="82">
        <f t="shared" si="56"/>
        <v>274.5</v>
      </c>
      <c r="AO49" s="82">
        <f t="shared" si="57"/>
        <v>375</v>
      </c>
      <c r="AP49" s="82">
        <f t="shared" si="58"/>
        <v>500</v>
      </c>
      <c r="AQ49" s="82">
        <f t="shared" si="59"/>
        <v>750</v>
      </c>
      <c r="AR49" s="77">
        <f t="shared" si="60"/>
        <v>23413.212</v>
      </c>
      <c r="AS49" s="84">
        <f t="shared" si="61"/>
        <v>25500.212</v>
      </c>
      <c r="AT49" s="85">
        <f t="shared" si="62"/>
        <v>25161.682499999999</v>
      </c>
      <c r="AU49" s="81"/>
      <c r="AV49" s="74">
        <f t="shared" si="63"/>
        <v>96043.71100000001</v>
      </c>
      <c r="AW49" s="86" t="s">
        <v>324</v>
      </c>
    </row>
    <row r="50" spans="2:77" ht="16.5" customHeight="1" thickBot="1" x14ac:dyDescent="0.25">
      <c r="B50" s="87">
        <v>45</v>
      </c>
      <c r="C50" s="59" t="s">
        <v>87</v>
      </c>
      <c r="D50" s="60" t="s">
        <v>302</v>
      </c>
      <c r="E50" s="61">
        <v>186</v>
      </c>
      <c r="F50" s="62">
        <v>4815.51</v>
      </c>
      <c r="G50" s="63">
        <v>193</v>
      </c>
      <c r="H50" s="64">
        <v>4455.4000000000005</v>
      </c>
      <c r="I50" s="63">
        <v>185</v>
      </c>
      <c r="J50" s="65">
        <v>4270.72</v>
      </c>
      <c r="K50" s="12">
        <f t="shared" si="0"/>
        <v>4513.876666666667</v>
      </c>
      <c r="L50" s="66">
        <v>4</v>
      </c>
      <c r="M50" s="66">
        <v>4</v>
      </c>
      <c r="N50" s="66">
        <v>4</v>
      </c>
      <c r="O50" s="67">
        <f t="shared" si="11"/>
        <v>4</v>
      </c>
      <c r="P50" s="67">
        <f t="shared" si="2"/>
        <v>4</v>
      </c>
      <c r="Q50" s="68">
        <f t="shared" si="12"/>
        <v>18055.506666666668</v>
      </c>
      <c r="R50" s="69">
        <f t="shared" si="13"/>
        <v>4.9418861990011118</v>
      </c>
      <c r="S50" s="70">
        <f t="shared" si="3"/>
        <v>89228.25</v>
      </c>
      <c r="T50" s="71"/>
      <c r="U50" s="37"/>
      <c r="V50" s="73">
        <f>VLOOKUP(C50,SALARIO!$D$4:$G$252,4,FALSE)</f>
        <v>11162.71</v>
      </c>
      <c r="W50" s="74">
        <f t="shared" si="39"/>
        <v>89228.25</v>
      </c>
      <c r="X50" s="75">
        <f t="shared" si="40"/>
        <v>100390.95999999999</v>
      </c>
      <c r="Y50" s="76">
        <f t="shared" si="41"/>
        <v>558.13549999999998</v>
      </c>
      <c r="Z50" s="77">
        <f t="shared" si="42"/>
        <v>0</v>
      </c>
      <c r="AA50" s="89">
        <f t="shared" si="43"/>
        <v>558.13549999999998</v>
      </c>
      <c r="AB50" s="79">
        <f t="shared" si="44"/>
        <v>750</v>
      </c>
      <c r="AC50" s="77">
        <f t="shared" si="45"/>
        <v>8539.0959999999995</v>
      </c>
      <c r="AD50" s="80">
        <f t="shared" si="46"/>
        <v>9289.0959999999995</v>
      </c>
      <c r="AE50" s="81">
        <f t="shared" si="47"/>
        <v>8730.9604999999992</v>
      </c>
      <c r="AF50" s="79">
        <f t="shared" si="48"/>
        <v>187.5</v>
      </c>
      <c r="AG50" s="82">
        <f t="shared" si="49"/>
        <v>82.635499999999965</v>
      </c>
      <c r="AH50" s="82">
        <f t="shared" si="50"/>
        <v>0</v>
      </c>
      <c r="AI50" s="82">
        <f t="shared" si="51"/>
        <v>0</v>
      </c>
      <c r="AJ50" s="82">
        <f t="shared" si="52"/>
        <v>0</v>
      </c>
      <c r="AK50" s="77">
        <f t="shared" si="53"/>
        <v>0</v>
      </c>
      <c r="AL50" s="84">
        <f t="shared" si="54"/>
        <v>270.13549999999998</v>
      </c>
      <c r="AM50" s="79">
        <f t="shared" si="55"/>
        <v>187.5</v>
      </c>
      <c r="AN50" s="82">
        <f t="shared" si="56"/>
        <v>274.5</v>
      </c>
      <c r="AO50" s="82">
        <f t="shared" si="57"/>
        <v>375</v>
      </c>
      <c r="AP50" s="82">
        <f t="shared" si="58"/>
        <v>500</v>
      </c>
      <c r="AQ50" s="82">
        <f t="shared" si="59"/>
        <v>750</v>
      </c>
      <c r="AR50" s="77">
        <f t="shared" si="60"/>
        <v>14078.191999999999</v>
      </c>
      <c r="AS50" s="84">
        <f t="shared" si="61"/>
        <v>16165.191999999999</v>
      </c>
      <c r="AT50" s="85">
        <f t="shared" si="62"/>
        <v>15895.056499999999</v>
      </c>
      <c r="AU50" s="81"/>
      <c r="AV50" s="74">
        <f t="shared" si="63"/>
        <v>64602.233</v>
      </c>
      <c r="AW50" s="86" t="s">
        <v>324</v>
      </c>
    </row>
    <row r="51" spans="2:77" ht="16.5" customHeight="1" thickBot="1" x14ac:dyDescent="0.25">
      <c r="B51" s="58">
        <v>46</v>
      </c>
      <c r="C51" s="59" t="s">
        <v>88</v>
      </c>
      <c r="D51" s="60" t="s">
        <v>304</v>
      </c>
      <c r="E51" s="61">
        <v>191.25</v>
      </c>
      <c r="F51" s="62">
        <v>6361.7599999999993</v>
      </c>
      <c r="G51" s="63">
        <v>191.25</v>
      </c>
      <c r="H51" s="64">
        <v>5940.37</v>
      </c>
      <c r="I51" s="63">
        <v>204</v>
      </c>
      <c r="J51" s="65">
        <v>6336.4</v>
      </c>
      <c r="K51" s="12">
        <f t="shared" si="0"/>
        <v>6212.8433333333332</v>
      </c>
      <c r="L51" s="66">
        <v>4</v>
      </c>
      <c r="M51" s="66">
        <v>4</v>
      </c>
      <c r="N51" s="66">
        <v>4</v>
      </c>
      <c r="O51" s="67">
        <f t="shared" si="11"/>
        <v>4</v>
      </c>
      <c r="P51" s="67">
        <f t="shared" si="2"/>
        <v>4</v>
      </c>
      <c r="Q51" s="68">
        <f t="shared" si="12"/>
        <v>24851.373333333333</v>
      </c>
      <c r="R51" s="69">
        <f t="shared" si="13"/>
        <v>4.9418861990011118</v>
      </c>
      <c r="S51" s="70">
        <f t="shared" si="3"/>
        <v>122812.65</v>
      </c>
      <c r="T51" s="71"/>
      <c r="U51" s="37"/>
      <c r="V51" s="73">
        <f>VLOOKUP(C51,SALARIO!$D$4:$G$252,4,FALSE)</f>
        <v>12194.79</v>
      </c>
      <c r="W51" s="74">
        <f t="shared" si="39"/>
        <v>122812.65</v>
      </c>
      <c r="X51" s="75">
        <f t="shared" si="40"/>
        <v>135007.44</v>
      </c>
      <c r="Y51" s="76">
        <f t="shared" si="41"/>
        <v>609.73950000000002</v>
      </c>
      <c r="Z51" s="77">
        <f t="shared" si="42"/>
        <v>0</v>
      </c>
      <c r="AA51" s="89">
        <f t="shared" si="43"/>
        <v>609.73950000000002</v>
      </c>
      <c r="AB51" s="79">
        <f t="shared" si="44"/>
        <v>750</v>
      </c>
      <c r="AC51" s="77">
        <f t="shared" si="45"/>
        <v>12000.744000000001</v>
      </c>
      <c r="AD51" s="80">
        <f t="shared" si="46"/>
        <v>12750.744000000001</v>
      </c>
      <c r="AE51" s="81">
        <f t="shared" si="47"/>
        <v>12141.004500000001</v>
      </c>
      <c r="AF51" s="79">
        <f t="shared" si="48"/>
        <v>187.5</v>
      </c>
      <c r="AG51" s="82">
        <f t="shared" si="49"/>
        <v>134.23950000000005</v>
      </c>
      <c r="AH51" s="82">
        <f t="shared" si="50"/>
        <v>0</v>
      </c>
      <c r="AI51" s="82">
        <f t="shared" si="51"/>
        <v>0</v>
      </c>
      <c r="AJ51" s="82">
        <f t="shared" si="52"/>
        <v>0</v>
      </c>
      <c r="AK51" s="77">
        <f t="shared" si="53"/>
        <v>0</v>
      </c>
      <c r="AL51" s="84">
        <f t="shared" si="54"/>
        <v>321.73950000000002</v>
      </c>
      <c r="AM51" s="79">
        <f t="shared" si="55"/>
        <v>187.5</v>
      </c>
      <c r="AN51" s="82">
        <f t="shared" si="56"/>
        <v>274.5</v>
      </c>
      <c r="AO51" s="82">
        <f t="shared" si="57"/>
        <v>375</v>
      </c>
      <c r="AP51" s="82">
        <f t="shared" si="58"/>
        <v>500</v>
      </c>
      <c r="AQ51" s="82">
        <f t="shared" si="59"/>
        <v>750</v>
      </c>
      <c r="AR51" s="77">
        <f t="shared" si="60"/>
        <v>21001.488000000001</v>
      </c>
      <c r="AS51" s="84">
        <f t="shared" si="61"/>
        <v>23088.488000000001</v>
      </c>
      <c r="AT51" s="85">
        <f t="shared" si="62"/>
        <v>22766.748500000002</v>
      </c>
      <c r="AU51" s="81"/>
      <c r="AV51" s="74">
        <f t="shared" si="63"/>
        <v>87904.896999999997</v>
      </c>
      <c r="AW51" s="86" t="s">
        <v>324</v>
      </c>
    </row>
    <row r="52" spans="2:77" ht="16.5" customHeight="1" thickBot="1" x14ac:dyDescent="0.25">
      <c r="B52" s="87">
        <v>47</v>
      </c>
      <c r="C52" s="59" t="s">
        <v>22</v>
      </c>
      <c r="D52" s="60" t="s">
        <v>308</v>
      </c>
      <c r="E52" s="61">
        <v>186</v>
      </c>
      <c r="F52" s="62">
        <v>6152.9400000000005</v>
      </c>
      <c r="G52" s="63">
        <v>183.25</v>
      </c>
      <c r="H52" s="64">
        <v>5672.48</v>
      </c>
      <c r="I52" s="63">
        <v>88</v>
      </c>
      <c r="J52" s="65">
        <v>6438.6100000000006</v>
      </c>
      <c r="K52" s="12">
        <f t="shared" si="0"/>
        <v>6088.0099999999993</v>
      </c>
      <c r="L52" s="66">
        <v>4</v>
      </c>
      <c r="M52" s="66">
        <v>2</v>
      </c>
      <c r="N52" s="66">
        <v>4</v>
      </c>
      <c r="O52" s="67">
        <f t="shared" si="11"/>
        <v>3.3333333333333335</v>
      </c>
      <c r="P52" s="67">
        <f t="shared" si="2"/>
        <v>3.3333333333333335</v>
      </c>
      <c r="Q52" s="68">
        <f t="shared" si="12"/>
        <v>20293.366666666665</v>
      </c>
      <c r="R52" s="69">
        <f t="shared" si="13"/>
        <v>4.9418861990011118</v>
      </c>
      <c r="S52" s="70">
        <f t="shared" si="3"/>
        <v>100287.5</v>
      </c>
      <c r="T52" s="71"/>
      <c r="U52" s="37"/>
      <c r="V52" s="73">
        <f>VLOOKUP(C52,SALARIO!$D$4:$G$252,4,FALSE)</f>
        <v>9171.34</v>
      </c>
      <c r="W52" s="74">
        <f t="shared" si="39"/>
        <v>100287.5</v>
      </c>
      <c r="X52" s="75">
        <f t="shared" si="40"/>
        <v>109458.84</v>
      </c>
      <c r="Y52" s="76">
        <f t="shared" si="41"/>
        <v>458.56700000000001</v>
      </c>
      <c r="Z52" s="77">
        <f t="shared" si="42"/>
        <v>0</v>
      </c>
      <c r="AA52" s="89">
        <f t="shared" si="43"/>
        <v>458.56700000000001</v>
      </c>
      <c r="AB52" s="79">
        <f t="shared" si="44"/>
        <v>750</v>
      </c>
      <c r="AC52" s="77">
        <f t="shared" si="45"/>
        <v>9445.884</v>
      </c>
      <c r="AD52" s="80">
        <f t="shared" si="46"/>
        <v>10195.884</v>
      </c>
      <c r="AE52" s="81">
        <f t="shared" si="47"/>
        <v>9737.3169999999991</v>
      </c>
      <c r="AF52" s="79">
        <f t="shared" si="48"/>
        <v>177.34020000000001</v>
      </c>
      <c r="AG52" s="82">
        <f t="shared" si="49"/>
        <v>0</v>
      </c>
      <c r="AH52" s="82">
        <f t="shared" si="50"/>
        <v>0</v>
      </c>
      <c r="AI52" s="82">
        <f t="shared" si="51"/>
        <v>0</v>
      </c>
      <c r="AJ52" s="82">
        <f t="shared" si="52"/>
        <v>0</v>
      </c>
      <c r="AK52" s="77">
        <f t="shared" si="53"/>
        <v>0</v>
      </c>
      <c r="AL52" s="84">
        <f t="shared" si="54"/>
        <v>177.34020000000001</v>
      </c>
      <c r="AM52" s="79">
        <f t="shared" si="55"/>
        <v>187.5</v>
      </c>
      <c r="AN52" s="82">
        <f t="shared" si="56"/>
        <v>274.5</v>
      </c>
      <c r="AO52" s="82">
        <f t="shared" si="57"/>
        <v>375</v>
      </c>
      <c r="AP52" s="82">
        <f t="shared" si="58"/>
        <v>500</v>
      </c>
      <c r="AQ52" s="82">
        <f t="shared" si="59"/>
        <v>750</v>
      </c>
      <c r="AR52" s="77">
        <f t="shared" si="60"/>
        <v>15891.768</v>
      </c>
      <c r="AS52" s="84">
        <f t="shared" si="61"/>
        <v>17978.768</v>
      </c>
      <c r="AT52" s="85">
        <f t="shared" si="62"/>
        <v>17801.427800000001</v>
      </c>
      <c r="AU52" s="81"/>
      <c r="AV52" s="74">
        <f t="shared" si="63"/>
        <v>72748.7552</v>
      </c>
      <c r="AW52" s="86" t="s">
        <v>324</v>
      </c>
    </row>
    <row r="53" spans="2:77" ht="16.5" customHeight="1" thickBot="1" x14ac:dyDescent="0.25">
      <c r="B53" s="87">
        <v>48</v>
      </c>
      <c r="C53" s="59" t="s">
        <v>89</v>
      </c>
      <c r="D53" s="60" t="s">
        <v>304</v>
      </c>
      <c r="E53" s="61">
        <v>89</v>
      </c>
      <c r="F53" s="62">
        <v>6812.72</v>
      </c>
      <c r="G53" s="63">
        <v>149</v>
      </c>
      <c r="H53" s="64">
        <v>5850.4700000000012</v>
      </c>
      <c r="I53" s="63">
        <v>185</v>
      </c>
      <c r="J53" s="65">
        <v>5726.6500000000005</v>
      </c>
      <c r="K53" s="12">
        <f t="shared" si="0"/>
        <v>6129.9466666666676</v>
      </c>
      <c r="L53" s="66">
        <v>4</v>
      </c>
      <c r="M53" s="66">
        <v>4</v>
      </c>
      <c r="N53" s="66">
        <v>4</v>
      </c>
      <c r="O53" s="67">
        <f t="shared" si="11"/>
        <v>4</v>
      </c>
      <c r="P53" s="67">
        <f t="shared" si="2"/>
        <v>4</v>
      </c>
      <c r="Q53" s="68">
        <f t="shared" si="12"/>
        <v>24519.78666666667</v>
      </c>
      <c r="R53" s="69">
        <f t="shared" si="13"/>
        <v>4.9418861990011118</v>
      </c>
      <c r="S53" s="70">
        <f t="shared" si="3"/>
        <v>121173.99</v>
      </c>
      <c r="T53" s="71"/>
      <c r="U53" s="37"/>
      <c r="V53" s="73">
        <f>VLOOKUP(C53,SALARIO!$D$4:$G$252,4,FALSE)</f>
        <v>11889.95</v>
      </c>
      <c r="W53" s="74">
        <f t="shared" si="39"/>
        <v>121173.99</v>
      </c>
      <c r="X53" s="75">
        <f t="shared" si="40"/>
        <v>133063.94</v>
      </c>
      <c r="Y53" s="76">
        <f t="shared" si="41"/>
        <v>594.49750000000006</v>
      </c>
      <c r="Z53" s="77">
        <f t="shared" si="42"/>
        <v>0</v>
      </c>
      <c r="AA53" s="89">
        <f t="shared" si="43"/>
        <v>594.49750000000006</v>
      </c>
      <c r="AB53" s="79">
        <f t="shared" si="44"/>
        <v>750</v>
      </c>
      <c r="AC53" s="77">
        <f t="shared" si="45"/>
        <v>11806.394</v>
      </c>
      <c r="AD53" s="80">
        <f t="shared" si="46"/>
        <v>12556.394</v>
      </c>
      <c r="AE53" s="81">
        <f t="shared" si="47"/>
        <v>11961.896500000001</v>
      </c>
      <c r="AF53" s="79">
        <f t="shared" si="48"/>
        <v>187.5</v>
      </c>
      <c r="AG53" s="82">
        <f t="shared" si="49"/>
        <v>118.99750000000004</v>
      </c>
      <c r="AH53" s="82">
        <f t="shared" si="50"/>
        <v>0</v>
      </c>
      <c r="AI53" s="82">
        <f t="shared" si="51"/>
        <v>0</v>
      </c>
      <c r="AJ53" s="82">
        <f t="shared" si="52"/>
        <v>0</v>
      </c>
      <c r="AK53" s="77">
        <f t="shared" si="53"/>
        <v>0</v>
      </c>
      <c r="AL53" s="84">
        <f t="shared" si="54"/>
        <v>306.49750000000006</v>
      </c>
      <c r="AM53" s="79">
        <f t="shared" si="55"/>
        <v>187.5</v>
      </c>
      <c r="AN53" s="82">
        <f t="shared" si="56"/>
        <v>274.5</v>
      </c>
      <c r="AO53" s="82">
        <f t="shared" si="57"/>
        <v>375</v>
      </c>
      <c r="AP53" s="82">
        <f t="shared" si="58"/>
        <v>500</v>
      </c>
      <c r="AQ53" s="82">
        <f t="shared" si="59"/>
        <v>750</v>
      </c>
      <c r="AR53" s="77">
        <f t="shared" si="60"/>
        <v>20612.788</v>
      </c>
      <c r="AS53" s="84">
        <f t="shared" si="61"/>
        <v>22699.788</v>
      </c>
      <c r="AT53" s="85">
        <f t="shared" si="62"/>
        <v>22393.290499999999</v>
      </c>
      <c r="AU53" s="81"/>
      <c r="AV53" s="74">
        <f t="shared" si="63"/>
        <v>86818.803</v>
      </c>
      <c r="AW53" s="86" t="s">
        <v>324</v>
      </c>
    </row>
    <row r="54" spans="2:77" ht="16.5" customHeight="1" thickBot="1" x14ac:dyDescent="0.25">
      <c r="B54" s="58">
        <v>49</v>
      </c>
      <c r="C54" s="59" t="s">
        <v>90</v>
      </c>
      <c r="D54" s="60" t="s">
        <v>304</v>
      </c>
      <c r="E54" s="61">
        <v>186</v>
      </c>
      <c r="F54" s="62">
        <v>6439.63</v>
      </c>
      <c r="G54" s="63">
        <v>105</v>
      </c>
      <c r="H54" s="64">
        <v>6221.93</v>
      </c>
      <c r="I54" s="63">
        <v>176</v>
      </c>
      <c r="J54" s="65">
        <v>5448.0599999999995</v>
      </c>
      <c r="K54" s="12">
        <f t="shared" si="0"/>
        <v>6036.5400000000009</v>
      </c>
      <c r="L54" s="66">
        <v>4</v>
      </c>
      <c r="M54" s="66">
        <v>4</v>
      </c>
      <c r="N54" s="66">
        <v>4</v>
      </c>
      <c r="O54" s="67">
        <f t="shared" si="11"/>
        <v>4</v>
      </c>
      <c r="P54" s="67">
        <f t="shared" si="2"/>
        <v>4</v>
      </c>
      <c r="Q54" s="68">
        <f t="shared" si="12"/>
        <v>24146.160000000003</v>
      </c>
      <c r="R54" s="69">
        <f t="shared" si="13"/>
        <v>4.9418861990011118</v>
      </c>
      <c r="S54" s="70">
        <f t="shared" si="3"/>
        <v>119327.57</v>
      </c>
      <c r="T54" s="71"/>
      <c r="U54" s="37"/>
      <c r="V54" s="73">
        <f>VLOOKUP(C54,SALARIO!$D$4:$G$252,4,FALSE)</f>
        <v>9805.06</v>
      </c>
      <c r="W54" s="74">
        <f t="shared" si="39"/>
        <v>119327.57</v>
      </c>
      <c r="X54" s="75">
        <f t="shared" si="40"/>
        <v>129132.63</v>
      </c>
      <c r="Y54" s="76">
        <f t="shared" si="41"/>
        <v>490.25299999999999</v>
      </c>
      <c r="Z54" s="77">
        <f t="shared" si="42"/>
        <v>0</v>
      </c>
      <c r="AA54" s="89">
        <f t="shared" si="43"/>
        <v>490.25299999999999</v>
      </c>
      <c r="AB54" s="79">
        <f t="shared" si="44"/>
        <v>750</v>
      </c>
      <c r="AC54" s="77">
        <f t="shared" si="45"/>
        <v>11413.263000000001</v>
      </c>
      <c r="AD54" s="80">
        <f t="shared" si="46"/>
        <v>12163.263000000001</v>
      </c>
      <c r="AE54" s="81">
        <f t="shared" si="47"/>
        <v>11673.01</v>
      </c>
      <c r="AF54" s="79">
        <f t="shared" si="48"/>
        <v>187.5</v>
      </c>
      <c r="AG54" s="82">
        <f t="shared" si="49"/>
        <v>14.752999999999975</v>
      </c>
      <c r="AH54" s="82">
        <f t="shared" si="50"/>
        <v>0</v>
      </c>
      <c r="AI54" s="82">
        <f t="shared" si="51"/>
        <v>0</v>
      </c>
      <c r="AJ54" s="82">
        <f t="shared" si="52"/>
        <v>0</v>
      </c>
      <c r="AK54" s="77">
        <f t="shared" si="53"/>
        <v>0</v>
      </c>
      <c r="AL54" s="84">
        <f t="shared" si="54"/>
        <v>202.25299999999999</v>
      </c>
      <c r="AM54" s="79">
        <f t="shared" si="55"/>
        <v>187.5</v>
      </c>
      <c r="AN54" s="82">
        <f t="shared" si="56"/>
        <v>274.5</v>
      </c>
      <c r="AO54" s="82">
        <f t="shared" si="57"/>
        <v>375</v>
      </c>
      <c r="AP54" s="82">
        <f t="shared" si="58"/>
        <v>500</v>
      </c>
      <c r="AQ54" s="82">
        <f t="shared" si="59"/>
        <v>750</v>
      </c>
      <c r="AR54" s="77">
        <f t="shared" si="60"/>
        <v>19826.526000000002</v>
      </c>
      <c r="AS54" s="84">
        <f t="shared" si="61"/>
        <v>21913.526000000002</v>
      </c>
      <c r="AT54" s="85">
        <f t="shared" si="62"/>
        <v>21711.273000000001</v>
      </c>
      <c r="AU54" s="81"/>
      <c r="AV54" s="74">
        <f t="shared" si="63"/>
        <v>85943.287000000011</v>
      </c>
      <c r="AW54" s="86" t="s">
        <v>324</v>
      </c>
    </row>
    <row r="55" spans="2:77" ht="16.5" customHeight="1" thickBot="1" x14ac:dyDescent="0.25">
      <c r="B55" s="87">
        <v>50</v>
      </c>
      <c r="C55" s="59" t="s">
        <v>91</v>
      </c>
      <c r="D55" s="60" t="s">
        <v>305</v>
      </c>
      <c r="E55" s="61">
        <v>186</v>
      </c>
      <c r="F55" s="62">
        <v>5535.59</v>
      </c>
      <c r="G55" s="63">
        <v>193</v>
      </c>
      <c r="H55" s="64">
        <v>5164.22</v>
      </c>
      <c r="I55" s="63">
        <v>185</v>
      </c>
      <c r="J55" s="65">
        <v>4950.16</v>
      </c>
      <c r="K55" s="12">
        <f t="shared" si="0"/>
        <v>5216.6566666666668</v>
      </c>
      <c r="L55" s="66">
        <v>4</v>
      </c>
      <c r="M55" s="66">
        <v>4</v>
      </c>
      <c r="N55" s="66">
        <v>4</v>
      </c>
      <c r="O55" s="67">
        <f t="shared" si="11"/>
        <v>4</v>
      </c>
      <c r="P55" s="67">
        <f t="shared" si="2"/>
        <v>4</v>
      </c>
      <c r="Q55" s="68">
        <f t="shared" si="12"/>
        <v>20866.626666666667</v>
      </c>
      <c r="R55" s="69">
        <f t="shared" si="13"/>
        <v>4.9418861990011118</v>
      </c>
      <c r="S55" s="70">
        <f t="shared" si="3"/>
        <v>103120.49</v>
      </c>
      <c r="T55" s="71"/>
      <c r="U55" s="37"/>
      <c r="V55" s="73">
        <f>VLOOKUP(C55,SALARIO!$D$4:$G$252,4,FALSE)</f>
        <v>9682.73</v>
      </c>
      <c r="W55" s="74">
        <f t="shared" si="39"/>
        <v>103120.49</v>
      </c>
      <c r="X55" s="75">
        <f t="shared" si="40"/>
        <v>112803.22</v>
      </c>
      <c r="Y55" s="76">
        <f t="shared" si="41"/>
        <v>484.13650000000001</v>
      </c>
      <c r="Z55" s="77">
        <f t="shared" si="42"/>
        <v>0</v>
      </c>
      <c r="AA55" s="89">
        <f t="shared" si="43"/>
        <v>484.13650000000001</v>
      </c>
      <c r="AB55" s="79">
        <f t="shared" si="44"/>
        <v>750</v>
      </c>
      <c r="AC55" s="77">
        <f t="shared" si="45"/>
        <v>9780.3220000000001</v>
      </c>
      <c r="AD55" s="80">
        <f t="shared" si="46"/>
        <v>10530.322</v>
      </c>
      <c r="AE55" s="81">
        <f t="shared" si="47"/>
        <v>10046.1855</v>
      </c>
      <c r="AF55" s="79">
        <f t="shared" si="48"/>
        <v>187.5</v>
      </c>
      <c r="AG55" s="82">
        <f t="shared" si="49"/>
        <v>8.6364999999999785</v>
      </c>
      <c r="AH55" s="82">
        <f t="shared" si="50"/>
        <v>0</v>
      </c>
      <c r="AI55" s="82">
        <f t="shared" si="51"/>
        <v>0</v>
      </c>
      <c r="AJ55" s="82">
        <f t="shared" si="52"/>
        <v>0</v>
      </c>
      <c r="AK55" s="77">
        <f t="shared" si="53"/>
        <v>0</v>
      </c>
      <c r="AL55" s="84">
        <f t="shared" si="54"/>
        <v>196.13649999999998</v>
      </c>
      <c r="AM55" s="79">
        <f t="shared" si="55"/>
        <v>187.5</v>
      </c>
      <c r="AN55" s="82">
        <f t="shared" si="56"/>
        <v>274.5</v>
      </c>
      <c r="AO55" s="82">
        <f t="shared" si="57"/>
        <v>375</v>
      </c>
      <c r="AP55" s="82">
        <f t="shared" si="58"/>
        <v>500</v>
      </c>
      <c r="AQ55" s="82">
        <f t="shared" si="59"/>
        <v>750</v>
      </c>
      <c r="AR55" s="77">
        <f t="shared" si="60"/>
        <v>16560.644</v>
      </c>
      <c r="AS55" s="84">
        <f t="shared" si="61"/>
        <v>18647.644</v>
      </c>
      <c r="AT55" s="85">
        <f t="shared" si="62"/>
        <v>18451.5075</v>
      </c>
      <c r="AU55" s="81"/>
      <c r="AV55" s="74">
        <f t="shared" si="63"/>
        <v>74622.796999999991</v>
      </c>
      <c r="AW55" s="86" t="s">
        <v>324</v>
      </c>
    </row>
    <row r="56" spans="2:77" ht="16.5" customHeight="1" thickBot="1" x14ac:dyDescent="0.25">
      <c r="B56" s="87">
        <v>51</v>
      </c>
      <c r="C56" s="59" t="s">
        <v>92</v>
      </c>
      <c r="D56" s="60" t="s">
        <v>303</v>
      </c>
      <c r="E56" s="61">
        <v>186</v>
      </c>
      <c r="F56" s="62">
        <v>6439.63</v>
      </c>
      <c r="G56" s="63">
        <v>193</v>
      </c>
      <c r="H56" s="64">
        <v>7460.12</v>
      </c>
      <c r="I56" s="63">
        <v>141</v>
      </c>
      <c r="J56" s="65">
        <v>4364.6400000000012</v>
      </c>
      <c r="K56" s="12">
        <f t="shared" si="0"/>
        <v>6088.13</v>
      </c>
      <c r="L56" s="66">
        <v>4</v>
      </c>
      <c r="M56" s="66">
        <v>4</v>
      </c>
      <c r="N56" s="66">
        <v>4</v>
      </c>
      <c r="O56" s="67">
        <f t="shared" si="11"/>
        <v>4</v>
      </c>
      <c r="P56" s="67">
        <f t="shared" si="2"/>
        <v>4</v>
      </c>
      <c r="Q56" s="68">
        <f t="shared" si="12"/>
        <v>24352.52</v>
      </c>
      <c r="R56" s="69">
        <f t="shared" si="13"/>
        <v>4.9418861990011118</v>
      </c>
      <c r="S56" s="70">
        <f t="shared" si="3"/>
        <v>120347.38</v>
      </c>
      <c r="T56" s="71"/>
      <c r="U56" s="37"/>
      <c r="V56" s="73">
        <f>VLOOKUP(C56,SALARIO!$D$4:$G$252,4,FALSE)</f>
        <v>14247.79</v>
      </c>
      <c r="W56" s="74">
        <f t="shared" si="39"/>
        <v>120347.38</v>
      </c>
      <c r="X56" s="75">
        <f t="shared" si="40"/>
        <v>134595.17000000001</v>
      </c>
      <c r="Y56" s="76">
        <f t="shared" si="41"/>
        <v>712.38950000000011</v>
      </c>
      <c r="Z56" s="77">
        <f t="shared" si="42"/>
        <v>0</v>
      </c>
      <c r="AA56" s="89">
        <f t="shared" si="43"/>
        <v>712.38950000000011</v>
      </c>
      <c r="AB56" s="79">
        <f t="shared" si="44"/>
        <v>750</v>
      </c>
      <c r="AC56" s="77">
        <f t="shared" si="45"/>
        <v>11959.517000000002</v>
      </c>
      <c r="AD56" s="80">
        <f t="shared" si="46"/>
        <v>12709.517000000002</v>
      </c>
      <c r="AE56" s="81">
        <f t="shared" si="47"/>
        <v>11997.127500000002</v>
      </c>
      <c r="AF56" s="79">
        <f t="shared" si="48"/>
        <v>187.5</v>
      </c>
      <c r="AG56" s="82">
        <f t="shared" si="49"/>
        <v>236.88950000000006</v>
      </c>
      <c r="AH56" s="82">
        <f t="shared" si="50"/>
        <v>0</v>
      </c>
      <c r="AI56" s="82">
        <f t="shared" si="51"/>
        <v>0</v>
      </c>
      <c r="AJ56" s="82">
        <f t="shared" si="52"/>
        <v>0</v>
      </c>
      <c r="AK56" s="77">
        <f t="shared" si="53"/>
        <v>0</v>
      </c>
      <c r="AL56" s="84">
        <f t="shared" si="54"/>
        <v>424.38950000000006</v>
      </c>
      <c r="AM56" s="79">
        <f t="shared" si="55"/>
        <v>187.5</v>
      </c>
      <c r="AN56" s="82">
        <f t="shared" si="56"/>
        <v>274.5</v>
      </c>
      <c r="AO56" s="82">
        <f t="shared" si="57"/>
        <v>375</v>
      </c>
      <c r="AP56" s="82">
        <f t="shared" si="58"/>
        <v>500</v>
      </c>
      <c r="AQ56" s="82">
        <f t="shared" si="59"/>
        <v>750</v>
      </c>
      <c r="AR56" s="77">
        <f t="shared" si="60"/>
        <v>20919.034000000003</v>
      </c>
      <c r="AS56" s="84">
        <f t="shared" si="61"/>
        <v>23006.034000000003</v>
      </c>
      <c r="AT56" s="85">
        <f t="shared" si="62"/>
        <v>22581.644500000002</v>
      </c>
      <c r="AU56" s="81"/>
      <c r="AV56" s="74">
        <f t="shared" si="63"/>
        <v>85768.608000000007</v>
      </c>
      <c r="AW56" s="86" t="s">
        <v>324</v>
      </c>
    </row>
    <row r="57" spans="2:77" ht="16.5" customHeight="1" thickBot="1" x14ac:dyDescent="0.25">
      <c r="B57" s="87">
        <v>52</v>
      </c>
      <c r="C57" s="59" t="s">
        <v>93</v>
      </c>
      <c r="D57" s="60" t="s">
        <v>303</v>
      </c>
      <c r="E57" s="61">
        <v>132</v>
      </c>
      <c r="F57" s="62">
        <v>3809.02</v>
      </c>
      <c r="G57" s="63">
        <v>184</v>
      </c>
      <c r="H57" s="64">
        <v>5309.55</v>
      </c>
      <c r="I57" s="63">
        <v>88</v>
      </c>
      <c r="J57" s="65">
        <v>5309.54</v>
      </c>
      <c r="K57" s="12">
        <f t="shared" si="0"/>
        <v>4809.37</v>
      </c>
      <c r="L57" s="66">
        <v>4</v>
      </c>
      <c r="M57" s="66">
        <v>4</v>
      </c>
      <c r="N57" s="66">
        <v>4</v>
      </c>
      <c r="O57" s="67">
        <f t="shared" si="11"/>
        <v>4</v>
      </c>
      <c r="P57" s="67">
        <f t="shared" si="2"/>
        <v>4</v>
      </c>
      <c r="Q57" s="68">
        <f t="shared" si="12"/>
        <v>19237.48</v>
      </c>
      <c r="R57" s="69">
        <f t="shared" si="13"/>
        <v>4.9418861990011118</v>
      </c>
      <c r="S57" s="70">
        <f t="shared" si="3"/>
        <v>95069.43</v>
      </c>
      <c r="T57" s="71"/>
      <c r="U57" s="37"/>
      <c r="V57" s="73">
        <f>VLOOKUP(C57,SALARIO!$D$4:$G$252,4,FALSE)</f>
        <v>4901.03</v>
      </c>
      <c r="W57" s="74">
        <f t="shared" si="39"/>
        <v>95069.43</v>
      </c>
      <c r="X57" s="75">
        <f t="shared" si="40"/>
        <v>99970.459999999992</v>
      </c>
      <c r="Y57" s="76">
        <f t="shared" si="41"/>
        <v>245.0515</v>
      </c>
      <c r="Z57" s="77">
        <f t="shared" si="42"/>
        <v>0</v>
      </c>
      <c r="AA57" s="89">
        <f t="shared" si="43"/>
        <v>245.0515</v>
      </c>
      <c r="AB57" s="79">
        <f t="shared" si="44"/>
        <v>750</v>
      </c>
      <c r="AC57" s="77">
        <f t="shared" si="45"/>
        <v>8497.0460000000003</v>
      </c>
      <c r="AD57" s="80">
        <f t="shared" si="46"/>
        <v>9247.0460000000003</v>
      </c>
      <c r="AE57" s="81">
        <f t="shared" si="47"/>
        <v>9001.9945000000007</v>
      </c>
      <c r="AF57" s="79">
        <f t="shared" si="48"/>
        <v>49.230899999999991</v>
      </c>
      <c r="AG57" s="82">
        <f t="shared" si="49"/>
        <v>0</v>
      </c>
      <c r="AH57" s="82">
        <f t="shared" si="50"/>
        <v>0</v>
      </c>
      <c r="AI57" s="82">
        <f t="shared" si="51"/>
        <v>0</v>
      </c>
      <c r="AJ57" s="82">
        <f t="shared" si="52"/>
        <v>0</v>
      </c>
      <c r="AK57" s="77">
        <f t="shared" si="53"/>
        <v>0</v>
      </c>
      <c r="AL57" s="84">
        <f t="shared" si="54"/>
        <v>49.230899999999991</v>
      </c>
      <c r="AM57" s="79">
        <f t="shared" si="55"/>
        <v>187.5</v>
      </c>
      <c r="AN57" s="82">
        <f t="shared" si="56"/>
        <v>274.5</v>
      </c>
      <c r="AO57" s="82">
        <f t="shared" si="57"/>
        <v>375</v>
      </c>
      <c r="AP57" s="82">
        <f t="shared" si="58"/>
        <v>500</v>
      </c>
      <c r="AQ57" s="82">
        <f t="shared" si="59"/>
        <v>750</v>
      </c>
      <c r="AR57" s="77">
        <f t="shared" si="60"/>
        <v>13994.091999999999</v>
      </c>
      <c r="AS57" s="84">
        <f t="shared" si="61"/>
        <v>16081.091999999999</v>
      </c>
      <c r="AT57" s="85">
        <f t="shared" si="62"/>
        <v>16031.861099999998</v>
      </c>
      <c r="AU57" s="81"/>
      <c r="AV57" s="74">
        <f t="shared" si="63"/>
        <v>70035.574399999998</v>
      </c>
      <c r="AW57" s="86" t="s">
        <v>324</v>
      </c>
    </row>
    <row r="58" spans="2:77" ht="16.5" customHeight="1" thickBot="1" x14ac:dyDescent="0.25">
      <c r="B58" s="87">
        <v>53</v>
      </c>
      <c r="C58" s="59" t="s">
        <v>94</v>
      </c>
      <c r="D58" s="60" t="s">
        <v>304</v>
      </c>
      <c r="E58" s="61">
        <v>186</v>
      </c>
      <c r="F58" s="62">
        <v>6954.73</v>
      </c>
      <c r="G58" s="63">
        <v>193</v>
      </c>
      <c r="H58" s="64">
        <v>7212.48</v>
      </c>
      <c r="I58" s="63">
        <v>141</v>
      </c>
      <c r="J58" s="65">
        <v>4364.6400000000003</v>
      </c>
      <c r="K58" s="12">
        <f t="shared" si="0"/>
        <v>6177.2833333333328</v>
      </c>
      <c r="L58" s="66">
        <v>4</v>
      </c>
      <c r="M58" s="66">
        <v>4</v>
      </c>
      <c r="N58" s="66">
        <v>4</v>
      </c>
      <c r="O58" s="67">
        <f t="shared" si="11"/>
        <v>4</v>
      </c>
      <c r="P58" s="67">
        <f t="shared" si="2"/>
        <v>4</v>
      </c>
      <c r="Q58" s="68">
        <f t="shared" si="12"/>
        <v>24709.133333333331</v>
      </c>
      <c r="R58" s="69">
        <f t="shared" si="13"/>
        <v>4.9418861990011118</v>
      </c>
      <c r="S58" s="70">
        <f t="shared" si="3"/>
        <v>122109.72</v>
      </c>
      <c r="T58" s="71"/>
      <c r="U58" s="37"/>
      <c r="V58" s="73">
        <f>VLOOKUP(C58,SALARIO!$D$4:$G$252,4,FALSE)</f>
        <v>9711.86</v>
      </c>
      <c r="W58" s="74">
        <f t="shared" si="39"/>
        <v>122109.72</v>
      </c>
      <c r="X58" s="75">
        <f t="shared" si="40"/>
        <v>131821.58000000002</v>
      </c>
      <c r="Y58" s="76">
        <f t="shared" si="41"/>
        <v>485.59300000000007</v>
      </c>
      <c r="Z58" s="77">
        <f t="shared" si="42"/>
        <v>0</v>
      </c>
      <c r="AA58" s="89">
        <f t="shared" si="43"/>
        <v>485.59300000000007</v>
      </c>
      <c r="AB58" s="79">
        <f t="shared" si="44"/>
        <v>750</v>
      </c>
      <c r="AC58" s="77">
        <f t="shared" si="45"/>
        <v>11682.158000000003</v>
      </c>
      <c r="AD58" s="80">
        <f t="shared" si="46"/>
        <v>12432.158000000003</v>
      </c>
      <c r="AE58" s="81">
        <f t="shared" si="47"/>
        <v>11946.565000000002</v>
      </c>
      <c r="AF58" s="79">
        <f t="shared" si="48"/>
        <v>187.5</v>
      </c>
      <c r="AG58" s="82">
        <f t="shared" si="49"/>
        <v>10.09300000000003</v>
      </c>
      <c r="AH58" s="82">
        <f t="shared" si="50"/>
        <v>0</v>
      </c>
      <c r="AI58" s="82">
        <f t="shared" si="51"/>
        <v>0</v>
      </c>
      <c r="AJ58" s="82">
        <f t="shared" si="52"/>
        <v>0</v>
      </c>
      <c r="AK58" s="77">
        <f t="shared" si="53"/>
        <v>0</v>
      </c>
      <c r="AL58" s="84">
        <f t="shared" si="54"/>
        <v>197.59300000000002</v>
      </c>
      <c r="AM58" s="79">
        <f t="shared" si="55"/>
        <v>187.5</v>
      </c>
      <c r="AN58" s="82">
        <f t="shared" si="56"/>
        <v>274.5</v>
      </c>
      <c r="AO58" s="82">
        <f t="shared" si="57"/>
        <v>375</v>
      </c>
      <c r="AP58" s="82">
        <f t="shared" si="58"/>
        <v>500</v>
      </c>
      <c r="AQ58" s="82">
        <f t="shared" si="59"/>
        <v>750</v>
      </c>
      <c r="AR58" s="77">
        <f t="shared" si="60"/>
        <v>20364.316000000006</v>
      </c>
      <c r="AS58" s="84">
        <f t="shared" si="61"/>
        <v>22451.316000000006</v>
      </c>
      <c r="AT58" s="85">
        <f t="shared" si="62"/>
        <v>22253.723000000005</v>
      </c>
      <c r="AU58" s="81"/>
      <c r="AV58" s="74">
        <f t="shared" si="63"/>
        <v>87909.432000000001</v>
      </c>
      <c r="AW58" s="86" t="s">
        <v>324</v>
      </c>
    </row>
    <row r="59" spans="2:77" ht="16.5" customHeight="1" thickBot="1" x14ac:dyDescent="0.25">
      <c r="B59" s="87">
        <v>54</v>
      </c>
      <c r="C59" s="59" t="s">
        <v>95</v>
      </c>
      <c r="D59" s="60" t="s">
        <v>303</v>
      </c>
      <c r="E59" s="61">
        <v>186</v>
      </c>
      <c r="F59" s="62">
        <v>6054.83</v>
      </c>
      <c r="G59" s="63">
        <v>122</v>
      </c>
      <c r="H59" s="64">
        <v>5367.25</v>
      </c>
      <c r="I59" s="63">
        <v>185</v>
      </c>
      <c r="J59" s="65">
        <v>5338.4100000000008</v>
      </c>
      <c r="K59" s="12">
        <f t="shared" si="0"/>
        <v>5586.8300000000008</v>
      </c>
      <c r="L59" s="66">
        <v>4</v>
      </c>
      <c r="M59" s="66">
        <v>4</v>
      </c>
      <c r="N59" s="66">
        <v>4</v>
      </c>
      <c r="O59" s="67">
        <f t="shared" si="11"/>
        <v>4</v>
      </c>
      <c r="P59" s="67">
        <f t="shared" si="2"/>
        <v>4</v>
      </c>
      <c r="Q59" s="68">
        <f t="shared" si="12"/>
        <v>22347.320000000003</v>
      </c>
      <c r="R59" s="69">
        <f t="shared" si="13"/>
        <v>4.9418861990011118</v>
      </c>
      <c r="S59" s="70">
        <f t="shared" si="3"/>
        <v>110437.91</v>
      </c>
      <c r="T59" s="71"/>
      <c r="U59" s="37"/>
      <c r="V59" s="73">
        <f>VLOOKUP(C59,SALARIO!$D$4:$G$252,4,FALSE)</f>
        <v>10366.61</v>
      </c>
      <c r="W59" s="74">
        <f t="shared" si="39"/>
        <v>110437.91</v>
      </c>
      <c r="X59" s="75">
        <f t="shared" si="40"/>
        <v>120804.52</v>
      </c>
      <c r="Y59" s="76">
        <f t="shared" si="41"/>
        <v>518.33050000000003</v>
      </c>
      <c r="Z59" s="77">
        <f t="shared" si="42"/>
        <v>0</v>
      </c>
      <c r="AA59" s="89">
        <f t="shared" si="43"/>
        <v>518.33050000000003</v>
      </c>
      <c r="AB59" s="79">
        <f t="shared" si="44"/>
        <v>750</v>
      </c>
      <c r="AC59" s="77">
        <f t="shared" si="45"/>
        <v>10580.452000000001</v>
      </c>
      <c r="AD59" s="80">
        <f t="shared" si="46"/>
        <v>11330.452000000001</v>
      </c>
      <c r="AE59" s="81">
        <f t="shared" si="47"/>
        <v>10812.121500000001</v>
      </c>
      <c r="AF59" s="79">
        <f t="shared" si="48"/>
        <v>187.5</v>
      </c>
      <c r="AG59" s="82">
        <f t="shared" si="49"/>
        <v>42.830500000000029</v>
      </c>
      <c r="AH59" s="82">
        <f t="shared" si="50"/>
        <v>0</v>
      </c>
      <c r="AI59" s="82">
        <f t="shared" si="51"/>
        <v>0</v>
      </c>
      <c r="AJ59" s="82">
        <f t="shared" si="52"/>
        <v>0</v>
      </c>
      <c r="AK59" s="77">
        <f t="shared" si="53"/>
        <v>0</v>
      </c>
      <c r="AL59" s="84">
        <f t="shared" si="54"/>
        <v>230.33050000000003</v>
      </c>
      <c r="AM59" s="79">
        <f t="shared" si="55"/>
        <v>187.5</v>
      </c>
      <c r="AN59" s="82">
        <f t="shared" si="56"/>
        <v>274.5</v>
      </c>
      <c r="AO59" s="82">
        <f t="shared" si="57"/>
        <v>375</v>
      </c>
      <c r="AP59" s="82">
        <f t="shared" si="58"/>
        <v>500</v>
      </c>
      <c r="AQ59" s="82">
        <f t="shared" si="59"/>
        <v>750</v>
      </c>
      <c r="AR59" s="77">
        <f t="shared" si="60"/>
        <v>18160.904000000002</v>
      </c>
      <c r="AS59" s="84">
        <f t="shared" si="61"/>
        <v>20247.904000000002</v>
      </c>
      <c r="AT59" s="85">
        <f t="shared" si="62"/>
        <v>20017.573500000002</v>
      </c>
      <c r="AU59" s="81"/>
      <c r="AV59" s="74">
        <f t="shared" si="63"/>
        <v>79608.214999999997</v>
      </c>
      <c r="AW59" s="86" t="s">
        <v>324</v>
      </c>
    </row>
    <row r="60" spans="2:77" ht="16.5" customHeight="1" thickBot="1" x14ac:dyDescent="0.25">
      <c r="B60" s="87">
        <v>55</v>
      </c>
      <c r="C60" s="59" t="s">
        <v>96</v>
      </c>
      <c r="D60" s="60" t="s">
        <v>303</v>
      </c>
      <c r="E60" s="61">
        <v>0</v>
      </c>
      <c r="F60" s="62">
        <v>0</v>
      </c>
      <c r="G60" s="63"/>
      <c r="H60" s="64"/>
      <c r="I60" s="63"/>
      <c r="J60" s="65"/>
      <c r="K60" s="12">
        <f t="shared" si="0"/>
        <v>0</v>
      </c>
      <c r="L60" s="66" t="s">
        <v>20</v>
      </c>
      <c r="M60" s="66" t="s">
        <v>20</v>
      </c>
      <c r="N60" s="66" t="s">
        <v>20</v>
      </c>
      <c r="O60" s="67">
        <f t="shared" si="11"/>
        <v>0</v>
      </c>
      <c r="P60" s="67">
        <f t="shared" si="2"/>
        <v>0</v>
      </c>
      <c r="Q60" s="68">
        <f t="shared" si="12"/>
        <v>0</v>
      </c>
      <c r="R60" s="69">
        <f t="shared" si="13"/>
        <v>4.9418861990011118</v>
      </c>
      <c r="S60" s="70">
        <f t="shared" si="3"/>
        <v>0</v>
      </c>
      <c r="T60" s="71"/>
      <c r="U60" s="37"/>
      <c r="V60" s="73">
        <v>0</v>
      </c>
      <c r="W60" s="74">
        <f t="shared" si="39"/>
        <v>0</v>
      </c>
      <c r="X60" s="75">
        <f t="shared" si="40"/>
        <v>0</v>
      </c>
      <c r="Y60" s="76">
        <f t="shared" si="41"/>
        <v>0</v>
      </c>
      <c r="Z60" s="77">
        <f t="shared" si="42"/>
        <v>0</v>
      </c>
      <c r="AA60" s="89">
        <f t="shared" si="43"/>
        <v>0</v>
      </c>
      <c r="AB60" s="79">
        <f t="shared" si="44"/>
        <v>0</v>
      </c>
      <c r="AC60" s="77">
        <f t="shared" si="45"/>
        <v>0</v>
      </c>
      <c r="AD60" s="80">
        <f t="shared" si="46"/>
        <v>0</v>
      </c>
      <c r="AE60" s="81">
        <f t="shared" si="47"/>
        <v>0</v>
      </c>
      <c r="AF60" s="79">
        <f t="shared" si="48"/>
        <v>0</v>
      </c>
      <c r="AG60" s="82">
        <f t="shared" si="49"/>
        <v>0</v>
      </c>
      <c r="AH60" s="82">
        <f t="shared" si="50"/>
        <v>0</v>
      </c>
      <c r="AI60" s="82">
        <f t="shared" si="51"/>
        <v>0</v>
      </c>
      <c r="AJ60" s="82">
        <f t="shared" si="52"/>
        <v>0</v>
      </c>
      <c r="AK60" s="77">
        <f t="shared" si="53"/>
        <v>0</v>
      </c>
      <c r="AL60" s="84">
        <f t="shared" si="54"/>
        <v>0</v>
      </c>
      <c r="AM60" s="79">
        <f t="shared" si="55"/>
        <v>0</v>
      </c>
      <c r="AN60" s="82">
        <f t="shared" si="56"/>
        <v>0</v>
      </c>
      <c r="AO60" s="82">
        <f t="shared" si="57"/>
        <v>0</v>
      </c>
      <c r="AP60" s="82">
        <f t="shared" si="58"/>
        <v>0</v>
      </c>
      <c r="AQ60" s="82">
        <f t="shared" si="59"/>
        <v>0</v>
      </c>
      <c r="AR60" s="77">
        <f t="shared" si="60"/>
        <v>0</v>
      </c>
      <c r="AS60" s="84">
        <f t="shared" si="61"/>
        <v>0</v>
      </c>
      <c r="AT60" s="85">
        <f t="shared" si="62"/>
        <v>0</v>
      </c>
      <c r="AU60" s="81"/>
      <c r="AV60" s="74">
        <f t="shared" si="63"/>
        <v>0</v>
      </c>
      <c r="AW60" s="86" t="s">
        <v>324</v>
      </c>
    </row>
    <row r="61" spans="2:77" ht="16.5" customHeight="1" thickBot="1" x14ac:dyDescent="0.25">
      <c r="B61" s="58">
        <v>56</v>
      </c>
      <c r="C61" s="59" t="s">
        <v>97</v>
      </c>
      <c r="D61" s="60" t="s">
        <v>304</v>
      </c>
      <c r="E61" s="61">
        <v>134</v>
      </c>
      <c r="F61" s="62">
        <v>6488.0599999999995</v>
      </c>
      <c r="G61" s="63">
        <v>190.5</v>
      </c>
      <c r="H61" s="64">
        <v>5896.9</v>
      </c>
      <c r="I61" s="63">
        <v>185</v>
      </c>
      <c r="J61" s="65">
        <v>5726.65</v>
      </c>
      <c r="K61" s="12">
        <f t="shared" si="0"/>
        <v>6037.2033333333338</v>
      </c>
      <c r="L61" s="66">
        <v>4</v>
      </c>
      <c r="M61" s="66">
        <v>4</v>
      </c>
      <c r="N61" s="66">
        <v>4</v>
      </c>
      <c r="O61" s="67">
        <f t="shared" si="11"/>
        <v>4</v>
      </c>
      <c r="P61" s="67">
        <f t="shared" si="2"/>
        <v>4</v>
      </c>
      <c r="Q61" s="68">
        <f t="shared" si="12"/>
        <v>24148.813333333335</v>
      </c>
      <c r="R61" s="69">
        <f t="shared" si="13"/>
        <v>4.9418861990011118</v>
      </c>
      <c r="S61" s="70">
        <f t="shared" si="3"/>
        <v>119340.68</v>
      </c>
      <c r="T61" s="71"/>
      <c r="U61" s="37"/>
      <c r="V61" s="73">
        <f>VLOOKUP(C61,SALARIO!$D$4:$G$252,4,FALSE)</f>
        <v>15181.59</v>
      </c>
      <c r="W61" s="74">
        <f t="shared" si="39"/>
        <v>119340.68</v>
      </c>
      <c r="X61" s="75">
        <f t="shared" si="40"/>
        <v>134522.26999999999</v>
      </c>
      <c r="Y61" s="76">
        <f t="shared" si="41"/>
        <v>750</v>
      </c>
      <c r="Z61" s="77">
        <f t="shared" si="42"/>
        <v>18.159000000000017</v>
      </c>
      <c r="AA61" s="89">
        <f t="shared" si="43"/>
        <v>768.15899999999999</v>
      </c>
      <c r="AB61" s="79">
        <f t="shared" si="44"/>
        <v>750</v>
      </c>
      <c r="AC61" s="77">
        <f t="shared" si="45"/>
        <v>11952.226999999999</v>
      </c>
      <c r="AD61" s="80">
        <f t="shared" si="46"/>
        <v>12702.226999999999</v>
      </c>
      <c r="AE61" s="81">
        <f t="shared" si="47"/>
        <v>11934.067999999999</v>
      </c>
      <c r="AF61" s="79">
        <f t="shared" si="48"/>
        <v>187.5</v>
      </c>
      <c r="AG61" s="82">
        <f t="shared" si="49"/>
        <v>274.5</v>
      </c>
      <c r="AH61" s="82">
        <f t="shared" si="50"/>
        <v>13.61925000000001</v>
      </c>
      <c r="AI61" s="82">
        <f t="shared" si="51"/>
        <v>0</v>
      </c>
      <c r="AJ61" s="82">
        <f t="shared" si="52"/>
        <v>0</v>
      </c>
      <c r="AK61" s="77">
        <f t="shared" si="53"/>
        <v>0</v>
      </c>
      <c r="AL61" s="84">
        <f t="shared" si="54"/>
        <v>475.61925000000002</v>
      </c>
      <c r="AM61" s="79">
        <f t="shared" si="55"/>
        <v>187.5</v>
      </c>
      <c r="AN61" s="82">
        <f t="shared" si="56"/>
        <v>274.5</v>
      </c>
      <c r="AO61" s="82">
        <f t="shared" si="57"/>
        <v>375</v>
      </c>
      <c r="AP61" s="82">
        <f t="shared" si="58"/>
        <v>500</v>
      </c>
      <c r="AQ61" s="82">
        <f t="shared" si="59"/>
        <v>750</v>
      </c>
      <c r="AR61" s="77">
        <f t="shared" si="60"/>
        <v>20904.453999999998</v>
      </c>
      <c r="AS61" s="84">
        <f t="shared" si="61"/>
        <v>22991.453999999998</v>
      </c>
      <c r="AT61" s="85">
        <f t="shared" si="62"/>
        <v>22515.834749999998</v>
      </c>
      <c r="AU61" s="81"/>
      <c r="AV61" s="74">
        <f t="shared" si="63"/>
        <v>84890.777249999999</v>
      </c>
      <c r="AW61" s="86" t="s">
        <v>324</v>
      </c>
    </row>
    <row r="62" spans="2:77" s="90" customFormat="1" ht="16.5" customHeight="1" thickBot="1" x14ac:dyDescent="0.25">
      <c r="B62" s="87">
        <v>57</v>
      </c>
      <c r="C62" s="59" t="s">
        <v>98</v>
      </c>
      <c r="D62" s="60" t="s">
        <v>304</v>
      </c>
      <c r="E62" s="61">
        <v>186</v>
      </c>
      <c r="F62" s="62">
        <v>7075.9999999999982</v>
      </c>
      <c r="G62" s="63">
        <v>193</v>
      </c>
      <c r="H62" s="64">
        <v>5974.2899999999991</v>
      </c>
      <c r="I62" s="63">
        <v>185</v>
      </c>
      <c r="J62" s="65">
        <v>5726.6500000000005</v>
      </c>
      <c r="K62" s="12">
        <f t="shared" si="0"/>
        <v>6258.98</v>
      </c>
      <c r="L62" s="66">
        <v>4</v>
      </c>
      <c r="M62" s="66">
        <v>4</v>
      </c>
      <c r="N62" s="66">
        <v>4</v>
      </c>
      <c r="O62" s="67">
        <f t="shared" si="11"/>
        <v>4</v>
      </c>
      <c r="P62" s="67">
        <f t="shared" si="2"/>
        <v>4</v>
      </c>
      <c r="Q62" s="68">
        <f t="shared" si="12"/>
        <v>25035.919999999998</v>
      </c>
      <c r="R62" s="69">
        <f t="shared" si="13"/>
        <v>4.9418861990011118</v>
      </c>
      <c r="S62" s="70">
        <f t="shared" si="3"/>
        <v>123724.66</v>
      </c>
      <c r="T62" s="71"/>
      <c r="U62" s="37"/>
      <c r="V62" s="73">
        <f>VLOOKUP(C62,SALARIO!$D$4:$G$252,4,FALSE)</f>
        <v>10477.68</v>
      </c>
      <c r="W62" s="74">
        <f t="shared" si="39"/>
        <v>123724.66</v>
      </c>
      <c r="X62" s="75">
        <f t="shared" si="40"/>
        <v>134202.34</v>
      </c>
      <c r="Y62" s="76">
        <f t="shared" si="41"/>
        <v>523.88400000000001</v>
      </c>
      <c r="Z62" s="77">
        <f t="shared" si="42"/>
        <v>0</v>
      </c>
      <c r="AA62" s="89">
        <f t="shared" si="43"/>
        <v>523.88400000000001</v>
      </c>
      <c r="AB62" s="79">
        <f t="shared" si="44"/>
        <v>750</v>
      </c>
      <c r="AC62" s="77">
        <f t="shared" si="45"/>
        <v>11920.234</v>
      </c>
      <c r="AD62" s="80">
        <f t="shared" si="46"/>
        <v>12670.234</v>
      </c>
      <c r="AE62" s="81">
        <f t="shared" si="47"/>
        <v>12146.35</v>
      </c>
      <c r="AF62" s="79">
        <f t="shared" si="48"/>
        <v>187.5</v>
      </c>
      <c r="AG62" s="82">
        <f t="shared" si="49"/>
        <v>48.384000000000015</v>
      </c>
      <c r="AH62" s="82">
        <f t="shared" si="50"/>
        <v>0</v>
      </c>
      <c r="AI62" s="82">
        <f t="shared" si="51"/>
        <v>0</v>
      </c>
      <c r="AJ62" s="82">
        <f t="shared" si="52"/>
        <v>0</v>
      </c>
      <c r="AK62" s="77">
        <f t="shared" si="53"/>
        <v>0</v>
      </c>
      <c r="AL62" s="84">
        <f t="shared" si="54"/>
        <v>235.88400000000001</v>
      </c>
      <c r="AM62" s="79">
        <f t="shared" si="55"/>
        <v>187.5</v>
      </c>
      <c r="AN62" s="82">
        <f t="shared" si="56"/>
        <v>274.5</v>
      </c>
      <c r="AO62" s="82">
        <f t="shared" si="57"/>
        <v>375</v>
      </c>
      <c r="AP62" s="82">
        <f t="shared" si="58"/>
        <v>500</v>
      </c>
      <c r="AQ62" s="82">
        <f t="shared" si="59"/>
        <v>750</v>
      </c>
      <c r="AR62" s="77">
        <f t="shared" si="60"/>
        <v>20840.468000000001</v>
      </c>
      <c r="AS62" s="84">
        <f t="shared" si="61"/>
        <v>22927.468000000001</v>
      </c>
      <c r="AT62" s="85">
        <f t="shared" si="62"/>
        <v>22691.584000000003</v>
      </c>
      <c r="AU62" s="81"/>
      <c r="AV62" s="74">
        <f t="shared" si="63"/>
        <v>88886.725999999995</v>
      </c>
      <c r="AW62" s="86" t="s">
        <v>324</v>
      </c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</row>
    <row r="63" spans="2:77" ht="16.5" customHeight="1" thickBot="1" x14ac:dyDescent="0.25">
      <c r="B63" s="87">
        <v>58</v>
      </c>
      <c r="C63" s="59" t="s">
        <v>99</v>
      </c>
      <c r="D63" s="60" t="s">
        <v>303</v>
      </c>
      <c r="E63" s="61">
        <v>62</v>
      </c>
      <c r="F63" s="62">
        <v>1789.09</v>
      </c>
      <c r="G63" s="63">
        <v>0</v>
      </c>
      <c r="H63" s="64">
        <v>0</v>
      </c>
      <c r="I63" s="63"/>
      <c r="J63" s="65"/>
      <c r="K63" s="12">
        <f t="shared" si="0"/>
        <v>596.36333333333334</v>
      </c>
      <c r="L63" s="66">
        <v>4</v>
      </c>
      <c r="M63" s="66" t="s">
        <v>20</v>
      </c>
      <c r="N63" s="66" t="s">
        <v>20</v>
      </c>
      <c r="O63" s="67">
        <f t="shared" si="11"/>
        <v>4</v>
      </c>
      <c r="P63" s="67">
        <f t="shared" si="2"/>
        <v>4</v>
      </c>
      <c r="Q63" s="68">
        <f t="shared" si="12"/>
        <v>2385.4533333333334</v>
      </c>
      <c r="R63" s="69">
        <f t="shared" si="13"/>
        <v>4.9418861990011118</v>
      </c>
      <c r="S63" s="70">
        <f t="shared" si="3"/>
        <v>11788.63</v>
      </c>
      <c r="T63" s="71"/>
      <c r="U63" s="37"/>
      <c r="V63" s="73">
        <v>0</v>
      </c>
      <c r="W63" s="74">
        <f t="shared" si="39"/>
        <v>11788.63</v>
      </c>
      <c r="X63" s="75">
        <f t="shared" si="40"/>
        <v>11788.63</v>
      </c>
      <c r="Y63" s="76">
        <f t="shared" si="41"/>
        <v>0</v>
      </c>
      <c r="Z63" s="77">
        <f t="shared" si="42"/>
        <v>0</v>
      </c>
      <c r="AA63" s="89">
        <f t="shared" si="43"/>
        <v>0</v>
      </c>
      <c r="AB63" s="79">
        <f t="shared" si="44"/>
        <v>589.43150000000003</v>
      </c>
      <c r="AC63" s="77">
        <f t="shared" si="45"/>
        <v>0</v>
      </c>
      <c r="AD63" s="80">
        <f t="shared" si="46"/>
        <v>589.43150000000003</v>
      </c>
      <c r="AE63" s="81">
        <f t="shared" si="47"/>
        <v>589.43150000000003</v>
      </c>
      <c r="AF63" s="79">
        <f t="shared" si="48"/>
        <v>0</v>
      </c>
      <c r="AG63" s="82">
        <f t="shared" si="49"/>
        <v>0</v>
      </c>
      <c r="AH63" s="82">
        <f t="shared" si="50"/>
        <v>0</v>
      </c>
      <c r="AI63" s="82">
        <f t="shared" si="51"/>
        <v>0</v>
      </c>
      <c r="AJ63" s="82">
        <f t="shared" si="52"/>
        <v>0</v>
      </c>
      <c r="AK63" s="77">
        <f t="shared" si="53"/>
        <v>0</v>
      </c>
      <c r="AL63" s="84">
        <f t="shared" si="54"/>
        <v>0</v>
      </c>
      <c r="AM63" s="79">
        <f t="shared" si="55"/>
        <v>187.5</v>
      </c>
      <c r="AN63" s="82">
        <f t="shared" si="56"/>
        <v>113.93149999999997</v>
      </c>
      <c r="AO63" s="82">
        <f t="shared" si="57"/>
        <v>0</v>
      </c>
      <c r="AP63" s="82">
        <f t="shared" si="58"/>
        <v>0</v>
      </c>
      <c r="AQ63" s="82">
        <f t="shared" si="59"/>
        <v>0</v>
      </c>
      <c r="AR63" s="77">
        <f t="shared" si="60"/>
        <v>0</v>
      </c>
      <c r="AS63" s="84">
        <f t="shared" si="61"/>
        <v>301.43149999999997</v>
      </c>
      <c r="AT63" s="85">
        <f t="shared" si="62"/>
        <v>301.43149999999997</v>
      </c>
      <c r="AU63" s="81"/>
      <c r="AV63" s="74">
        <f t="shared" si="63"/>
        <v>10897.766999999998</v>
      </c>
      <c r="AW63" s="86" t="s">
        <v>324</v>
      </c>
    </row>
    <row r="64" spans="2:77" ht="16.5" customHeight="1" thickBot="1" x14ac:dyDescent="0.25">
      <c r="B64" s="87">
        <v>59</v>
      </c>
      <c r="C64" s="59" t="s">
        <v>100</v>
      </c>
      <c r="D64" s="60" t="s">
        <v>303</v>
      </c>
      <c r="E64" s="61">
        <v>36</v>
      </c>
      <c r="F64" s="62">
        <v>1038.82</v>
      </c>
      <c r="G64" s="63">
        <v>0</v>
      </c>
      <c r="H64" s="64">
        <v>0</v>
      </c>
      <c r="I64" s="63"/>
      <c r="J64" s="65"/>
      <c r="K64" s="12">
        <f t="shared" si="0"/>
        <v>346.27333333333331</v>
      </c>
      <c r="L64" s="66">
        <v>2</v>
      </c>
      <c r="M64" s="66" t="s">
        <v>20</v>
      </c>
      <c r="N64" s="66" t="s">
        <v>20</v>
      </c>
      <c r="O64" s="67">
        <f t="shared" si="11"/>
        <v>2</v>
      </c>
      <c r="P64" s="67">
        <f t="shared" si="2"/>
        <v>0</v>
      </c>
      <c r="Q64" s="68">
        <f t="shared" si="12"/>
        <v>0</v>
      </c>
      <c r="R64" s="69">
        <f t="shared" si="13"/>
        <v>4.9418861990011118</v>
      </c>
      <c r="S64" s="70">
        <f t="shared" si="3"/>
        <v>0</v>
      </c>
      <c r="T64" s="71"/>
      <c r="U64" s="37"/>
      <c r="V64" s="73">
        <v>0</v>
      </c>
      <c r="W64" s="74">
        <f t="shared" si="39"/>
        <v>0</v>
      </c>
      <c r="X64" s="75">
        <f t="shared" si="40"/>
        <v>0</v>
      </c>
      <c r="Y64" s="76">
        <f t="shared" si="41"/>
        <v>0</v>
      </c>
      <c r="Z64" s="77">
        <f t="shared" si="42"/>
        <v>0</v>
      </c>
      <c r="AA64" s="89">
        <f t="shared" si="43"/>
        <v>0</v>
      </c>
      <c r="AB64" s="79">
        <f t="shared" si="44"/>
        <v>0</v>
      </c>
      <c r="AC64" s="77">
        <f t="shared" si="45"/>
        <v>0</v>
      </c>
      <c r="AD64" s="80">
        <f t="shared" si="46"/>
        <v>0</v>
      </c>
      <c r="AE64" s="81">
        <f t="shared" si="47"/>
        <v>0</v>
      </c>
      <c r="AF64" s="79">
        <f t="shared" si="48"/>
        <v>0</v>
      </c>
      <c r="AG64" s="82">
        <f t="shared" si="49"/>
        <v>0</v>
      </c>
      <c r="AH64" s="82">
        <f t="shared" si="50"/>
        <v>0</v>
      </c>
      <c r="AI64" s="82">
        <f t="shared" si="51"/>
        <v>0</v>
      </c>
      <c r="AJ64" s="82">
        <f t="shared" si="52"/>
        <v>0</v>
      </c>
      <c r="AK64" s="77">
        <f t="shared" si="53"/>
        <v>0</v>
      </c>
      <c r="AL64" s="84">
        <f t="shared" si="54"/>
        <v>0</v>
      </c>
      <c r="AM64" s="79">
        <f t="shared" si="55"/>
        <v>0</v>
      </c>
      <c r="AN64" s="82">
        <f t="shared" si="56"/>
        <v>0</v>
      </c>
      <c r="AO64" s="82">
        <f t="shared" si="57"/>
        <v>0</v>
      </c>
      <c r="AP64" s="82">
        <f t="shared" si="58"/>
        <v>0</v>
      </c>
      <c r="AQ64" s="82">
        <f t="shared" si="59"/>
        <v>0</v>
      </c>
      <c r="AR64" s="77">
        <f t="shared" si="60"/>
        <v>0</v>
      </c>
      <c r="AS64" s="84">
        <f t="shared" si="61"/>
        <v>0</v>
      </c>
      <c r="AT64" s="85">
        <f t="shared" si="62"/>
        <v>0</v>
      </c>
      <c r="AU64" s="81"/>
      <c r="AV64" s="74">
        <f t="shared" si="63"/>
        <v>0</v>
      </c>
      <c r="AW64" s="86" t="s">
        <v>324</v>
      </c>
    </row>
    <row r="65" spans="2:77" ht="16.5" customHeight="1" thickBot="1" x14ac:dyDescent="0.25">
      <c r="B65" s="87">
        <v>60</v>
      </c>
      <c r="C65" s="59" t="s">
        <v>101</v>
      </c>
      <c r="D65" s="60" t="s">
        <v>303</v>
      </c>
      <c r="E65" s="61">
        <v>44</v>
      </c>
      <c r="F65" s="62">
        <v>1269.67</v>
      </c>
      <c r="G65" s="63"/>
      <c r="H65" s="64"/>
      <c r="I65" s="63"/>
      <c r="J65" s="65"/>
      <c r="K65" s="12">
        <f t="shared" si="0"/>
        <v>423.22333333333336</v>
      </c>
      <c r="L65" s="66">
        <v>2</v>
      </c>
      <c r="M65" s="66" t="s">
        <v>20</v>
      </c>
      <c r="N65" s="66" t="s">
        <v>20</v>
      </c>
      <c r="O65" s="67">
        <f t="shared" si="11"/>
        <v>2</v>
      </c>
      <c r="P65" s="67">
        <f t="shared" si="2"/>
        <v>0</v>
      </c>
      <c r="Q65" s="68">
        <f t="shared" si="12"/>
        <v>0</v>
      </c>
      <c r="R65" s="69">
        <f t="shared" si="13"/>
        <v>4.9418861990011118</v>
      </c>
      <c r="S65" s="70">
        <f t="shared" si="3"/>
        <v>0</v>
      </c>
      <c r="T65" s="71"/>
      <c r="U65" s="37"/>
      <c r="V65" s="73">
        <v>0</v>
      </c>
      <c r="W65" s="74">
        <f t="shared" si="39"/>
        <v>0</v>
      </c>
      <c r="X65" s="75">
        <f t="shared" si="40"/>
        <v>0</v>
      </c>
      <c r="Y65" s="76">
        <f t="shared" si="41"/>
        <v>0</v>
      </c>
      <c r="Z65" s="77">
        <f t="shared" si="42"/>
        <v>0</v>
      </c>
      <c r="AA65" s="89">
        <f t="shared" si="43"/>
        <v>0</v>
      </c>
      <c r="AB65" s="79">
        <f t="shared" si="44"/>
        <v>0</v>
      </c>
      <c r="AC65" s="77">
        <f t="shared" si="45"/>
        <v>0</v>
      </c>
      <c r="AD65" s="80">
        <f t="shared" si="46"/>
        <v>0</v>
      </c>
      <c r="AE65" s="81">
        <f t="shared" si="47"/>
        <v>0</v>
      </c>
      <c r="AF65" s="79">
        <f t="shared" si="48"/>
        <v>0</v>
      </c>
      <c r="AG65" s="82">
        <f t="shared" si="49"/>
        <v>0</v>
      </c>
      <c r="AH65" s="82">
        <f t="shared" si="50"/>
        <v>0</v>
      </c>
      <c r="AI65" s="82">
        <f t="shared" si="51"/>
        <v>0</v>
      </c>
      <c r="AJ65" s="82">
        <f t="shared" si="52"/>
        <v>0</v>
      </c>
      <c r="AK65" s="77">
        <f t="shared" si="53"/>
        <v>0</v>
      </c>
      <c r="AL65" s="84">
        <f t="shared" si="54"/>
        <v>0</v>
      </c>
      <c r="AM65" s="79">
        <f t="shared" si="55"/>
        <v>0</v>
      </c>
      <c r="AN65" s="82">
        <f t="shared" si="56"/>
        <v>0</v>
      </c>
      <c r="AO65" s="82">
        <f t="shared" si="57"/>
        <v>0</v>
      </c>
      <c r="AP65" s="82">
        <f t="shared" si="58"/>
        <v>0</v>
      </c>
      <c r="AQ65" s="82">
        <f t="shared" si="59"/>
        <v>0</v>
      </c>
      <c r="AR65" s="77">
        <f t="shared" si="60"/>
        <v>0</v>
      </c>
      <c r="AS65" s="84">
        <f t="shared" si="61"/>
        <v>0</v>
      </c>
      <c r="AT65" s="85">
        <f t="shared" si="62"/>
        <v>0</v>
      </c>
      <c r="AU65" s="81"/>
      <c r="AV65" s="74">
        <f t="shared" si="63"/>
        <v>0</v>
      </c>
      <c r="AW65" s="86" t="s">
        <v>324</v>
      </c>
    </row>
    <row r="66" spans="2:77" ht="16.5" customHeight="1" thickBot="1" x14ac:dyDescent="0.25">
      <c r="B66" s="87">
        <v>61</v>
      </c>
      <c r="C66" s="59" t="s">
        <v>102</v>
      </c>
      <c r="D66" s="60" t="s">
        <v>303</v>
      </c>
      <c r="E66" s="61">
        <v>98</v>
      </c>
      <c r="F66" s="62">
        <v>3318.47</v>
      </c>
      <c r="G66" s="63">
        <v>193</v>
      </c>
      <c r="H66" s="64">
        <v>5569.25</v>
      </c>
      <c r="I66" s="63">
        <v>185</v>
      </c>
      <c r="J66" s="65">
        <v>5338.4100000000008</v>
      </c>
      <c r="K66" s="12">
        <f t="shared" si="0"/>
        <v>4742.043333333334</v>
      </c>
      <c r="L66" s="66">
        <v>4</v>
      </c>
      <c r="M66" s="66">
        <v>4</v>
      </c>
      <c r="N66" s="66">
        <v>4</v>
      </c>
      <c r="O66" s="67">
        <f t="shared" si="11"/>
        <v>4</v>
      </c>
      <c r="P66" s="67">
        <f t="shared" si="2"/>
        <v>4</v>
      </c>
      <c r="Q66" s="68">
        <f t="shared" si="12"/>
        <v>18968.173333333336</v>
      </c>
      <c r="R66" s="69">
        <f t="shared" si="13"/>
        <v>4.9418861990011118</v>
      </c>
      <c r="S66" s="70">
        <f t="shared" si="3"/>
        <v>93738.55</v>
      </c>
      <c r="T66" s="71"/>
      <c r="U66" s="37"/>
      <c r="V66" s="73">
        <f>VLOOKUP(C66,SALARIO!$D$4:$G$252,4,FALSE)</f>
        <v>11622.54</v>
      </c>
      <c r="W66" s="74">
        <f t="shared" si="39"/>
        <v>93738.55</v>
      </c>
      <c r="X66" s="75">
        <f t="shared" si="40"/>
        <v>105361.09</v>
      </c>
      <c r="Y66" s="76">
        <f t="shared" si="41"/>
        <v>581.12700000000007</v>
      </c>
      <c r="Z66" s="77">
        <f t="shared" si="42"/>
        <v>0</v>
      </c>
      <c r="AA66" s="89">
        <f t="shared" si="43"/>
        <v>581.12700000000007</v>
      </c>
      <c r="AB66" s="79">
        <f t="shared" si="44"/>
        <v>750</v>
      </c>
      <c r="AC66" s="77">
        <f t="shared" si="45"/>
        <v>9036.1090000000004</v>
      </c>
      <c r="AD66" s="80">
        <f t="shared" si="46"/>
        <v>9786.1090000000004</v>
      </c>
      <c r="AE66" s="81">
        <f t="shared" si="47"/>
        <v>9204.982</v>
      </c>
      <c r="AF66" s="79">
        <f t="shared" si="48"/>
        <v>187.5</v>
      </c>
      <c r="AG66" s="82">
        <f t="shared" si="49"/>
        <v>105.62700000000005</v>
      </c>
      <c r="AH66" s="82">
        <f t="shared" si="50"/>
        <v>0</v>
      </c>
      <c r="AI66" s="82">
        <f t="shared" si="51"/>
        <v>0</v>
      </c>
      <c r="AJ66" s="82">
        <f t="shared" si="52"/>
        <v>0</v>
      </c>
      <c r="AK66" s="77">
        <f t="shared" si="53"/>
        <v>0</v>
      </c>
      <c r="AL66" s="84">
        <f t="shared" si="54"/>
        <v>293.12700000000007</v>
      </c>
      <c r="AM66" s="79">
        <f t="shared" si="55"/>
        <v>187.5</v>
      </c>
      <c r="AN66" s="82">
        <f t="shared" si="56"/>
        <v>274.5</v>
      </c>
      <c r="AO66" s="82">
        <f t="shared" si="57"/>
        <v>375</v>
      </c>
      <c r="AP66" s="82">
        <f t="shared" si="58"/>
        <v>500</v>
      </c>
      <c r="AQ66" s="82">
        <f t="shared" si="59"/>
        <v>750</v>
      </c>
      <c r="AR66" s="77">
        <f t="shared" si="60"/>
        <v>15072.218000000001</v>
      </c>
      <c r="AS66" s="84">
        <f t="shared" si="61"/>
        <v>17159.218000000001</v>
      </c>
      <c r="AT66" s="85">
        <f t="shared" si="62"/>
        <v>16866.091</v>
      </c>
      <c r="AU66" s="81"/>
      <c r="AV66" s="74">
        <f t="shared" si="63"/>
        <v>67667.476999999999</v>
      </c>
      <c r="AW66" s="86" t="s">
        <v>324</v>
      </c>
    </row>
    <row r="67" spans="2:77" ht="16.5" customHeight="1" thickBot="1" x14ac:dyDescent="0.25">
      <c r="B67" s="87">
        <v>62</v>
      </c>
      <c r="C67" s="59" t="s">
        <v>103</v>
      </c>
      <c r="D67" s="60" t="s">
        <v>304</v>
      </c>
      <c r="E67" s="61">
        <v>36</v>
      </c>
      <c r="F67" s="62">
        <v>4086.05</v>
      </c>
      <c r="G67" s="63"/>
      <c r="H67" s="64"/>
      <c r="I67" s="63"/>
      <c r="J67" s="65"/>
      <c r="K67" s="12">
        <f t="shared" si="0"/>
        <v>1362.0166666666667</v>
      </c>
      <c r="L67" s="66">
        <v>4</v>
      </c>
      <c r="M67" s="66" t="s">
        <v>20</v>
      </c>
      <c r="N67" s="66" t="s">
        <v>20</v>
      </c>
      <c r="O67" s="67">
        <f t="shared" si="11"/>
        <v>4</v>
      </c>
      <c r="P67" s="67">
        <f t="shared" si="2"/>
        <v>4</v>
      </c>
      <c r="Q67" s="68">
        <f t="shared" si="12"/>
        <v>5448.0666666666666</v>
      </c>
      <c r="R67" s="69">
        <f t="shared" si="13"/>
        <v>4.9418861990011118</v>
      </c>
      <c r="S67" s="70">
        <f t="shared" si="3"/>
        <v>26923.72</v>
      </c>
      <c r="T67" s="71"/>
      <c r="U67" s="37"/>
      <c r="V67" s="73">
        <v>0</v>
      </c>
      <c r="W67" s="74">
        <f t="shared" si="39"/>
        <v>26923.72</v>
      </c>
      <c r="X67" s="75">
        <f t="shared" si="40"/>
        <v>26923.72</v>
      </c>
      <c r="Y67" s="76">
        <f t="shared" si="41"/>
        <v>0</v>
      </c>
      <c r="Z67" s="77">
        <f t="shared" si="42"/>
        <v>0</v>
      </c>
      <c r="AA67" s="89">
        <f t="shared" si="43"/>
        <v>0</v>
      </c>
      <c r="AB67" s="79">
        <f t="shared" si="44"/>
        <v>750</v>
      </c>
      <c r="AC67" s="77">
        <f t="shared" si="45"/>
        <v>1192.3720000000001</v>
      </c>
      <c r="AD67" s="80">
        <f t="shared" si="46"/>
        <v>1942.3720000000001</v>
      </c>
      <c r="AE67" s="81">
        <f t="shared" si="47"/>
        <v>1942.3720000000001</v>
      </c>
      <c r="AF67" s="79">
        <f t="shared" si="48"/>
        <v>0</v>
      </c>
      <c r="AG67" s="82">
        <f t="shared" si="49"/>
        <v>0</v>
      </c>
      <c r="AH67" s="82">
        <f t="shared" si="50"/>
        <v>0</v>
      </c>
      <c r="AI67" s="82">
        <f t="shared" si="51"/>
        <v>0</v>
      </c>
      <c r="AJ67" s="82">
        <f t="shared" si="52"/>
        <v>0</v>
      </c>
      <c r="AK67" s="77">
        <f t="shared" si="53"/>
        <v>0</v>
      </c>
      <c r="AL67" s="84">
        <f t="shared" si="54"/>
        <v>0</v>
      </c>
      <c r="AM67" s="79">
        <f t="shared" si="55"/>
        <v>187.5</v>
      </c>
      <c r="AN67" s="82">
        <f t="shared" si="56"/>
        <v>274.5</v>
      </c>
      <c r="AO67" s="82">
        <f t="shared" si="57"/>
        <v>375</v>
      </c>
      <c r="AP67" s="82">
        <f t="shared" si="58"/>
        <v>500</v>
      </c>
      <c r="AQ67" s="82">
        <f t="shared" si="59"/>
        <v>288.55800000000016</v>
      </c>
      <c r="AR67" s="77">
        <f t="shared" si="60"/>
        <v>0</v>
      </c>
      <c r="AS67" s="84">
        <f t="shared" si="61"/>
        <v>1625.5580000000002</v>
      </c>
      <c r="AT67" s="85">
        <f t="shared" si="62"/>
        <v>1625.5580000000002</v>
      </c>
      <c r="AU67" s="81"/>
      <c r="AV67" s="74">
        <f t="shared" si="63"/>
        <v>23355.79</v>
      </c>
      <c r="AW67" s="86" t="s">
        <v>324</v>
      </c>
    </row>
    <row r="68" spans="2:77" ht="16.5" customHeight="1" thickBot="1" x14ac:dyDescent="0.25">
      <c r="B68" s="58">
        <v>63</v>
      </c>
      <c r="C68" s="88" t="s">
        <v>104</v>
      </c>
      <c r="D68" s="60" t="s">
        <v>304</v>
      </c>
      <c r="E68" s="61"/>
      <c r="F68" s="62"/>
      <c r="G68" s="63">
        <v>35</v>
      </c>
      <c r="H68" s="64">
        <v>1083.42</v>
      </c>
      <c r="I68" s="63">
        <v>185</v>
      </c>
      <c r="J68" s="65">
        <v>5726.65</v>
      </c>
      <c r="K68" s="12">
        <f t="shared" si="0"/>
        <v>2270.0233333333331</v>
      </c>
      <c r="L68" s="66" t="s">
        <v>20</v>
      </c>
      <c r="M68" s="66">
        <v>4</v>
      </c>
      <c r="N68" s="66">
        <v>4</v>
      </c>
      <c r="O68" s="67">
        <f t="shared" si="11"/>
        <v>4</v>
      </c>
      <c r="P68" s="67">
        <f t="shared" si="2"/>
        <v>4</v>
      </c>
      <c r="Q68" s="68">
        <f t="shared" si="12"/>
        <v>9080.0933333333323</v>
      </c>
      <c r="R68" s="69">
        <f t="shared" si="13"/>
        <v>4.9418861990011118</v>
      </c>
      <c r="S68" s="70">
        <f t="shared" si="3"/>
        <v>44872.78</v>
      </c>
      <c r="T68" s="71"/>
      <c r="U68" s="37"/>
      <c r="V68" s="73">
        <f>VLOOKUP(C68,SALARIO!$D$4:$G$252,4,FALSE)</f>
        <v>8537.49</v>
      </c>
      <c r="W68" s="74">
        <f t="shared" si="39"/>
        <v>44872.78</v>
      </c>
      <c r="X68" s="75">
        <f t="shared" si="40"/>
        <v>53410.27</v>
      </c>
      <c r="Y68" s="76">
        <f t="shared" si="41"/>
        <v>426.87450000000001</v>
      </c>
      <c r="Z68" s="77">
        <f t="shared" si="42"/>
        <v>0</v>
      </c>
      <c r="AA68" s="89">
        <f t="shared" si="43"/>
        <v>426.87450000000001</v>
      </c>
      <c r="AB68" s="79">
        <f t="shared" si="44"/>
        <v>750</v>
      </c>
      <c r="AC68" s="77">
        <f t="shared" si="45"/>
        <v>3841.027</v>
      </c>
      <c r="AD68" s="80">
        <f t="shared" si="46"/>
        <v>4591.027</v>
      </c>
      <c r="AE68" s="81">
        <f t="shared" si="47"/>
        <v>4164.1525000000001</v>
      </c>
      <c r="AF68" s="79">
        <f t="shared" si="48"/>
        <v>158.32469999999998</v>
      </c>
      <c r="AG68" s="82">
        <f t="shared" si="49"/>
        <v>0</v>
      </c>
      <c r="AH68" s="82">
        <f t="shared" si="50"/>
        <v>0</v>
      </c>
      <c r="AI68" s="82">
        <f t="shared" si="51"/>
        <v>0</v>
      </c>
      <c r="AJ68" s="82">
        <f t="shared" si="52"/>
        <v>0</v>
      </c>
      <c r="AK68" s="77">
        <f t="shared" si="53"/>
        <v>0</v>
      </c>
      <c r="AL68" s="84">
        <f t="shared" si="54"/>
        <v>158.32469999999998</v>
      </c>
      <c r="AM68" s="79">
        <f t="shared" si="55"/>
        <v>187.5</v>
      </c>
      <c r="AN68" s="82">
        <f t="shared" si="56"/>
        <v>274.5</v>
      </c>
      <c r="AO68" s="82">
        <f t="shared" si="57"/>
        <v>375</v>
      </c>
      <c r="AP68" s="82">
        <f t="shared" si="58"/>
        <v>500</v>
      </c>
      <c r="AQ68" s="82">
        <f t="shared" si="59"/>
        <v>750</v>
      </c>
      <c r="AR68" s="77">
        <f t="shared" si="60"/>
        <v>4682.0539999999992</v>
      </c>
      <c r="AS68" s="84">
        <f t="shared" si="61"/>
        <v>6769.0539999999992</v>
      </c>
      <c r="AT68" s="85">
        <f t="shared" si="62"/>
        <v>6610.7292999999991</v>
      </c>
      <c r="AU68" s="81"/>
      <c r="AV68" s="74">
        <f t="shared" si="63"/>
        <v>34097.898200000003</v>
      </c>
      <c r="AW68" s="86" t="s">
        <v>324</v>
      </c>
    </row>
    <row r="69" spans="2:77" ht="16.5" customHeight="1" thickBot="1" x14ac:dyDescent="0.25">
      <c r="B69" s="87">
        <v>64</v>
      </c>
      <c r="C69" s="88" t="s">
        <v>105</v>
      </c>
      <c r="D69" s="60" t="s">
        <v>304</v>
      </c>
      <c r="E69" s="61"/>
      <c r="F69" s="62"/>
      <c r="G69" s="63"/>
      <c r="H69" s="64"/>
      <c r="I69" s="63">
        <v>185</v>
      </c>
      <c r="J69" s="65">
        <v>5726.65</v>
      </c>
      <c r="K69" s="12">
        <f t="shared" si="0"/>
        <v>1908.8833333333332</v>
      </c>
      <c r="L69" s="66" t="s">
        <v>20</v>
      </c>
      <c r="M69" s="66" t="s">
        <v>20</v>
      </c>
      <c r="N69" s="66">
        <v>4</v>
      </c>
      <c r="O69" s="67">
        <f t="shared" si="11"/>
        <v>4</v>
      </c>
      <c r="P69" s="67">
        <f t="shared" si="2"/>
        <v>4</v>
      </c>
      <c r="Q69" s="68">
        <f t="shared" si="12"/>
        <v>7635.5333333333328</v>
      </c>
      <c r="R69" s="69">
        <f t="shared" si="13"/>
        <v>4.9418861990011118</v>
      </c>
      <c r="S69" s="70">
        <f t="shared" si="3"/>
        <v>37733.93</v>
      </c>
      <c r="T69" s="71"/>
      <c r="U69" s="37"/>
      <c r="V69" s="73">
        <f>VLOOKUP(C69,SALARIO!$D$4:$G$252,4,FALSE)</f>
        <v>5726.65</v>
      </c>
      <c r="W69" s="74">
        <f t="shared" si="39"/>
        <v>37733.93</v>
      </c>
      <c r="X69" s="75">
        <f t="shared" si="40"/>
        <v>43460.58</v>
      </c>
      <c r="Y69" s="76">
        <f t="shared" si="41"/>
        <v>286.33249999999998</v>
      </c>
      <c r="Z69" s="77">
        <f t="shared" si="42"/>
        <v>0</v>
      </c>
      <c r="AA69" s="89">
        <f t="shared" si="43"/>
        <v>286.33249999999998</v>
      </c>
      <c r="AB69" s="79">
        <f t="shared" si="44"/>
        <v>750</v>
      </c>
      <c r="AC69" s="77">
        <f t="shared" si="45"/>
        <v>2846.0580000000004</v>
      </c>
      <c r="AD69" s="80">
        <f t="shared" si="46"/>
        <v>3596.0580000000004</v>
      </c>
      <c r="AE69" s="81">
        <f t="shared" si="47"/>
        <v>3309.7255000000005</v>
      </c>
      <c r="AF69" s="79">
        <f t="shared" si="48"/>
        <v>73.999499999999983</v>
      </c>
      <c r="AG69" s="82">
        <f t="shared" si="49"/>
        <v>0</v>
      </c>
      <c r="AH69" s="82">
        <f t="shared" si="50"/>
        <v>0</v>
      </c>
      <c r="AI69" s="82">
        <f t="shared" si="51"/>
        <v>0</v>
      </c>
      <c r="AJ69" s="82">
        <f t="shared" si="52"/>
        <v>0</v>
      </c>
      <c r="AK69" s="77">
        <f t="shared" si="53"/>
        <v>0</v>
      </c>
      <c r="AL69" s="84">
        <f t="shared" si="54"/>
        <v>73.999499999999983</v>
      </c>
      <c r="AM69" s="79">
        <f t="shared" si="55"/>
        <v>187.5</v>
      </c>
      <c r="AN69" s="82">
        <f t="shared" si="56"/>
        <v>274.5</v>
      </c>
      <c r="AO69" s="82">
        <f t="shared" si="57"/>
        <v>375</v>
      </c>
      <c r="AP69" s="82">
        <f t="shared" si="58"/>
        <v>500</v>
      </c>
      <c r="AQ69" s="82">
        <f t="shared" si="59"/>
        <v>750</v>
      </c>
      <c r="AR69" s="77">
        <f t="shared" si="60"/>
        <v>2692.1160000000004</v>
      </c>
      <c r="AS69" s="84">
        <f t="shared" si="61"/>
        <v>4779.116</v>
      </c>
      <c r="AT69" s="85">
        <f t="shared" si="62"/>
        <v>4705.1165000000001</v>
      </c>
      <c r="AU69" s="81"/>
      <c r="AV69" s="74">
        <f t="shared" si="63"/>
        <v>29719.088</v>
      </c>
      <c r="AW69" s="86" t="s">
        <v>324</v>
      </c>
    </row>
    <row r="70" spans="2:77" ht="16.5" customHeight="1" thickBot="1" x14ac:dyDescent="0.25">
      <c r="B70" s="87">
        <v>65</v>
      </c>
      <c r="C70" s="88" t="s">
        <v>106</v>
      </c>
      <c r="D70" s="60" t="s">
        <v>304</v>
      </c>
      <c r="E70" s="61"/>
      <c r="F70" s="62"/>
      <c r="G70" s="63"/>
      <c r="H70" s="64"/>
      <c r="I70" s="63">
        <v>185</v>
      </c>
      <c r="J70" s="65">
        <v>5726.65</v>
      </c>
      <c r="K70" s="12">
        <f t="shared" ref="K70:K133" si="64">(F70+H70+J70)/3</f>
        <v>1908.8833333333332</v>
      </c>
      <c r="L70" s="66" t="s">
        <v>20</v>
      </c>
      <c r="M70" s="66" t="s">
        <v>20</v>
      </c>
      <c r="N70" s="66">
        <v>4</v>
      </c>
      <c r="O70" s="67">
        <f t="shared" si="11"/>
        <v>4</v>
      </c>
      <c r="P70" s="67">
        <f t="shared" ref="P70:P133" si="65">IF(O70&lt;=2,0,O70)</f>
        <v>4</v>
      </c>
      <c r="Q70" s="68">
        <f t="shared" si="12"/>
        <v>7635.5333333333328</v>
      </c>
      <c r="R70" s="69">
        <f t="shared" si="13"/>
        <v>4.9418861990011118</v>
      </c>
      <c r="S70" s="70">
        <f t="shared" ref="S70:S133" si="66">ROUNDDOWN(Q70*R70,2)</f>
        <v>37733.93</v>
      </c>
      <c r="T70" s="71"/>
      <c r="U70" s="37"/>
      <c r="V70" s="73">
        <f>VLOOKUP(C70,SALARIO!$D$4:$G$252,4,FALSE)</f>
        <v>6695.15</v>
      </c>
      <c r="W70" s="74">
        <f t="shared" si="39"/>
        <v>37733.93</v>
      </c>
      <c r="X70" s="75">
        <f t="shared" si="40"/>
        <v>44429.08</v>
      </c>
      <c r="Y70" s="76">
        <f t="shared" si="41"/>
        <v>334.75749999999999</v>
      </c>
      <c r="Z70" s="77">
        <f t="shared" si="42"/>
        <v>0</v>
      </c>
      <c r="AA70" s="89">
        <f t="shared" si="43"/>
        <v>334.75749999999999</v>
      </c>
      <c r="AB70" s="79">
        <f t="shared" si="44"/>
        <v>750</v>
      </c>
      <c r="AC70" s="77">
        <f t="shared" si="45"/>
        <v>2942.9080000000004</v>
      </c>
      <c r="AD70" s="80">
        <f t="shared" si="46"/>
        <v>3692.9080000000004</v>
      </c>
      <c r="AE70" s="81">
        <f t="shared" si="47"/>
        <v>3358.1505000000002</v>
      </c>
      <c r="AF70" s="79">
        <f t="shared" si="48"/>
        <v>103.05449999999999</v>
      </c>
      <c r="AG70" s="82">
        <f t="shared" si="49"/>
        <v>0</v>
      </c>
      <c r="AH70" s="82">
        <f t="shared" si="50"/>
        <v>0</v>
      </c>
      <c r="AI70" s="82">
        <f t="shared" si="51"/>
        <v>0</v>
      </c>
      <c r="AJ70" s="82">
        <f t="shared" si="52"/>
        <v>0</v>
      </c>
      <c r="AK70" s="77">
        <f t="shared" si="53"/>
        <v>0</v>
      </c>
      <c r="AL70" s="84">
        <f t="shared" si="54"/>
        <v>103.05449999999999</v>
      </c>
      <c r="AM70" s="79">
        <f t="shared" si="55"/>
        <v>187.5</v>
      </c>
      <c r="AN70" s="82">
        <f t="shared" si="56"/>
        <v>274.5</v>
      </c>
      <c r="AO70" s="82">
        <f t="shared" si="57"/>
        <v>375</v>
      </c>
      <c r="AP70" s="82">
        <f t="shared" si="58"/>
        <v>500</v>
      </c>
      <c r="AQ70" s="82">
        <f t="shared" si="59"/>
        <v>750</v>
      </c>
      <c r="AR70" s="77">
        <f t="shared" si="60"/>
        <v>2885.8160000000007</v>
      </c>
      <c r="AS70" s="84">
        <f t="shared" si="61"/>
        <v>4972.8160000000007</v>
      </c>
      <c r="AT70" s="85">
        <f t="shared" si="62"/>
        <v>4869.7615000000005</v>
      </c>
      <c r="AU70" s="81"/>
      <c r="AV70" s="74">
        <f t="shared" si="63"/>
        <v>29506.017999999996</v>
      </c>
      <c r="AW70" s="86" t="s">
        <v>324</v>
      </c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</row>
    <row r="71" spans="2:77" ht="16.5" customHeight="1" thickBot="1" x14ac:dyDescent="0.25">
      <c r="B71" s="87">
        <v>66</v>
      </c>
      <c r="C71" s="59" t="s">
        <v>107</v>
      </c>
      <c r="D71" s="60" t="s">
        <v>304</v>
      </c>
      <c r="E71" s="61">
        <v>177</v>
      </c>
      <c r="F71" s="62">
        <v>6924.3899999999994</v>
      </c>
      <c r="G71" s="63">
        <v>149</v>
      </c>
      <c r="H71" s="64">
        <v>6098.11</v>
      </c>
      <c r="I71" s="63">
        <v>114</v>
      </c>
      <c r="J71" s="65">
        <v>3528.8599999999997</v>
      </c>
      <c r="K71" s="12">
        <f t="shared" si="64"/>
        <v>5517.12</v>
      </c>
      <c r="L71" s="66">
        <v>4</v>
      </c>
      <c r="M71" s="66">
        <v>4</v>
      </c>
      <c r="N71" s="66">
        <v>4</v>
      </c>
      <c r="O71" s="67">
        <f t="shared" ref="O71:O134" si="67">SUM(L71:N71)/IF((3-COUNTIF(L71:N71,"NE")=0),1,(3-COUNTIF(L71:N71,"NE")))</f>
        <v>4</v>
      </c>
      <c r="P71" s="67">
        <f t="shared" si="65"/>
        <v>4</v>
      </c>
      <c r="Q71" s="68">
        <f t="shared" ref="Q71:Q134" si="68">K71*P71</f>
        <v>22068.48</v>
      </c>
      <c r="R71" s="69">
        <f t="shared" ref="R71:R134" si="69">$K$3</f>
        <v>4.9418861990011118</v>
      </c>
      <c r="S71" s="70">
        <f t="shared" si="66"/>
        <v>109059.91</v>
      </c>
      <c r="T71" s="71"/>
      <c r="U71" s="37"/>
      <c r="V71" s="73">
        <f>VLOOKUP(C71,SALARIO!$D$4:$G$252,4,FALSE)</f>
        <v>10869.92</v>
      </c>
      <c r="W71" s="74">
        <f t="shared" si="39"/>
        <v>109059.91</v>
      </c>
      <c r="X71" s="75">
        <f t="shared" si="40"/>
        <v>119929.83</v>
      </c>
      <c r="Y71" s="76">
        <f t="shared" si="41"/>
        <v>543.49599999999998</v>
      </c>
      <c r="Z71" s="77">
        <f t="shared" si="42"/>
        <v>0</v>
      </c>
      <c r="AA71" s="89">
        <f t="shared" si="43"/>
        <v>543.49599999999998</v>
      </c>
      <c r="AB71" s="79">
        <f t="shared" si="44"/>
        <v>750</v>
      </c>
      <c r="AC71" s="77">
        <f t="shared" si="45"/>
        <v>10492.983</v>
      </c>
      <c r="AD71" s="80">
        <f t="shared" si="46"/>
        <v>11242.983</v>
      </c>
      <c r="AE71" s="81">
        <f t="shared" si="47"/>
        <v>10699.487000000001</v>
      </c>
      <c r="AF71" s="79">
        <f t="shared" si="48"/>
        <v>187.5</v>
      </c>
      <c r="AG71" s="82">
        <f t="shared" si="49"/>
        <v>67.996000000000009</v>
      </c>
      <c r="AH71" s="82">
        <f t="shared" si="50"/>
        <v>0</v>
      </c>
      <c r="AI71" s="82">
        <f t="shared" si="51"/>
        <v>0</v>
      </c>
      <c r="AJ71" s="82">
        <f t="shared" si="52"/>
        <v>0</v>
      </c>
      <c r="AK71" s="77">
        <f t="shared" si="53"/>
        <v>0</v>
      </c>
      <c r="AL71" s="84">
        <f t="shared" si="54"/>
        <v>255.49600000000001</v>
      </c>
      <c r="AM71" s="79">
        <f t="shared" si="55"/>
        <v>187.5</v>
      </c>
      <c r="AN71" s="82">
        <f t="shared" si="56"/>
        <v>274.5</v>
      </c>
      <c r="AO71" s="82">
        <f t="shared" si="57"/>
        <v>375</v>
      </c>
      <c r="AP71" s="82">
        <f t="shared" si="58"/>
        <v>500</v>
      </c>
      <c r="AQ71" s="82">
        <f t="shared" si="59"/>
        <v>750</v>
      </c>
      <c r="AR71" s="77">
        <f t="shared" si="60"/>
        <v>17985.966</v>
      </c>
      <c r="AS71" s="84">
        <f t="shared" si="61"/>
        <v>20072.966</v>
      </c>
      <c r="AT71" s="85">
        <f t="shared" si="62"/>
        <v>19817.47</v>
      </c>
      <c r="AU71" s="81"/>
      <c r="AV71" s="74">
        <f t="shared" si="63"/>
        <v>78542.953000000009</v>
      </c>
      <c r="AW71" s="86" t="s">
        <v>324</v>
      </c>
    </row>
    <row r="72" spans="2:77" ht="16.5" customHeight="1" thickBot="1" x14ac:dyDescent="0.25">
      <c r="B72" s="87">
        <v>67</v>
      </c>
      <c r="C72" s="59" t="s">
        <v>108</v>
      </c>
      <c r="D72" s="60" t="s">
        <v>303</v>
      </c>
      <c r="E72" s="61">
        <v>186</v>
      </c>
      <c r="F72" s="62">
        <v>6399.2899999999991</v>
      </c>
      <c r="G72" s="63">
        <v>149</v>
      </c>
      <c r="H72" s="64">
        <v>5850.4699999999993</v>
      </c>
      <c r="I72" s="63">
        <v>141</v>
      </c>
      <c r="J72" s="65">
        <v>4364.6400000000003</v>
      </c>
      <c r="K72" s="12">
        <f t="shared" si="64"/>
        <v>5538.1333333333323</v>
      </c>
      <c r="L72" s="66">
        <v>4</v>
      </c>
      <c r="M72" s="66">
        <v>4</v>
      </c>
      <c r="N72" s="66">
        <v>4</v>
      </c>
      <c r="O72" s="67">
        <f t="shared" si="67"/>
        <v>4</v>
      </c>
      <c r="P72" s="67">
        <f t="shared" si="65"/>
        <v>4</v>
      </c>
      <c r="Q72" s="68">
        <f t="shared" si="68"/>
        <v>22152.533333333329</v>
      </c>
      <c r="R72" s="69">
        <f t="shared" si="69"/>
        <v>4.9418861990011118</v>
      </c>
      <c r="S72" s="70">
        <f t="shared" si="66"/>
        <v>109475.29</v>
      </c>
      <c r="T72" s="71"/>
      <c r="U72" s="37"/>
      <c r="V72" s="73">
        <f>VLOOKUP(C72,SALARIO!$D$4:$G$252,4,FALSE)</f>
        <v>13901.05</v>
      </c>
      <c r="W72" s="74">
        <f t="shared" si="39"/>
        <v>109475.29</v>
      </c>
      <c r="X72" s="75">
        <f t="shared" si="40"/>
        <v>123376.34</v>
      </c>
      <c r="Y72" s="76">
        <f t="shared" si="41"/>
        <v>695.05250000000001</v>
      </c>
      <c r="Z72" s="77">
        <f t="shared" si="42"/>
        <v>0</v>
      </c>
      <c r="AA72" s="89">
        <f t="shared" si="43"/>
        <v>695.05250000000001</v>
      </c>
      <c r="AB72" s="79">
        <f t="shared" si="44"/>
        <v>750</v>
      </c>
      <c r="AC72" s="77">
        <f t="shared" si="45"/>
        <v>10837.634</v>
      </c>
      <c r="AD72" s="80">
        <f t="shared" si="46"/>
        <v>11587.634</v>
      </c>
      <c r="AE72" s="81">
        <f t="shared" si="47"/>
        <v>10892.5815</v>
      </c>
      <c r="AF72" s="79">
        <f t="shared" si="48"/>
        <v>187.5</v>
      </c>
      <c r="AG72" s="82">
        <f t="shared" si="49"/>
        <v>219.55249999999998</v>
      </c>
      <c r="AH72" s="82">
        <f t="shared" si="50"/>
        <v>0</v>
      </c>
      <c r="AI72" s="82">
        <f t="shared" si="51"/>
        <v>0</v>
      </c>
      <c r="AJ72" s="82">
        <f t="shared" si="52"/>
        <v>0</v>
      </c>
      <c r="AK72" s="77">
        <f t="shared" si="53"/>
        <v>0</v>
      </c>
      <c r="AL72" s="84">
        <f t="shared" si="54"/>
        <v>407.05250000000001</v>
      </c>
      <c r="AM72" s="79">
        <f t="shared" si="55"/>
        <v>187.5</v>
      </c>
      <c r="AN72" s="82">
        <f t="shared" si="56"/>
        <v>274.5</v>
      </c>
      <c r="AO72" s="82">
        <f t="shared" si="57"/>
        <v>375</v>
      </c>
      <c r="AP72" s="82">
        <f t="shared" si="58"/>
        <v>500</v>
      </c>
      <c r="AQ72" s="82">
        <f t="shared" si="59"/>
        <v>750</v>
      </c>
      <c r="AR72" s="77">
        <f t="shared" si="60"/>
        <v>18675.268</v>
      </c>
      <c r="AS72" s="84">
        <f t="shared" si="61"/>
        <v>20762.268</v>
      </c>
      <c r="AT72" s="85">
        <f t="shared" si="62"/>
        <v>20355.215499999998</v>
      </c>
      <c r="AU72" s="81"/>
      <c r="AV72" s="74">
        <f t="shared" si="63"/>
        <v>78227.492999999988</v>
      </c>
      <c r="AW72" s="86" t="s">
        <v>324</v>
      </c>
    </row>
    <row r="73" spans="2:77" ht="16.5" customHeight="1" thickBot="1" x14ac:dyDescent="0.25">
      <c r="B73" s="87">
        <v>68</v>
      </c>
      <c r="C73" s="59" t="s">
        <v>109</v>
      </c>
      <c r="D73" s="60" t="s">
        <v>304</v>
      </c>
      <c r="E73" s="61">
        <v>63</v>
      </c>
      <c r="F73" s="62">
        <v>3931.27</v>
      </c>
      <c r="G73" s="63"/>
      <c r="H73" s="64"/>
      <c r="I73" s="63"/>
      <c r="J73" s="65"/>
      <c r="K73" s="12">
        <f t="shared" si="64"/>
        <v>1310.4233333333334</v>
      </c>
      <c r="L73" s="66">
        <v>4</v>
      </c>
      <c r="M73" s="66" t="s">
        <v>20</v>
      </c>
      <c r="N73" s="66" t="s">
        <v>20</v>
      </c>
      <c r="O73" s="67">
        <f t="shared" si="67"/>
        <v>4</v>
      </c>
      <c r="P73" s="67">
        <f t="shared" si="65"/>
        <v>4</v>
      </c>
      <c r="Q73" s="68">
        <f t="shared" si="68"/>
        <v>5241.6933333333336</v>
      </c>
      <c r="R73" s="69">
        <f t="shared" si="69"/>
        <v>4.9418861990011118</v>
      </c>
      <c r="S73" s="70">
        <f t="shared" si="66"/>
        <v>25903.85</v>
      </c>
      <c r="T73" s="71"/>
      <c r="U73" s="37"/>
      <c r="V73" s="73">
        <v>0</v>
      </c>
      <c r="W73" s="74">
        <f t="shared" si="39"/>
        <v>25903.85</v>
      </c>
      <c r="X73" s="75">
        <f t="shared" si="40"/>
        <v>25903.85</v>
      </c>
      <c r="Y73" s="76">
        <f t="shared" si="41"/>
        <v>0</v>
      </c>
      <c r="Z73" s="77">
        <f t="shared" si="42"/>
        <v>0</v>
      </c>
      <c r="AA73" s="89">
        <f t="shared" si="43"/>
        <v>0</v>
      </c>
      <c r="AB73" s="79">
        <f t="shared" si="44"/>
        <v>750</v>
      </c>
      <c r="AC73" s="77">
        <f t="shared" si="45"/>
        <v>1090.385</v>
      </c>
      <c r="AD73" s="80">
        <f t="shared" si="46"/>
        <v>1840.385</v>
      </c>
      <c r="AE73" s="81">
        <f t="shared" si="47"/>
        <v>1840.385</v>
      </c>
      <c r="AF73" s="79">
        <f t="shared" si="48"/>
        <v>0</v>
      </c>
      <c r="AG73" s="82">
        <f t="shared" si="49"/>
        <v>0</v>
      </c>
      <c r="AH73" s="82">
        <f t="shared" si="50"/>
        <v>0</v>
      </c>
      <c r="AI73" s="82">
        <f t="shared" si="51"/>
        <v>0</v>
      </c>
      <c r="AJ73" s="82">
        <f t="shared" si="52"/>
        <v>0</v>
      </c>
      <c r="AK73" s="77">
        <f t="shared" si="53"/>
        <v>0</v>
      </c>
      <c r="AL73" s="84">
        <f t="shared" si="54"/>
        <v>0</v>
      </c>
      <c r="AM73" s="79">
        <f t="shared" si="55"/>
        <v>187.5</v>
      </c>
      <c r="AN73" s="82">
        <f t="shared" si="56"/>
        <v>274.5</v>
      </c>
      <c r="AO73" s="82">
        <f t="shared" si="57"/>
        <v>375</v>
      </c>
      <c r="AP73" s="82">
        <f t="shared" si="58"/>
        <v>500</v>
      </c>
      <c r="AQ73" s="82">
        <f t="shared" si="59"/>
        <v>135.57749999999979</v>
      </c>
      <c r="AR73" s="77">
        <f t="shared" si="60"/>
        <v>0</v>
      </c>
      <c r="AS73" s="84">
        <f t="shared" si="61"/>
        <v>1472.5774999999999</v>
      </c>
      <c r="AT73" s="85">
        <f t="shared" si="62"/>
        <v>1472.5774999999999</v>
      </c>
      <c r="AU73" s="81"/>
      <c r="AV73" s="74">
        <f t="shared" si="63"/>
        <v>22590.887500000001</v>
      </c>
      <c r="AW73" s="86" t="s">
        <v>324</v>
      </c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</row>
    <row r="74" spans="2:77" ht="16.5" customHeight="1" thickBot="1" x14ac:dyDescent="0.25">
      <c r="B74" s="87">
        <v>69</v>
      </c>
      <c r="C74" s="59" t="s">
        <v>110</v>
      </c>
      <c r="D74" s="60" t="s">
        <v>302</v>
      </c>
      <c r="E74" s="61">
        <v>191.25</v>
      </c>
      <c r="F74" s="62">
        <v>5981.35</v>
      </c>
      <c r="G74" s="63">
        <v>114.75</v>
      </c>
      <c r="H74" s="64">
        <v>2658.45</v>
      </c>
      <c r="I74" s="63">
        <v>204</v>
      </c>
      <c r="J74" s="65">
        <v>4726.1400000000003</v>
      </c>
      <c r="K74" s="12">
        <f t="shared" si="64"/>
        <v>4455.3133333333326</v>
      </c>
      <c r="L74" s="66">
        <v>4</v>
      </c>
      <c r="M74" s="66">
        <v>4</v>
      </c>
      <c r="N74" s="66">
        <v>4</v>
      </c>
      <c r="O74" s="67">
        <f t="shared" si="67"/>
        <v>4</v>
      </c>
      <c r="P74" s="67">
        <f t="shared" si="65"/>
        <v>4</v>
      </c>
      <c r="Q74" s="68">
        <f t="shared" si="68"/>
        <v>17821.25333333333</v>
      </c>
      <c r="R74" s="69">
        <f t="shared" si="69"/>
        <v>4.9418861990011118</v>
      </c>
      <c r="S74" s="70">
        <f t="shared" si="66"/>
        <v>88070.6</v>
      </c>
      <c r="T74" s="71"/>
      <c r="U74" s="37"/>
      <c r="V74" s="73">
        <f>VLOOKUP(C74,SALARIO!$D$4:$G$252,4,FALSE)</f>
        <v>5998.22</v>
      </c>
      <c r="W74" s="74">
        <f t="shared" si="39"/>
        <v>88070.6</v>
      </c>
      <c r="X74" s="75">
        <f t="shared" si="40"/>
        <v>94068.82</v>
      </c>
      <c r="Y74" s="76">
        <f t="shared" si="41"/>
        <v>299.911</v>
      </c>
      <c r="Z74" s="77">
        <f t="shared" si="42"/>
        <v>0</v>
      </c>
      <c r="AA74" s="89">
        <f t="shared" si="43"/>
        <v>299.911</v>
      </c>
      <c r="AB74" s="79">
        <f t="shared" si="44"/>
        <v>750</v>
      </c>
      <c r="AC74" s="77">
        <f t="shared" si="45"/>
        <v>7906.8820000000014</v>
      </c>
      <c r="AD74" s="80">
        <f t="shared" si="46"/>
        <v>8656.8820000000014</v>
      </c>
      <c r="AE74" s="81">
        <f t="shared" si="47"/>
        <v>8356.9710000000014</v>
      </c>
      <c r="AF74" s="79">
        <f t="shared" si="48"/>
        <v>82.146600000000007</v>
      </c>
      <c r="AG74" s="82">
        <f t="shared" si="49"/>
        <v>0</v>
      </c>
      <c r="AH74" s="82">
        <f t="shared" si="50"/>
        <v>0</v>
      </c>
      <c r="AI74" s="82">
        <f t="shared" si="51"/>
        <v>0</v>
      </c>
      <c r="AJ74" s="82">
        <f t="shared" si="52"/>
        <v>0</v>
      </c>
      <c r="AK74" s="77">
        <f t="shared" si="53"/>
        <v>0</v>
      </c>
      <c r="AL74" s="84">
        <f t="shared" si="54"/>
        <v>82.146600000000007</v>
      </c>
      <c r="AM74" s="79">
        <f t="shared" si="55"/>
        <v>187.5</v>
      </c>
      <c r="AN74" s="82">
        <f t="shared" si="56"/>
        <v>274.5</v>
      </c>
      <c r="AO74" s="82">
        <f t="shared" si="57"/>
        <v>375</v>
      </c>
      <c r="AP74" s="82">
        <f t="shared" si="58"/>
        <v>500</v>
      </c>
      <c r="AQ74" s="82">
        <f t="shared" si="59"/>
        <v>750</v>
      </c>
      <c r="AR74" s="77">
        <f t="shared" si="60"/>
        <v>12813.764000000003</v>
      </c>
      <c r="AS74" s="84">
        <f t="shared" si="61"/>
        <v>14900.764000000003</v>
      </c>
      <c r="AT74" s="85">
        <f t="shared" si="62"/>
        <v>14818.617400000003</v>
      </c>
      <c r="AU74" s="81"/>
      <c r="AV74" s="74">
        <f t="shared" si="63"/>
        <v>64895.011599999998</v>
      </c>
      <c r="AW74" s="86" t="s">
        <v>324</v>
      </c>
    </row>
    <row r="75" spans="2:77" ht="16.5" customHeight="1" thickBot="1" x14ac:dyDescent="0.25">
      <c r="B75" s="58">
        <v>70</v>
      </c>
      <c r="C75" s="59" t="s">
        <v>111</v>
      </c>
      <c r="D75" s="60" t="s">
        <v>302</v>
      </c>
      <c r="E75" s="61">
        <v>102</v>
      </c>
      <c r="F75" s="62">
        <v>4888.6500000000005</v>
      </c>
      <c r="G75" s="63">
        <v>204</v>
      </c>
      <c r="H75" s="64">
        <v>6185.6900000000005</v>
      </c>
      <c r="I75" s="63">
        <v>102</v>
      </c>
      <c r="J75" s="65">
        <v>2363.0700000000002</v>
      </c>
      <c r="K75" s="12">
        <f t="shared" si="64"/>
        <v>4479.1366666666663</v>
      </c>
      <c r="L75" s="66">
        <v>4</v>
      </c>
      <c r="M75" s="66">
        <v>4</v>
      </c>
      <c r="N75" s="66">
        <v>4</v>
      </c>
      <c r="O75" s="67">
        <f t="shared" si="67"/>
        <v>4</v>
      </c>
      <c r="P75" s="67">
        <f t="shared" si="65"/>
        <v>4</v>
      </c>
      <c r="Q75" s="68">
        <f t="shared" si="68"/>
        <v>17916.546666666665</v>
      </c>
      <c r="R75" s="69">
        <f t="shared" si="69"/>
        <v>4.9418861990011118</v>
      </c>
      <c r="S75" s="70">
        <f t="shared" si="66"/>
        <v>88541.53</v>
      </c>
      <c r="T75" s="71"/>
      <c r="U75" s="37"/>
      <c r="V75" s="73">
        <f>VLOOKUP(C75,SALARIO!$D$4:$G$252,4,FALSE)</f>
        <v>2363.0700000000002</v>
      </c>
      <c r="W75" s="74">
        <f t="shared" si="39"/>
        <v>88541.53</v>
      </c>
      <c r="X75" s="75">
        <f t="shared" si="40"/>
        <v>90904.6</v>
      </c>
      <c r="Y75" s="76">
        <f t="shared" si="41"/>
        <v>118.15350000000001</v>
      </c>
      <c r="Z75" s="77">
        <f t="shared" si="42"/>
        <v>0</v>
      </c>
      <c r="AA75" s="89">
        <f t="shared" si="43"/>
        <v>118.15350000000001</v>
      </c>
      <c r="AB75" s="79">
        <f t="shared" si="44"/>
        <v>750</v>
      </c>
      <c r="AC75" s="77">
        <f t="shared" si="45"/>
        <v>7590.4600000000009</v>
      </c>
      <c r="AD75" s="80">
        <f t="shared" si="46"/>
        <v>8340.4600000000009</v>
      </c>
      <c r="AE75" s="81">
        <f t="shared" si="47"/>
        <v>8222.3065000000006</v>
      </c>
      <c r="AF75" s="79">
        <f t="shared" si="48"/>
        <v>0</v>
      </c>
      <c r="AG75" s="82">
        <f t="shared" si="49"/>
        <v>0</v>
      </c>
      <c r="AH75" s="82">
        <f t="shared" si="50"/>
        <v>0</v>
      </c>
      <c r="AI75" s="82">
        <f t="shared" si="51"/>
        <v>0</v>
      </c>
      <c r="AJ75" s="82">
        <f t="shared" si="52"/>
        <v>0</v>
      </c>
      <c r="AK75" s="77">
        <f t="shared" si="53"/>
        <v>0</v>
      </c>
      <c r="AL75" s="84">
        <f t="shared" si="54"/>
        <v>0</v>
      </c>
      <c r="AM75" s="79">
        <f t="shared" si="55"/>
        <v>187.5</v>
      </c>
      <c r="AN75" s="82">
        <f t="shared" si="56"/>
        <v>274.5</v>
      </c>
      <c r="AO75" s="82">
        <f t="shared" si="57"/>
        <v>375</v>
      </c>
      <c r="AP75" s="82">
        <f t="shared" si="58"/>
        <v>500</v>
      </c>
      <c r="AQ75" s="82">
        <f t="shared" si="59"/>
        <v>750</v>
      </c>
      <c r="AR75" s="77">
        <f t="shared" si="60"/>
        <v>12180.920000000002</v>
      </c>
      <c r="AS75" s="84">
        <f t="shared" si="61"/>
        <v>14267.920000000002</v>
      </c>
      <c r="AT75" s="85">
        <f t="shared" si="62"/>
        <v>14267.920000000002</v>
      </c>
      <c r="AU75" s="81"/>
      <c r="AV75" s="74">
        <f t="shared" si="63"/>
        <v>66051.303499999995</v>
      </c>
      <c r="AW75" s="86" t="s">
        <v>324</v>
      </c>
    </row>
    <row r="76" spans="2:77" ht="16.5" customHeight="1" thickBot="1" x14ac:dyDescent="0.25">
      <c r="B76" s="87">
        <v>71</v>
      </c>
      <c r="C76" s="59" t="s">
        <v>112</v>
      </c>
      <c r="D76" s="60" t="s">
        <v>302</v>
      </c>
      <c r="E76" s="61">
        <v>191.25</v>
      </c>
      <c r="F76" s="62">
        <v>4885.34</v>
      </c>
      <c r="G76" s="63">
        <v>200</v>
      </c>
      <c r="H76" s="64">
        <v>4690.55</v>
      </c>
      <c r="I76" s="63">
        <v>127.5</v>
      </c>
      <c r="J76" s="65">
        <v>4449.74</v>
      </c>
      <c r="K76" s="12">
        <f t="shared" si="64"/>
        <v>4675.21</v>
      </c>
      <c r="L76" s="66">
        <v>3</v>
      </c>
      <c r="M76" s="66">
        <v>4</v>
      </c>
      <c r="N76" s="66">
        <v>4</v>
      </c>
      <c r="O76" s="67">
        <f t="shared" si="67"/>
        <v>3.6666666666666665</v>
      </c>
      <c r="P76" s="67">
        <f t="shared" si="65"/>
        <v>3.6666666666666665</v>
      </c>
      <c r="Q76" s="68">
        <f t="shared" si="68"/>
        <v>17142.436666666665</v>
      </c>
      <c r="R76" s="69">
        <f t="shared" si="69"/>
        <v>4.9418861990011118</v>
      </c>
      <c r="S76" s="70">
        <f t="shared" si="66"/>
        <v>84715.97</v>
      </c>
      <c r="T76" s="71"/>
      <c r="U76" s="37"/>
      <c r="V76" s="73">
        <f>VLOOKUP(C76,SALARIO!$D$4:$G$252,4,FALSE)</f>
        <v>4449.74</v>
      </c>
      <c r="W76" s="74">
        <f t="shared" si="39"/>
        <v>84715.97</v>
      </c>
      <c r="X76" s="75">
        <f t="shared" si="40"/>
        <v>89165.71</v>
      </c>
      <c r="Y76" s="76">
        <f t="shared" si="41"/>
        <v>222.48699999999999</v>
      </c>
      <c r="Z76" s="77">
        <f t="shared" si="42"/>
        <v>0</v>
      </c>
      <c r="AA76" s="89">
        <f t="shared" si="43"/>
        <v>222.48699999999999</v>
      </c>
      <c r="AB76" s="79">
        <f t="shared" si="44"/>
        <v>750</v>
      </c>
      <c r="AC76" s="77">
        <f t="shared" si="45"/>
        <v>7416.5710000000008</v>
      </c>
      <c r="AD76" s="80">
        <f t="shared" si="46"/>
        <v>8166.5710000000008</v>
      </c>
      <c r="AE76" s="81">
        <f t="shared" si="47"/>
        <v>7944.0840000000007</v>
      </c>
      <c r="AF76" s="79">
        <f t="shared" si="48"/>
        <v>35.692199999999993</v>
      </c>
      <c r="AG76" s="82">
        <f t="shared" si="49"/>
        <v>0</v>
      </c>
      <c r="AH76" s="82">
        <f t="shared" si="50"/>
        <v>0</v>
      </c>
      <c r="AI76" s="82">
        <f t="shared" si="51"/>
        <v>0</v>
      </c>
      <c r="AJ76" s="82">
        <f t="shared" si="52"/>
        <v>0</v>
      </c>
      <c r="AK76" s="77">
        <f t="shared" si="53"/>
        <v>0</v>
      </c>
      <c r="AL76" s="84">
        <f t="shared" si="54"/>
        <v>35.692199999999993</v>
      </c>
      <c r="AM76" s="79">
        <f t="shared" si="55"/>
        <v>187.5</v>
      </c>
      <c r="AN76" s="82">
        <f t="shared" si="56"/>
        <v>274.5</v>
      </c>
      <c r="AO76" s="82">
        <f t="shared" si="57"/>
        <v>375</v>
      </c>
      <c r="AP76" s="82">
        <f t="shared" si="58"/>
        <v>500</v>
      </c>
      <c r="AQ76" s="82">
        <f t="shared" si="59"/>
        <v>750</v>
      </c>
      <c r="AR76" s="77">
        <f t="shared" si="60"/>
        <v>11833.142000000002</v>
      </c>
      <c r="AS76" s="84">
        <f t="shared" si="61"/>
        <v>13920.142000000002</v>
      </c>
      <c r="AT76" s="85">
        <f t="shared" si="62"/>
        <v>13884.449800000002</v>
      </c>
      <c r="AU76" s="81"/>
      <c r="AV76" s="74">
        <f t="shared" si="63"/>
        <v>62887.436199999996</v>
      </c>
      <c r="AW76" s="86" t="s">
        <v>324</v>
      </c>
    </row>
    <row r="77" spans="2:77" ht="16.5" customHeight="1" thickBot="1" x14ac:dyDescent="0.25">
      <c r="B77" s="87">
        <v>72</v>
      </c>
      <c r="C77" s="59" t="s">
        <v>113</v>
      </c>
      <c r="D77" s="60" t="s">
        <v>302</v>
      </c>
      <c r="E77" s="61">
        <v>204</v>
      </c>
      <c r="F77" s="62">
        <v>5602.7</v>
      </c>
      <c r="G77" s="63">
        <v>153</v>
      </c>
      <c r="H77" s="64">
        <v>3544.6</v>
      </c>
      <c r="I77" s="63">
        <v>102</v>
      </c>
      <c r="J77" s="65">
        <v>3776.86</v>
      </c>
      <c r="K77" s="12">
        <f t="shared" si="64"/>
        <v>4308.0533333333333</v>
      </c>
      <c r="L77" s="66">
        <v>3</v>
      </c>
      <c r="M77" s="66">
        <v>4</v>
      </c>
      <c r="N77" s="66">
        <v>4</v>
      </c>
      <c r="O77" s="67">
        <f t="shared" si="67"/>
        <v>3.6666666666666665</v>
      </c>
      <c r="P77" s="67">
        <f t="shared" si="65"/>
        <v>3.6666666666666665</v>
      </c>
      <c r="Q77" s="68">
        <f t="shared" si="68"/>
        <v>15796.195555555554</v>
      </c>
      <c r="R77" s="69">
        <f t="shared" si="69"/>
        <v>4.9418861990011118</v>
      </c>
      <c r="S77" s="70">
        <f t="shared" si="66"/>
        <v>78063</v>
      </c>
      <c r="T77" s="71"/>
      <c r="U77" s="37"/>
      <c r="V77" s="73">
        <f>VLOOKUP(C77,SALARIO!$D$4:$G$252,4,FALSE)</f>
        <v>3776.86</v>
      </c>
      <c r="W77" s="74">
        <f t="shared" si="39"/>
        <v>78063</v>
      </c>
      <c r="X77" s="75">
        <f t="shared" si="40"/>
        <v>81839.86</v>
      </c>
      <c r="Y77" s="76">
        <f t="shared" si="41"/>
        <v>188.84300000000002</v>
      </c>
      <c r="Z77" s="77">
        <f t="shared" si="42"/>
        <v>0</v>
      </c>
      <c r="AA77" s="89">
        <f t="shared" si="43"/>
        <v>188.84300000000002</v>
      </c>
      <c r="AB77" s="79">
        <f t="shared" si="44"/>
        <v>750</v>
      </c>
      <c r="AC77" s="77">
        <f t="shared" si="45"/>
        <v>6683.9860000000008</v>
      </c>
      <c r="AD77" s="80">
        <f t="shared" si="46"/>
        <v>7433.9860000000008</v>
      </c>
      <c r="AE77" s="81">
        <f t="shared" si="47"/>
        <v>7245.1430000000009</v>
      </c>
      <c r="AF77" s="79">
        <f t="shared" si="48"/>
        <v>15.505800000000002</v>
      </c>
      <c r="AG77" s="82">
        <f t="shared" si="49"/>
        <v>0</v>
      </c>
      <c r="AH77" s="82">
        <f t="shared" si="50"/>
        <v>0</v>
      </c>
      <c r="AI77" s="82">
        <f t="shared" si="51"/>
        <v>0</v>
      </c>
      <c r="AJ77" s="82">
        <f t="shared" si="52"/>
        <v>0</v>
      </c>
      <c r="AK77" s="77">
        <f t="shared" si="53"/>
        <v>0</v>
      </c>
      <c r="AL77" s="84">
        <f t="shared" si="54"/>
        <v>15.505800000000002</v>
      </c>
      <c r="AM77" s="79">
        <f t="shared" si="55"/>
        <v>187.5</v>
      </c>
      <c r="AN77" s="82">
        <f t="shared" si="56"/>
        <v>274.5</v>
      </c>
      <c r="AO77" s="82">
        <f t="shared" si="57"/>
        <v>375</v>
      </c>
      <c r="AP77" s="82">
        <f t="shared" si="58"/>
        <v>500</v>
      </c>
      <c r="AQ77" s="82">
        <f t="shared" si="59"/>
        <v>750</v>
      </c>
      <c r="AR77" s="77">
        <f t="shared" si="60"/>
        <v>10367.972000000002</v>
      </c>
      <c r="AS77" s="84">
        <f t="shared" si="61"/>
        <v>12454.972000000002</v>
      </c>
      <c r="AT77" s="85">
        <f t="shared" si="62"/>
        <v>12439.466200000001</v>
      </c>
      <c r="AU77" s="81"/>
      <c r="AV77" s="74">
        <f t="shared" si="63"/>
        <v>58378.390800000001</v>
      </c>
      <c r="AW77" s="86" t="s">
        <v>324</v>
      </c>
    </row>
    <row r="78" spans="2:77" ht="16.5" customHeight="1" thickBot="1" x14ac:dyDescent="0.25">
      <c r="B78" s="58">
        <v>73</v>
      </c>
      <c r="C78" s="59" t="s">
        <v>114</v>
      </c>
      <c r="D78" s="60" t="s">
        <v>302</v>
      </c>
      <c r="E78" s="61">
        <v>204</v>
      </c>
      <c r="F78" s="62">
        <v>7694.98</v>
      </c>
      <c r="G78" s="63">
        <v>0</v>
      </c>
      <c r="H78" s="64">
        <v>0</v>
      </c>
      <c r="I78" s="63"/>
      <c r="J78" s="65"/>
      <c r="K78" s="12">
        <f t="shared" si="64"/>
        <v>2564.9933333333333</v>
      </c>
      <c r="L78" s="66">
        <v>4</v>
      </c>
      <c r="M78" s="66" t="s">
        <v>20</v>
      </c>
      <c r="N78" s="66" t="s">
        <v>20</v>
      </c>
      <c r="O78" s="67">
        <f t="shared" si="67"/>
        <v>4</v>
      </c>
      <c r="P78" s="67">
        <f t="shared" si="65"/>
        <v>4</v>
      </c>
      <c r="Q78" s="68">
        <f t="shared" si="68"/>
        <v>10259.973333333333</v>
      </c>
      <c r="R78" s="69">
        <f t="shared" si="69"/>
        <v>4.9418861990011118</v>
      </c>
      <c r="S78" s="70">
        <f t="shared" si="66"/>
        <v>50703.62</v>
      </c>
      <c r="T78" s="71"/>
      <c r="U78" s="37"/>
      <c r="V78" s="73">
        <v>0</v>
      </c>
      <c r="W78" s="74">
        <f t="shared" si="39"/>
        <v>50703.62</v>
      </c>
      <c r="X78" s="75">
        <f t="shared" si="40"/>
        <v>50703.62</v>
      </c>
      <c r="Y78" s="76">
        <f t="shared" si="41"/>
        <v>0</v>
      </c>
      <c r="Z78" s="77">
        <f t="shared" si="42"/>
        <v>0</v>
      </c>
      <c r="AA78" s="89">
        <f t="shared" si="43"/>
        <v>0</v>
      </c>
      <c r="AB78" s="79">
        <f t="shared" si="44"/>
        <v>750</v>
      </c>
      <c r="AC78" s="77">
        <f t="shared" si="45"/>
        <v>3570.3620000000005</v>
      </c>
      <c r="AD78" s="80">
        <f t="shared" si="46"/>
        <v>4320.362000000001</v>
      </c>
      <c r="AE78" s="81">
        <f t="shared" si="47"/>
        <v>4320.362000000001</v>
      </c>
      <c r="AF78" s="79">
        <f t="shared" si="48"/>
        <v>0</v>
      </c>
      <c r="AG78" s="82">
        <f t="shared" si="49"/>
        <v>0</v>
      </c>
      <c r="AH78" s="82">
        <f t="shared" si="50"/>
        <v>0</v>
      </c>
      <c r="AI78" s="82">
        <f t="shared" si="51"/>
        <v>0</v>
      </c>
      <c r="AJ78" s="82">
        <f t="shared" si="52"/>
        <v>0</v>
      </c>
      <c r="AK78" s="77">
        <f t="shared" si="53"/>
        <v>0</v>
      </c>
      <c r="AL78" s="84">
        <f t="shared" si="54"/>
        <v>0</v>
      </c>
      <c r="AM78" s="79">
        <f t="shared" si="55"/>
        <v>187.5</v>
      </c>
      <c r="AN78" s="82">
        <f t="shared" si="56"/>
        <v>274.5</v>
      </c>
      <c r="AO78" s="82">
        <f t="shared" si="57"/>
        <v>375</v>
      </c>
      <c r="AP78" s="82">
        <f t="shared" si="58"/>
        <v>500</v>
      </c>
      <c r="AQ78" s="82">
        <f t="shared" si="59"/>
        <v>750</v>
      </c>
      <c r="AR78" s="77">
        <f t="shared" si="60"/>
        <v>4140.7240000000011</v>
      </c>
      <c r="AS78" s="84">
        <f t="shared" si="61"/>
        <v>6227.7240000000011</v>
      </c>
      <c r="AT78" s="85">
        <f t="shared" si="62"/>
        <v>6227.7240000000011</v>
      </c>
      <c r="AU78" s="81"/>
      <c r="AV78" s="74">
        <f t="shared" si="63"/>
        <v>40155.534</v>
      </c>
      <c r="AW78" s="86" t="s">
        <v>324</v>
      </c>
    </row>
    <row r="79" spans="2:77" ht="16.5" customHeight="1" thickBot="1" x14ac:dyDescent="0.25">
      <c r="B79" s="87">
        <v>74</v>
      </c>
      <c r="C79" s="59" t="s">
        <v>115</v>
      </c>
      <c r="D79" s="60" t="s">
        <v>311</v>
      </c>
      <c r="E79" s="61">
        <v>186</v>
      </c>
      <c r="F79" s="62">
        <v>4549.58</v>
      </c>
      <c r="G79" s="63">
        <v>193</v>
      </c>
      <c r="H79" s="64">
        <v>4151.63</v>
      </c>
      <c r="I79" s="63">
        <v>185</v>
      </c>
      <c r="J79" s="65">
        <v>3979.54</v>
      </c>
      <c r="K79" s="12">
        <f t="shared" si="64"/>
        <v>4226.916666666667</v>
      </c>
      <c r="L79" s="66">
        <v>4</v>
      </c>
      <c r="M79" s="66">
        <v>4</v>
      </c>
      <c r="N79" s="66">
        <v>4</v>
      </c>
      <c r="O79" s="67">
        <f t="shared" si="67"/>
        <v>4</v>
      </c>
      <c r="P79" s="67">
        <f t="shared" si="65"/>
        <v>4</v>
      </c>
      <c r="Q79" s="68">
        <f t="shared" si="68"/>
        <v>16907.666666666668</v>
      </c>
      <c r="R79" s="69">
        <f t="shared" si="69"/>
        <v>4.9418861990011118</v>
      </c>
      <c r="S79" s="70">
        <f t="shared" si="66"/>
        <v>83555.759999999995</v>
      </c>
      <c r="T79" s="71"/>
      <c r="U79" s="37"/>
      <c r="V79" s="73">
        <f>VLOOKUP(C79,SALARIO!$D$4:$G$252,4,FALSE)</f>
        <v>3979.54</v>
      </c>
      <c r="W79" s="74">
        <f t="shared" si="39"/>
        <v>83555.759999999995</v>
      </c>
      <c r="X79" s="75">
        <f t="shared" si="40"/>
        <v>87535.299999999988</v>
      </c>
      <c r="Y79" s="76">
        <f t="shared" si="41"/>
        <v>198.977</v>
      </c>
      <c r="Z79" s="77">
        <f t="shared" si="42"/>
        <v>0</v>
      </c>
      <c r="AA79" s="89">
        <f t="shared" si="43"/>
        <v>198.977</v>
      </c>
      <c r="AB79" s="79">
        <f t="shared" si="44"/>
        <v>750</v>
      </c>
      <c r="AC79" s="77">
        <f t="shared" si="45"/>
        <v>7253.5299999999988</v>
      </c>
      <c r="AD79" s="80">
        <f t="shared" si="46"/>
        <v>8003.5299999999988</v>
      </c>
      <c r="AE79" s="81">
        <f t="shared" si="47"/>
        <v>7804.552999999999</v>
      </c>
      <c r="AF79" s="79">
        <f t="shared" si="48"/>
        <v>21.586199999999998</v>
      </c>
      <c r="AG79" s="82">
        <f t="shared" si="49"/>
        <v>0</v>
      </c>
      <c r="AH79" s="82">
        <f t="shared" si="50"/>
        <v>0</v>
      </c>
      <c r="AI79" s="82">
        <f t="shared" si="51"/>
        <v>0</v>
      </c>
      <c r="AJ79" s="82">
        <f t="shared" si="52"/>
        <v>0</v>
      </c>
      <c r="AK79" s="77">
        <f t="shared" si="53"/>
        <v>0</v>
      </c>
      <c r="AL79" s="84">
        <f t="shared" si="54"/>
        <v>21.586199999999998</v>
      </c>
      <c r="AM79" s="79">
        <f t="shared" si="55"/>
        <v>187.5</v>
      </c>
      <c r="AN79" s="82">
        <f t="shared" si="56"/>
        <v>274.5</v>
      </c>
      <c r="AO79" s="82">
        <f t="shared" si="57"/>
        <v>375</v>
      </c>
      <c r="AP79" s="82">
        <f t="shared" si="58"/>
        <v>500</v>
      </c>
      <c r="AQ79" s="82">
        <f t="shared" si="59"/>
        <v>750</v>
      </c>
      <c r="AR79" s="77">
        <f t="shared" si="60"/>
        <v>11507.059999999998</v>
      </c>
      <c r="AS79" s="84">
        <f t="shared" si="61"/>
        <v>13594.059999999998</v>
      </c>
      <c r="AT79" s="85">
        <f t="shared" si="62"/>
        <v>13572.473799999998</v>
      </c>
      <c r="AU79" s="81"/>
      <c r="AV79" s="74">
        <f t="shared" si="63"/>
        <v>62178.733199999995</v>
      </c>
      <c r="AW79" s="86" t="s">
        <v>324</v>
      </c>
    </row>
    <row r="80" spans="2:77" ht="16.5" customHeight="1" thickBot="1" x14ac:dyDescent="0.25">
      <c r="B80" s="87">
        <v>75</v>
      </c>
      <c r="C80" s="59" t="s">
        <v>116</v>
      </c>
      <c r="D80" s="60" t="s">
        <v>308</v>
      </c>
      <c r="E80" s="61">
        <v>190.6</v>
      </c>
      <c r="F80" s="62">
        <v>5932.97</v>
      </c>
      <c r="G80" s="63">
        <v>190.6</v>
      </c>
      <c r="H80" s="64">
        <v>7443.67</v>
      </c>
      <c r="I80" s="63">
        <v>137.25</v>
      </c>
      <c r="J80" s="65">
        <v>3410.99</v>
      </c>
      <c r="K80" s="12">
        <f t="shared" si="64"/>
        <v>5595.8766666666661</v>
      </c>
      <c r="L80" s="66">
        <v>4</v>
      </c>
      <c r="M80" s="66">
        <v>4</v>
      </c>
      <c r="N80" s="66">
        <v>4</v>
      </c>
      <c r="O80" s="67">
        <f t="shared" si="67"/>
        <v>4</v>
      </c>
      <c r="P80" s="67">
        <f t="shared" si="65"/>
        <v>4</v>
      </c>
      <c r="Q80" s="68">
        <f t="shared" si="68"/>
        <v>22383.506666666664</v>
      </c>
      <c r="R80" s="69">
        <f t="shared" si="69"/>
        <v>4.9418861990011118</v>
      </c>
      <c r="S80" s="70">
        <f t="shared" si="66"/>
        <v>110616.74</v>
      </c>
      <c r="T80" s="71"/>
      <c r="U80" s="37"/>
      <c r="V80" s="73">
        <f>VLOOKUP(C80,SALARIO!$D$4:$G$252,4,FALSE)</f>
        <v>3410.99</v>
      </c>
      <c r="W80" s="74">
        <f t="shared" si="39"/>
        <v>110616.74</v>
      </c>
      <c r="X80" s="75">
        <f t="shared" si="40"/>
        <v>114027.73000000001</v>
      </c>
      <c r="Y80" s="76">
        <f t="shared" si="41"/>
        <v>170.54949999999999</v>
      </c>
      <c r="Z80" s="77">
        <f t="shared" si="42"/>
        <v>0</v>
      </c>
      <c r="AA80" s="89">
        <f t="shared" si="43"/>
        <v>170.54949999999999</v>
      </c>
      <c r="AB80" s="79">
        <f t="shared" si="44"/>
        <v>750</v>
      </c>
      <c r="AC80" s="77">
        <f t="shared" si="45"/>
        <v>9902.773000000001</v>
      </c>
      <c r="AD80" s="80">
        <f t="shared" si="46"/>
        <v>10652.773000000001</v>
      </c>
      <c r="AE80" s="81">
        <f t="shared" si="47"/>
        <v>10482.223500000002</v>
      </c>
      <c r="AF80" s="79">
        <f t="shared" si="48"/>
        <v>4.529699999999993</v>
      </c>
      <c r="AG80" s="82">
        <f t="shared" si="49"/>
        <v>0</v>
      </c>
      <c r="AH80" s="82">
        <f t="shared" si="50"/>
        <v>0</v>
      </c>
      <c r="AI80" s="82">
        <f t="shared" si="51"/>
        <v>0</v>
      </c>
      <c r="AJ80" s="82">
        <f t="shared" si="52"/>
        <v>0</v>
      </c>
      <c r="AK80" s="77">
        <f t="shared" si="53"/>
        <v>0</v>
      </c>
      <c r="AL80" s="84">
        <f t="shared" si="54"/>
        <v>4.529699999999993</v>
      </c>
      <c r="AM80" s="79">
        <f t="shared" si="55"/>
        <v>187.5</v>
      </c>
      <c r="AN80" s="82">
        <f t="shared" si="56"/>
        <v>274.5</v>
      </c>
      <c r="AO80" s="82">
        <f t="shared" si="57"/>
        <v>375</v>
      </c>
      <c r="AP80" s="82">
        <f t="shared" si="58"/>
        <v>500</v>
      </c>
      <c r="AQ80" s="82">
        <f t="shared" si="59"/>
        <v>750</v>
      </c>
      <c r="AR80" s="77">
        <f t="shared" si="60"/>
        <v>16805.546000000002</v>
      </c>
      <c r="AS80" s="84">
        <f t="shared" si="61"/>
        <v>18892.546000000002</v>
      </c>
      <c r="AT80" s="85">
        <f t="shared" si="62"/>
        <v>18888.016300000003</v>
      </c>
      <c r="AU80" s="81"/>
      <c r="AV80" s="74">
        <f t="shared" si="63"/>
        <v>81246.500199999995</v>
      </c>
      <c r="AW80" s="86" t="s">
        <v>324</v>
      </c>
    </row>
    <row r="81" spans="2:49" ht="16.5" customHeight="1" thickBot="1" x14ac:dyDescent="0.25">
      <c r="B81" s="87">
        <v>76</v>
      </c>
      <c r="C81" s="59" t="s">
        <v>117</v>
      </c>
      <c r="D81" s="60" t="s">
        <v>302</v>
      </c>
      <c r="E81" s="61">
        <v>165.75</v>
      </c>
      <c r="F81" s="62">
        <v>4493.91</v>
      </c>
      <c r="G81" s="63">
        <v>191.25</v>
      </c>
      <c r="H81" s="64">
        <v>4430.76</v>
      </c>
      <c r="I81" s="63">
        <v>204</v>
      </c>
      <c r="J81" s="65">
        <v>4726.1400000000003</v>
      </c>
      <c r="K81" s="12">
        <f t="shared" si="64"/>
        <v>4550.2700000000004</v>
      </c>
      <c r="L81" s="66">
        <v>3</v>
      </c>
      <c r="M81" s="66">
        <v>4</v>
      </c>
      <c r="N81" s="66">
        <v>4</v>
      </c>
      <c r="O81" s="67">
        <f t="shared" si="67"/>
        <v>3.6666666666666665</v>
      </c>
      <c r="P81" s="67">
        <f t="shared" si="65"/>
        <v>3.6666666666666665</v>
      </c>
      <c r="Q81" s="68">
        <f t="shared" si="68"/>
        <v>16684.323333333334</v>
      </c>
      <c r="R81" s="69">
        <f t="shared" si="69"/>
        <v>4.9418861990011118</v>
      </c>
      <c r="S81" s="70">
        <f t="shared" si="66"/>
        <v>82452.02</v>
      </c>
      <c r="T81" s="71"/>
      <c r="U81" s="37"/>
      <c r="V81" s="73">
        <f>VLOOKUP(C81,SALARIO!$D$4:$G$252,4,FALSE)</f>
        <v>4726.1400000000003</v>
      </c>
      <c r="W81" s="74">
        <f t="shared" si="39"/>
        <v>82452.02</v>
      </c>
      <c r="X81" s="75">
        <f t="shared" si="40"/>
        <v>87178.16</v>
      </c>
      <c r="Y81" s="76">
        <f t="shared" si="41"/>
        <v>236.30700000000002</v>
      </c>
      <c r="Z81" s="77">
        <f t="shared" si="42"/>
        <v>0</v>
      </c>
      <c r="AA81" s="89">
        <f t="shared" si="43"/>
        <v>236.30700000000002</v>
      </c>
      <c r="AB81" s="79">
        <f t="shared" si="44"/>
        <v>750</v>
      </c>
      <c r="AC81" s="77">
        <f t="shared" si="45"/>
        <v>7217.8160000000007</v>
      </c>
      <c r="AD81" s="80">
        <f t="shared" si="46"/>
        <v>7967.8160000000007</v>
      </c>
      <c r="AE81" s="81">
        <f t="shared" si="47"/>
        <v>7731.5090000000009</v>
      </c>
      <c r="AF81" s="79">
        <f t="shared" si="48"/>
        <v>43.984200000000008</v>
      </c>
      <c r="AG81" s="82">
        <f t="shared" si="49"/>
        <v>0</v>
      </c>
      <c r="AH81" s="82">
        <f t="shared" si="50"/>
        <v>0</v>
      </c>
      <c r="AI81" s="82">
        <f t="shared" si="51"/>
        <v>0</v>
      </c>
      <c r="AJ81" s="82">
        <f t="shared" si="52"/>
        <v>0</v>
      </c>
      <c r="AK81" s="77">
        <f t="shared" si="53"/>
        <v>0</v>
      </c>
      <c r="AL81" s="84">
        <f t="shared" si="54"/>
        <v>43.984200000000008</v>
      </c>
      <c r="AM81" s="79">
        <f t="shared" si="55"/>
        <v>187.5</v>
      </c>
      <c r="AN81" s="82">
        <f t="shared" si="56"/>
        <v>274.5</v>
      </c>
      <c r="AO81" s="82">
        <f t="shared" si="57"/>
        <v>375</v>
      </c>
      <c r="AP81" s="82">
        <f t="shared" si="58"/>
        <v>500</v>
      </c>
      <c r="AQ81" s="82">
        <f t="shared" si="59"/>
        <v>750</v>
      </c>
      <c r="AR81" s="77">
        <f t="shared" si="60"/>
        <v>11435.632000000001</v>
      </c>
      <c r="AS81" s="84">
        <f t="shared" si="61"/>
        <v>13522.632000000001</v>
      </c>
      <c r="AT81" s="85">
        <f t="shared" si="62"/>
        <v>13478.647800000001</v>
      </c>
      <c r="AU81" s="81"/>
      <c r="AV81" s="74">
        <f t="shared" si="63"/>
        <v>61241.8632</v>
      </c>
      <c r="AW81" s="86" t="s">
        <v>324</v>
      </c>
    </row>
    <row r="82" spans="2:49" ht="16.5" customHeight="1" thickBot="1" x14ac:dyDescent="0.25">
      <c r="B82" s="87">
        <v>77</v>
      </c>
      <c r="C82" s="59" t="s">
        <v>118</v>
      </c>
      <c r="D82" s="60" t="s">
        <v>302</v>
      </c>
      <c r="E82" s="61">
        <v>204</v>
      </c>
      <c r="F82" s="62">
        <v>5316.91</v>
      </c>
      <c r="G82" s="63">
        <v>204</v>
      </c>
      <c r="H82" s="64">
        <v>4726.1400000000003</v>
      </c>
      <c r="I82" s="63">
        <v>178.5</v>
      </c>
      <c r="J82" s="65">
        <v>4135.37</v>
      </c>
      <c r="K82" s="12">
        <f t="shared" si="64"/>
        <v>4726.1399999999994</v>
      </c>
      <c r="L82" s="66">
        <v>3</v>
      </c>
      <c r="M82" s="66">
        <v>4</v>
      </c>
      <c r="N82" s="66">
        <v>4</v>
      </c>
      <c r="O82" s="67">
        <f t="shared" si="67"/>
        <v>3.6666666666666665</v>
      </c>
      <c r="P82" s="67">
        <f t="shared" si="65"/>
        <v>3.6666666666666665</v>
      </c>
      <c r="Q82" s="68">
        <f t="shared" si="68"/>
        <v>17329.179999999997</v>
      </c>
      <c r="R82" s="69">
        <f t="shared" si="69"/>
        <v>4.9418861990011118</v>
      </c>
      <c r="S82" s="70">
        <f t="shared" si="66"/>
        <v>85638.83</v>
      </c>
      <c r="T82" s="71"/>
      <c r="U82" s="37"/>
      <c r="V82" s="73">
        <f>VLOOKUP(C82,SALARIO!$D$4:$G$252,4,FALSE)</f>
        <v>4135.37</v>
      </c>
      <c r="W82" s="74">
        <f t="shared" si="39"/>
        <v>85638.83</v>
      </c>
      <c r="X82" s="75">
        <f t="shared" si="40"/>
        <v>89774.2</v>
      </c>
      <c r="Y82" s="76">
        <f t="shared" si="41"/>
        <v>206.76850000000002</v>
      </c>
      <c r="Z82" s="77">
        <f t="shared" si="42"/>
        <v>0</v>
      </c>
      <c r="AA82" s="89">
        <f t="shared" si="43"/>
        <v>206.76850000000002</v>
      </c>
      <c r="AB82" s="79">
        <f t="shared" si="44"/>
        <v>750</v>
      </c>
      <c r="AC82" s="77">
        <f t="shared" si="45"/>
        <v>7477.42</v>
      </c>
      <c r="AD82" s="80">
        <f t="shared" si="46"/>
        <v>8227.42</v>
      </c>
      <c r="AE82" s="81">
        <f t="shared" si="47"/>
        <v>8020.6514999999999</v>
      </c>
      <c r="AF82" s="79">
        <f t="shared" si="48"/>
        <v>26.261099999999995</v>
      </c>
      <c r="AG82" s="82">
        <f t="shared" si="49"/>
        <v>0</v>
      </c>
      <c r="AH82" s="82">
        <f t="shared" si="50"/>
        <v>0</v>
      </c>
      <c r="AI82" s="82">
        <f t="shared" si="51"/>
        <v>0</v>
      </c>
      <c r="AJ82" s="82">
        <f t="shared" si="52"/>
        <v>0</v>
      </c>
      <c r="AK82" s="77">
        <f t="shared" si="53"/>
        <v>0</v>
      </c>
      <c r="AL82" s="84">
        <f t="shared" si="54"/>
        <v>26.261099999999995</v>
      </c>
      <c r="AM82" s="79">
        <f t="shared" si="55"/>
        <v>187.5</v>
      </c>
      <c r="AN82" s="82">
        <f t="shared" si="56"/>
        <v>274.5</v>
      </c>
      <c r="AO82" s="82">
        <f t="shared" si="57"/>
        <v>375</v>
      </c>
      <c r="AP82" s="82">
        <f t="shared" si="58"/>
        <v>500</v>
      </c>
      <c r="AQ82" s="82">
        <f t="shared" si="59"/>
        <v>750</v>
      </c>
      <c r="AR82" s="77">
        <f t="shared" si="60"/>
        <v>11954.84</v>
      </c>
      <c r="AS82" s="84">
        <f t="shared" si="61"/>
        <v>14041.84</v>
      </c>
      <c r="AT82" s="85">
        <f t="shared" si="62"/>
        <v>14015.5789</v>
      </c>
      <c r="AU82" s="81"/>
      <c r="AV82" s="74">
        <f t="shared" si="63"/>
        <v>63602.599600000009</v>
      </c>
      <c r="AW82" s="86" t="s">
        <v>324</v>
      </c>
    </row>
    <row r="83" spans="2:49" ht="16.5" customHeight="1" thickBot="1" x14ac:dyDescent="0.25">
      <c r="B83" s="87">
        <v>78</v>
      </c>
      <c r="C83" s="59" t="s">
        <v>119</v>
      </c>
      <c r="D83" s="60" t="s">
        <v>302</v>
      </c>
      <c r="E83" s="61">
        <v>204</v>
      </c>
      <c r="F83" s="62">
        <v>6360.71</v>
      </c>
      <c r="G83" s="63">
        <v>153</v>
      </c>
      <c r="H83" s="64">
        <v>3544.6</v>
      </c>
      <c r="I83" s="63">
        <v>178.5</v>
      </c>
      <c r="J83" s="65">
        <v>4135.22</v>
      </c>
      <c r="K83" s="12">
        <f t="shared" si="64"/>
        <v>4680.1766666666663</v>
      </c>
      <c r="L83" s="66">
        <v>3</v>
      </c>
      <c r="M83" s="66">
        <v>4</v>
      </c>
      <c r="N83" s="66">
        <v>4</v>
      </c>
      <c r="O83" s="67">
        <f t="shared" si="67"/>
        <v>3.6666666666666665</v>
      </c>
      <c r="P83" s="67">
        <f t="shared" si="65"/>
        <v>3.6666666666666665</v>
      </c>
      <c r="Q83" s="68">
        <f t="shared" si="68"/>
        <v>17160.647777777776</v>
      </c>
      <c r="R83" s="69">
        <f t="shared" si="69"/>
        <v>4.9418861990011118</v>
      </c>
      <c r="S83" s="70">
        <f t="shared" si="66"/>
        <v>84805.96</v>
      </c>
      <c r="T83" s="71"/>
      <c r="U83" s="37"/>
      <c r="V83" s="73">
        <f>VLOOKUP(C83,SALARIO!$D$4:$G$252,4,FALSE)</f>
        <v>4135.22</v>
      </c>
      <c r="W83" s="74">
        <f t="shared" si="39"/>
        <v>84805.96</v>
      </c>
      <c r="X83" s="75">
        <f t="shared" si="40"/>
        <v>88941.180000000008</v>
      </c>
      <c r="Y83" s="76">
        <f t="shared" si="41"/>
        <v>206.76100000000002</v>
      </c>
      <c r="Z83" s="77">
        <f t="shared" si="42"/>
        <v>0</v>
      </c>
      <c r="AA83" s="89">
        <f t="shared" si="43"/>
        <v>206.76100000000002</v>
      </c>
      <c r="AB83" s="79">
        <f t="shared" si="44"/>
        <v>750</v>
      </c>
      <c r="AC83" s="77">
        <f t="shared" si="45"/>
        <v>7394.1180000000013</v>
      </c>
      <c r="AD83" s="80">
        <f t="shared" si="46"/>
        <v>8144.1180000000013</v>
      </c>
      <c r="AE83" s="81">
        <f t="shared" si="47"/>
        <v>7937.3570000000009</v>
      </c>
      <c r="AF83" s="79">
        <f t="shared" si="48"/>
        <v>26.256600000000006</v>
      </c>
      <c r="AG83" s="82">
        <f t="shared" si="49"/>
        <v>0</v>
      </c>
      <c r="AH83" s="82">
        <f t="shared" si="50"/>
        <v>0</v>
      </c>
      <c r="AI83" s="82">
        <f t="shared" si="51"/>
        <v>0</v>
      </c>
      <c r="AJ83" s="82">
        <f t="shared" si="52"/>
        <v>0</v>
      </c>
      <c r="AK83" s="77">
        <f t="shared" si="53"/>
        <v>0</v>
      </c>
      <c r="AL83" s="84">
        <f t="shared" si="54"/>
        <v>26.256600000000006</v>
      </c>
      <c r="AM83" s="79">
        <f t="shared" si="55"/>
        <v>187.5</v>
      </c>
      <c r="AN83" s="82">
        <f t="shared" si="56"/>
        <v>274.5</v>
      </c>
      <c r="AO83" s="82">
        <f t="shared" si="57"/>
        <v>375</v>
      </c>
      <c r="AP83" s="82">
        <f t="shared" si="58"/>
        <v>500</v>
      </c>
      <c r="AQ83" s="82">
        <f t="shared" si="59"/>
        <v>750</v>
      </c>
      <c r="AR83" s="77">
        <f t="shared" si="60"/>
        <v>11788.236000000003</v>
      </c>
      <c r="AS83" s="84">
        <f t="shared" si="61"/>
        <v>13875.236000000003</v>
      </c>
      <c r="AT83" s="85">
        <f t="shared" si="62"/>
        <v>13848.979400000002</v>
      </c>
      <c r="AU83" s="81"/>
      <c r="AV83" s="74">
        <f t="shared" si="63"/>
        <v>63019.623599999999</v>
      </c>
      <c r="AW83" s="86" t="s">
        <v>324</v>
      </c>
    </row>
    <row r="84" spans="2:49" ht="16.5" customHeight="1" thickBot="1" x14ac:dyDescent="0.25">
      <c r="B84" s="87">
        <v>79</v>
      </c>
      <c r="C84" s="59" t="s">
        <v>11</v>
      </c>
      <c r="D84" s="60" t="s">
        <v>308</v>
      </c>
      <c r="E84" s="61">
        <v>190.6</v>
      </c>
      <c r="F84" s="62">
        <v>7787.1</v>
      </c>
      <c r="G84" s="63">
        <v>142.25</v>
      </c>
      <c r="H84" s="64">
        <v>3549.94</v>
      </c>
      <c r="I84" s="63">
        <v>190.6</v>
      </c>
      <c r="J84" s="65">
        <v>5868.78</v>
      </c>
      <c r="K84" s="12">
        <f t="shared" si="64"/>
        <v>5735.2733333333335</v>
      </c>
      <c r="L84" s="66">
        <v>4</v>
      </c>
      <c r="M84" s="66">
        <v>4</v>
      </c>
      <c r="N84" s="66">
        <v>4</v>
      </c>
      <c r="O84" s="67">
        <f t="shared" si="67"/>
        <v>4</v>
      </c>
      <c r="P84" s="67">
        <f t="shared" si="65"/>
        <v>4</v>
      </c>
      <c r="Q84" s="68">
        <f t="shared" si="68"/>
        <v>22941.093333333334</v>
      </c>
      <c r="R84" s="69">
        <f t="shared" si="69"/>
        <v>4.9418861990011118</v>
      </c>
      <c r="S84" s="70">
        <f t="shared" si="66"/>
        <v>113372.27</v>
      </c>
      <c r="T84" s="71"/>
      <c r="U84" s="37"/>
      <c r="V84" s="73">
        <f>VLOOKUP(C84,SALARIO!$D$4:$G$252,4,FALSE)</f>
        <v>7057.5199999999995</v>
      </c>
      <c r="W84" s="74">
        <f t="shared" si="39"/>
        <v>113372.27</v>
      </c>
      <c r="X84" s="75">
        <f t="shared" si="40"/>
        <v>120429.79000000001</v>
      </c>
      <c r="Y84" s="76">
        <f t="shared" si="41"/>
        <v>352.87599999999998</v>
      </c>
      <c r="Z84" s="77">
        <f t="shared" si="42"/>
        <v>0</v>
      </c>
      <c r="AA84" s="89">
        <f t="shared" si="43"/>
        <v>352.87599999999998</v>
      </c>
      <c r="AB84" s="79">
        <f t="shared" si="44"/>
        <v>750</v>
      </c>
      <c r="AC84" s="77">
        <f t="shared" si="45"/>
        <v>10542.979000000001</v>
      </c>
      <c r="AD84" s="80">
        <f t="shared" si="46"/>
        <v>11292.979000000001</v>
      </c>
      <c r="AE84" s="81">
        <f t="shared" si="47"/>
        <v>10940.103000000001</v>
      </c>
      <c r="AF84" s="79">
        <f t="shared" si="48"/>
        <v>113.92559999999999</v>
      </c>
      <c r="AG84" s="82">
        <f t="shared" si="49"/>
        <v>0</v>
      </c>
      <c r="AH84" s="82">
        <f t="shared" si="50"/>
        <v>0</v>
      </c>
      <c r="AI84" s="82">
        <f t="shared" si="51"/>
        <v>0</v>
      </c>
      <c r="AJ84" s="82">
        <f t="shared" si="52"/>
        <v>0</v>
      </c>
      <c r="AK84" s="77">
        <f t="shared" si="53"/>
        <v>0</v>
      </c>
      <c r="AL84" s="84">
        <f t="shared" si="54"/>
        <v>113.92559999999999</v>
      </c>
      <c r="AM84" s="79">
        <f t="shared" si="55"/>
        <v>187.5</v>
      </c>
      <c r="AN84" s="82">
        <f t="shared" si="56"/>
        <v>274.5</v>
      </c>
      <c r="AO84" s="82">
        <f t="shared" si="57"/>
        <v>375</v>
      </c>
      <c r="AP84" s="82">
        <f t="shared" si="58"/>
        <v>500</v>
      </c>
      <c r="AQ84" s="82">
        <f t="shared" si="59"/>
        <v>750</v>
      </c>
      <c r="AR84" s="77">
        <f t="shared" si="60"/>
        <v>18085.958000000002</v>
      </c>
      <c r="AS84" s="84">
        <f t="shared" si="61"/>
        <v>20172.958000000002</v>
      </c>
      <c r="AT84" s="85">
        <f t="shared" si="62"/>
        <v>20059.032400000004</v>
      </c>
      <c r="AU84" s="81"/>
      <c r="AV84" s="74">
        <f t="shared" si="63"/>
        <v>82373.13459999999</v>
      </c>
      <c r="AW84" s="86" t="s">
        <v>324</v>
      </c>
    </row>
    <row r="85" spans="2:49" ht="16.5" customHeight="1" thickBot="1" x14ac:dyDescent="0.25">
      <c r="B85" s="58">
        <v>80</v>
      </c>
      <c r="C85" s="59" t="s">
        <v>120</v>
      </c>
      <c r="D85" s="60" t="s">
        <v>304</v>
      </c>
      <c r="E85" s="61">
        <v>204</v>
      </c>
      <c r="F85" s="62">
        <v>8832.4</v>
      </c>
      <c r="G85" s="63">
        <v>153</v>
      </c>
      <c r="H85" s="64">
        <v>4748.7</v>
      </c>
      <c r="I85" s="63">
        <v>204</v>
      </c>
      <c r="J85" s="65">
        <v>6331.6</v>
      </c>
      <c r="K85" s="12">
        <f t="shared" si="64"/>
        <v>6637.5666666666657</v>
      </c>
      <c r="L85" s="66">
        <v>4</v>
      </c>
      <c r="M85" s="66">
        <v>4</v>
      </c>
      <c r="N85" s="66">
        <v>4</v>
      </c>
      <c r="O85" s="67">
        <f t="shared" si="67"/>
        <v>4</v>
      </c>
      <c r="P85" s="67">
        <f t="shared" si="65"/>
        <v>4</v>
      </c>
      <c r="Q85" s="68">
        <f t="shared" si="68"/>
        <v>26550.266666666663</v>
      </c>
      <c r="R85" s="69">
        <f t="shared" si="69"/>
        <v>4.9418861990011118</v>
      </c>
      <c r="S85" s="70">
        <f t="shared" si="66"/>
        <v>131208.39000000001</v>
      </c>
      <c r="T85" s="71"/>
      <c r="U85" s="37"/>
      <c r="V85" s="73">
        <f>VLOOKUP(C85,SALARIO!$D$4:$G$252,4,FALSE)</f>
        <v>6331.6</v>
      </c>
      <c r="W85" s="74">
        <f t="shared" si="39"/>
        <v>131208.39000000001</v>
      </c>
      <c r="X85" s="75">
        <f t="shared" si="40"/>
        <v>137539.99000000002</v>
      </c>
      <c r="Y85" s="76">
        <f t="shared" si="41"/>
        <v>316.58000000000004</v>
      </c>
      <c r="Z85" s="77">
        <f t="shared" si="42"/>
        <v>0</v>
      </c>
      <c r="AA85" s="89">
        <f t="shared" si="43"/>
        <v>316.58000000000004</v>
      </c>
      <c r="AB85" s="79">
        <f t="shared" si="44"/>
        <v>750</v>
      </c>
      <c r="AC85" s="77">
        <f t="shared" si="45"/>
        <v>12253.999000000003</v>
      </c>
      <c r="AD85" s="80">
        <f t="shared" si="46"/>
        <v>13003.999000000003</v>
      </c>
      <c r="AE85" s="81">
        <f t="shared" si="47"/>
        <v>12687.419000000004</v>
      </c>
      <c r="AF85" s="79">
        <f t="shared" si="48"/>
        <v>92.14800000000001</v>
      </c>
      <c r="AG85" s="82">
        <f t="shared" si="49"/>
        <v>0</v>
      </c>
      <c r="AH85" s="82">
        <f t="shared" si="50"/>
        <v>0</v>
      </c>
      <c r="AI85" s="82">
        <f t="shared" si="51"/>
        <v>0</v>
      </c>
      <c r="AJ85" s="82">
        <f t="shared" si="52"/>
        <v>0</v>
      </c>
      <c r="AK85" s="77">
        <f t="shared" si="53"/>
        <v>0</v>
      </c>
      <c r="AL85" s="84">
        <f t="shared" si="54"/>
        <v>92.14800000000001</v>
      </c>
      <c r="AM85" s="79">
        <f t="shared" si="55"/>
        <v>187.5</v>
      </c>
      <c r="AN85" s="82">
        <f t="shared" si="56"/>
        <v>274.5</v>
      </c>
      <c r="AO85" s="82">
        <f t="shared" si="57"/>
        <v>375</v>
      </c>
      <c r="AP85" s="82">
        <f t="shared" si="58"/>
        <v>500</v>
      </c>
      <c r="AQ85" s="82">
        <f t="shared" si="59"/>
        <v>750</v>
      </c>
      <c r="AR85" s="77">
        <f t="shared" si="60"/>
        <v>21507.998000000007</v>
      </c>
      <c r="AS85" s="84">
        <f t="shared" si="61"/>
        <v>23594.998000000007</v>
      </c>
      <c r="AT85" s="85">
        <f t="shared" si="62"/>
        <v>23502.850000000006</v>
      </c>
      <c r="AU85" s="81"/>
      <c r="AV85" s="74">
        <f t="shared" si="63"/>
        <v>95018.120999999999</v>
      </c>
      <c r="AW85" s="86" t="s">
        <v>324</v>
      </c>
    </row>
    <row r="86" spans="2:49" ht="16.5" customHeight="1" thickBot="1" x14ac:dyDescent="0.25">
      <c r="B86" s="87">
        <v>81</v>
      </c>
      <c r="C86" s="59" t="s">
        <v>121</v>
      </c>
      <c r="D86" s="60" t="s">
        <v>304</v>
      </c>
      <c r="E86" s="61">
        <v>191.25</v>
      </c>
      <c r="F86" s="62">
        <v>8002.58</v>
      </c>
      <c r="G86" s="63">
        <v>149</v>
      </c>
      <c r="H86" s="64">
        <v>4741.33</v>
      </c>
      <c r="I86" s="63">
        <v>195.25</v>
      </c>
      <c r="J86" s="65">
        <v>6211.89</v>
      </c>
      <c r="K86" s="12">
        <f t="shared" si="64"/>
        <v>6318.5999999999995</v>
      </c>
      <c r="L86" s="66">
        <v>4</v>
      </c>
      <c r="M86" s="66">
        <v>4</v>
      </c>
      <c r="N86" s="66">
        <v>4</v>
      </c>
      <c r="O86" s="67">
        <f t="shared" si="67"/>
        <v>4</v>
      </c>
      <c r="P86" s="67">
        <f t="shared" si="65"/>
        <v>4</v>
      </c>
      <c r="Q86" s="68">
        <f t="shared" si="68"/>
        <v>25274.399999999998</v>
      </c>
      <c r="R86" s="69">
        <f t="shared" si="69"/>
        <v>4.9418861990011118</v>
      </c>
      <c r="S86" s="70">
        <f t="shared" si="66"/>
        <v>124903.2</v>
      </c>
      <c r="T86" s="71"/>
      <c r="U86" s="37"/>
      <c r="V86" s="73">
        <f>VLOOKUP(C86,SALARIO!$D$4:$G$252,4,FALSE)</f>
        <v>6211.89</v>
      </c>
      <c r="W86" s="74">
        <f t="shared" si="39"/>
        <v>124903.2</v>
      </c>
      <c r="X86" s="75">
        <f t="shared" si="40"/>
        <v>131115.09</v>
      </c>
      <c r="Y86" s="76">
        <f t="shared" si="41"/>
        <v>310.59450000000004</v>
      </c>
      <c r="Z86" s="77">
        <f t="shared" si="42"/>
        <v>0</v>
      </c>
      <c r="AA86" s="89">
        <f t="shared" si="43"/>
        <v>310.59450000000004</v>
      </c>
      <c r="AB86" s="79">
        <f t="shared" si="44"/>
        <v>750</v>
      </c>
      <c r="AC86" s="77">
        <f t="shared" si="45"/>
        <v>11611.509</v>
      </c>
      <c r="AD86" s="80">
        <f t="shared" si="46"/>
        <v>12361.509</v>
      </c>
      <c r="AE86" s="81">
        <f t="shared" si="47"/>
        <v>12050.914500000001</v>
      </c>
      <c r="AF86" s="79">
        <f t="shared" si="48"/>
        <v>88.556700000000006</v>
      </c>
      <c r="AG86" s="82">
        <f t="shared" si="49"/>
        <v>0</v>
      </c>
      <c r="AH86" s="82">
        <f t="shared" si="50"/>
        <v>0</v>
      </c>
      <c r="AI86" s="82">
        <f t="shared" si="51"/>
        <v>0</v>
      </c>
      <c r="AJ86" s="82">
        <f t="shared" si="52"/>
        <v>0</v>
      </c>
      <c r="AK86" s="77">
        <f t="shared" si="53"/>
        <v>0</v>
      </c>
      <c r="AL86" s="84">
        <f t="shared" si="54"/>
        <v>88.556700000000006</v>
      </c>
      <c r="AM86" s="79">
        <f t="shared" si="55"/>
        <v>187.5</v>
      </c>
      <c r="AN86" s="82">
        <f t="shared" si="56"/>
        <v>274.5</v>
      </c>
      <c r="AO86" s="82">
        <f t="shared" si="57"/>
        <v>375</v>
      </c>
      <c r="AP86" s="82">
        <f t="shared" si="58"/>
        <v>500</v>
      </c>
      <c r="AQ86" s="82">
        <f t="shared" si="59"/>
        <v>750</v>
      </c>
      <c r="AR86" s="77">
        <f t="shared" si="60"/>
        <v>20223.018</v>
      </c>
      <c r="AS86" s="84">
        <f t="shared" si="61"/>
        <v>22310.018</v>
      </c>
      <c r="AT86" s="85">
        <f t="shared" si="62"/>
        <v>22221.461299999999</v>
      </c>
      <c r="AU86" s="81"/>
      <c r="AV86" s="74">
        <f t="shared" si="63"/>
        <v>90630.824200000003</v>
      </c>
      <c r="AW86" s="86" t="s">
        <v>324</v>
      </c>
    </row>
    <row r="87" spans="2:49" ht="16.5" customHeight="1" thickBot="1" x14ac:dyDescent="0.25">
      <c r="B87" s="87">
        <v>82</v>
      </c>
      <c r="C87" s="59" t="s">
        <v>122</v>
      </c>
      <c r="D87" s="60" t="s">
        <v>304</v>
      </c>
      <c r="E87" s="61">
        <v>204</v>
      </c>
      <c r="F87" s="62">
        <v>8564.27</v>
      </c>
      <c r="G87" s="63">
        <v>153</v>
      </c>
      <c r="H87" s="64">
        <v>4748.7</v>
      </c>
      <c r="I87" s="63">
        <v>178.5</v>
      </c>
      <c r="J87" s="65">
        <v>5540.15</v>
      </c>
      <c r="K87" s="12">
        <f t="shared" si="64"/>
        <v>6284.3733333333339</v>
      </c>
      <c r="L87" s="66">
        <v>4</v>
      </c>
      <c r="M87" s="66">
        <v>4</v>
      </c>
      <c r="N87" s="66">
        <v>4</v>
      </c>
      <c r="O87" s="67">
        <f t="shared" si="67"/>
        <v>4</v>
      </c>
      <c r="P87" s="67">
        <f t="shared" si="65"/>
        <v>4</v>
      </c>
      <c r="Q87" s="68">
        <f t="shared" si="68"/>
        <v>25137.493333333336</v>
      </c>
      <c r="R87" s="69">
        <f t="shared" si="69"/>
        <v>4.9418861990011118</v>
      </c>
      <c r="S87" s="70">
        <f t="shared" si="66"/>
        <v>124226.63</v>
      </c>
      <c r="T87" s="71"/>
      <c r="U87" s="37"/>
      <c r="V87" s="73">
        <f>VLOOKUP(C87,SALARIO!$D$4:$G$252,4,FALSE)</f>
        <v>5540.15</v>
      </c>
      <c r="W87" s="74">
        <f t="shared" si="39"/>
        <v>124226.63</v>
      </c>
      <c r="X87" s="75">
        <f t="shared" si="40"/>
        <v>129766.78</v>
      </c>
      <c r="Y87" s="76">
        <f t="shared" si="41"/>
        <v>277.00749999999999</v>
      </c>
      <c r="Z87" s="77">
        <f t="shared" si="42"/>
        <v>0</v>
      </c>
      <c r="AA87" s="89">
        <f t="shared" si="43"/>
        <v>277.00749999999999</v>
      </c>
      <c r="AB87" s="79">
        <f t="shared" si="44"/>
        <v>750</v>
      </c>
      <c r="AC87" s="77">
        <f t="shared" si="45"/>
        <v>11476.678</v>
      </c>
      <c r="AD87" s="80">
        <f t="shared" si="46"/>
        <v>12226.678</v>
      </c>
      <c r="AE87" s="81">
        <f t="shared" si="47"/>
        <v>11949.6705</v>
      </c>
      <c r="AF87" s="79">
        <f t="shared" si="48"/>
        <v>68.404499999999985</v>
      </c>
      <c r="AG87" s="82">
        <f t="shared" si="49"/>
        <v>0</v>
      </c>
      <c r="AH87" s="82">
        <f t="shared" si="50"/>
        <v>0</v>
      </c>
      <c r="AI87" s="82">
        <f t="shared" si="51"/>
        <v>0</v>
      </c>
      <c r="AJ87" s="82">
        <f t="shared" si="52"/>
        <v>0</v>
      </c>
      <c r="AK87" s="77">
        <f t="shared" si="53"/>
        <v>0</v>
      </c>
      <c r="AL87" s="84">
        <f t="shared" si="54"/>
        <v>68.404499999999985</v>
      </c>
      <c r="AM87" s="79">
        <f t="shared" si="55"/>
        <v>187.5</v>
      </c>
      <c r="AN87" s="82">
        <f t="shared" si="56"/>
        <v>274.5</v>
      </c>
      <c r="AO87" s="82">
        <f t="shared" si="57"/>
        <v>375</v>
      </c>
      <c r="AP87" s="82">
        <f t="shared" si="58"/>
        <v>500</v>
      </c>
      <c r="AQ87" s="82">
        <f t="shared" si="59"/>
        <v>750</v>
      </c>
      <c r="AR87" s="77">
        <f t="shared" si="60"/>
        <v>19953.356</v>
      </c>
      <c r="AS87" s="84">
        <f t="shared" si="61"/>
        <v>22040.356</v>
      </c>
      <c r="AT87" s="85">
        <f t="shared" si="62"/>
        <v>21971.951499999999</v>
      </c>
      <c r="AU87" s="81"/>
      <c r="AV87" s="74">
        <f t="shared" si="63"/>
        <v>90305.008000000002</v>
      </c>
      <c r="AW87" s="86" t="s">
        <v>324</v>
      </c>
    </row>
    <row r="88" spans="2:49" ht="16.5" customHeight="1" thickBot="1" x14ac:dyDescent="0.25">
      <c r="B88" s="87">
        <v>83</v>
      </c>
      <c r="C88" s="59" t="s">
        <v>123</v>
      </c>
      <c r="D88" s="60" t="s">
        <v>304</v>
      </c>
      <c r="E88" s="61">
        <v>153</v>
      </c>
      <c r="F88" s="62">
        <v>6971.04</v>
      </c>
      <c r="G88" s="63">
        <v>204</v>
      </c>
      <c r="H88" s="64">
        <v>6331.6</v>
      </c>
      <c r="I88" s="63">
        <v>153</v>
      </c>
      <c r="J88" s="65">
        <v>5481.3</v>
      </c>
      <c r="K88" s="12">
        <f t="shared" si="64"/>
        <v>6261.3133333333326</v>
      </c>
      <c r="L88" s="66">
        <v>4</v>
      </c>
      <c r="M88" s="66">
        <v>4</v>
      </c>
      <c r="N88" s="66">
        <v>4</v>
      </c>
      <c r="O88" s="67">
        <f t="shared" si="67"/>
        <v>4</v>
      </c>
      <c r="P88" s="67">
        <f t="shared" si="65"/>
        <v>4</v>
      </c>
      <c r="Q88" s="68">
        <f t="shared" si="68"/>
        <v>25045.25333333333</v>
      </c>
      <c r="R88" s="69">
        <f t="shared" si="69"/>
        <v>4.9418861990011118</v>
      </c>
      <c r="S88" s="70">
        <f t="shared" si="66"/>
        <v>123770.79</v>
      </c>
      <c r="T88" s="71"/>
      <c r="U88" s="37"/>
      <c r="V88" s="73">
        <f>VLOOKUP(C88,SALARIO!$D$4:$G$252,4,FALSE)</f>
        <v>7679.1</v>
      </c>
      <c r="W88" s="74">
        <f t="shared" si="39"/>
        <v>123770.79</v>
      </c>
      <c r="X88" s="75">
        <f t="shared" si="40"/>
        <v>131449.88999999998</v>
      </c>
      <c r="Y88" s="76">
        <f t="shared" si="41"/>
        <v>383.95500000000004</v>
      </c>
      <c r="Z88" s="77">
        <f t="shared" si="42"/>
        <v>0</v>
      </c>
      <c r="AA88" s="89">
        <f t="shared" si="43"/>
        <v>383.95500000000004</v>
      </c>
      <c r="AB88" s="79">
        <f t="shared" si="44"/>
        <v>750</v>
      </c>
      <c r="AC88" s="77">
        <f t="shared" si="45"/>
        <v>11644.989</v>
      </c>
      <c r="AD88" s="80">
        <f t="shared" si="46"/>
        <v>12394.989</v>
      </c>
      <c r="AE88" s="81">
        <f t="shared" si="47"/>
        <v>12011.034</v>
      </c>
      <c r="AF88" s="79">
        <f t="shared" si="48"/>
        <v>132.57300000000001</v>
      </c>
      <c r="AG88" s="82">
        <f t="shared" si="49"/>
        <v>0</v>
      </c>
      <c r="AH88" s="82">
        <f t="shared" si="50"/>
        <v>0</v>
      </c>
      <c r="AI88" s="82">
        <f t="shared" si="51"/>
        <v>0</v>
      </c>
      <c r="AJ88" s="82">
        <f t="shared" si="52"/>
        <v>0</v>
      </c>
      <c r="AK88" s="77">
        <f t="shared" si="53"/>
        <v>0</v>
      </c>
      <c r="AL88" s="84">
        <f t="shared" si="54"/>
        <v>132.57300000000001</v>
      </c>
      <c r="AM88" s="79">
        <f t="shared" si="55"/>
        <v>187.5</v>
      </c>
      <c r="AN88" s="82">
        <f t="shared" si="56"/>
        <v>274.5</v>
      </c>
      <c r="AO88" s="82">
        <f t="shared" si="57"/>
        <v>375</v>
      </c>
      <c r="AP88" s="82">
        <f t="shared" si="58"/>
        <v>500</v>
      </c>
      <c r="AQ88" s="82">
        <f t="shared" si="59"/>
        <v>750</v>
      </c>
      <c r="AR88" s="77">
        <f t="shared" si="60"/>
        <v>20289.977999999999</v>
      </c>
      <c r="AS88" s="84">
        <f t="shared" si="61"/>
        <v>22376.977999999999</v>
      </c>
      <c r="AT88" s="85">
        <f t="shared" si="62"/>
        <v>22244.404999999999</v>
      </c>
      <c r="AU88" s="81"/>
      <c r="AV88" s="74">
        <f t="shared" si="63"/>
        <v>89515.350999999995</v>
      </c>
      <c r="AW88" s="86" t="s">
        <v>324</v>
      </c>
    </row>
    <row r="89" spans="2:49" ht="16.5" customHeight="1" thickBot="1" x14ac:dyDescent="0.25">
      <c r="B89" s="87">
        <v>84</v>
      </c>
      <c r="C89" s="59" t="s">
        <v>124</v>
      </c>
      <c r="D89" s="60" t="s">
        <v>304</v>
      </c>
      <c r="E89" s="61">
        <v>204</v>
      </c>
      <c r="F89" s="62">
        <v>7123.05</v>
      </c>
      <c r="G89" s="63">
        <v>153</v>
      </c>
      <c r="H89" s="64">
        <v>5969.57</v>
      </c>
      <c r="I89" s="63">
        <v>178.5</v>
      </c>
      <c r="J89" s="65">
        <v>5540.15</v>
      </c>
      <c r="K89" s="12">
        <f t="shared" si="64"/>
        <v>6210.9233333333323</v>
      </c>
      <c r="L89" s="66">
        <v>4</v>
      </c>
      <c r="M89" s="66">
        <v>4</v>
      </c>
      <c r="N89" s="66">
        <v>4</v>
      </c>
      <c r="O89" s="67">
        <f t="shared" si="67"/>
        <v>4</v>
      </c>
      <c r="P89" s="67">
        <f t="shared" si="65"/>
        <v>4</v>
      </c>
      <c r="Q89" s="68">
        <f t="shared" si="68"/>
        <v>24843.693333333329</v>
      </c>
      <c r="R89" s="69">
        <f t="shared" si="69"/>
        <v>4.9418861990011118</v>
      </c>
      <c r="S89" s="70">
        <f t="shared" si="66"/>
        <v>122774.7</v>
      </c>
      <c r="T89" s="71"/>
      <c r="U89" s="37"/>
      <c r="V89" s="73">
        <f>VLOOKUP(C89,SALARIO!$D$4:$G$252,4,FALSE)</f>
        <v>7495.25</v>
      </c>
      <c r="W89" s="74">
        <f t="shared" si="39"/>
        <v>122774.7</v>
      </c>
      <c r="X89" s="75">
        <f t="shared" si="40"/>
        <v>130269.95</v>
      </c>
      <c r="Y89" s="76">
        <f t="shared" si="41"/>
        <v>374.76250000000005</v>
      </c>
      <c r="Z89" s="77">
        <f t="shared" si="42"/>
        <v>0</v>
      </c>
      <c r="AA89" s="89">
        <f t="shared" si="43"/>
        <v>374.76250000000005</v>
      </c>
      <c r="AB89" s="79">
        <f t="shared" si="44"/>
        <v>750</v>
      </c>
      <c r="AC89" s="77">
        <f t="shared" si="45"/>
        <v>11526.995000000001</v>
      </c>
      <c r="AD89" s="80">
        <f t="shared" si="46"/>
        <v>12276.995000000001</v>
      </c>
      <c r="AE89" s="81">
        <f t="shared" si="47"/>
        <v>11902.2325</v>
      </c>
      <c r="AF89" s="79">
        <f t="shared" si="48"/>
        <v>127.05749999999999</v>
      </c>
      <c r="AG89" s="82">
        <f t="shared" si="49"/>
        <v>0</v>
      </c>
      <c r="AH89" s="82">
        <f t="shared" si="50"/>
        <v>0</v>
      </c>
      <c r="AI89" s="82">
        <f t="shared" si="51"/>
        <v>0</v>
      </c>
      <c r="AJ89" s="82">
        <f t="shared" si="52"/>
        <v>0</v>
      </c>
      <c r="AK89" s="77">
        <f t="shared" si="53"/>
        <v>0</v>
      </c>
      <c r="AL89" s="84">
        <f t="shared" si="54"/>
        <v>127.05749999999999</v>
      </c>
      <c r="AM89" s="79">
        <f t="shared" si="55"/>
        <v>187.5</v>
      </c>
      <c r="AN89" s="82">
        <f t="shared" si="56"/>
        <v>274.5</v>
      </c>
      <c r="AO89" s="82">
        <f t="shared" si="57"/>
        <v>375</v>
      </c>
      <c r="AP89" s="82">
        <f t="shared" si="58"/>
        <v>500</v>
      </c>
      <c r="AQ89" s="82">
        <f t="shared" si="59"/>
        <v>750</v>
      </c>
      <c r="AR89" s="77">
        <f t="shared" si="60"/>
        <v>20053.990000000002</v>
      </c>
      <c r="AS89" s="84">
        <f t="shared" si="61"/>
        <v>22140.99</v>
      </c>
      <c r="AT89" s="85">
        <f t="shared" si="62"/>
        <v>22013.932500000003</v>
      </c>
      <c r="AU89" s="81"/>
      <c r="AV89" s="74">
        <f t="shared" si="63"/>
        <v>88858.535000000003</v>
      </c>
      <c r="AW89" s="86" t="s">
        <v>324</v>
      </c>
    </row>
    <row r="90" spans="2:49" ht="16.5" customHeight="1" thickBot="1" x14ac:dyDescent="0.25">
      <c r="B90" s="87">
        <v>85</v>
      </c>
      <c r="C90" s="59" t="s">
        <v>125</v>
      </c>
      <c r="D90" s="60" t="s">
        <v>304</v>
      </c>
      <c r="E90" s="61">
        <v>191.25</v>
      </c>
      <c r="F90" s="62">
        <v>6331.59</v>
      </c>
      <c r="G90" s="63">
        <v>191.25</v>
      </c>
      <c r="H90" s="64">
        <v>5935.87</v>
      </c>
      <c r="I90" s="63">
        <v>153</v>
      </c>
      <c r="J90" s="65">
        <v>6228.51</v>
      </c>
      <c r="K90" s="12">
        <f t="shared" si="64"/>
        <v>6165.3233333333337</v>
      </c>
      <c r="L90" s="66">
        <v>4</v>
      </c>
      <c r="M90" s="66">
        <v>4</v>
      </c>
      <c r="N90" s="66">
        <v>4</v>
      </c>
      <c r="O90" s="67">
        <f t="shared" si="67"/>
        <v>4</v>
      </c>
      <c r="P90" s="67">
        <f t="shared" si="65"/>
        <v>4</v>
      </c>
      <c r="Q90" s="68">
        <f t="shared" si="68"/>
        <v>24661.293333333335</v>
      </c>
      <c r="R90" s="69">
        <f t="shared" si="69"/>
        <v>4.9418861990011118</v>
      </c>
      <c r="S90" s="70">
        <f t="shared" si="66"/>
        <v>121873.3</v>
      </c>
      <c r="T90" s="71"/>
      <c r="U90" s="37"/>
      <c r="V90" s="73">
        <f>VLOOKUP(C90,SALARIO!$D$4:$G$252,4,FALSE)</f>
        <v>6228.51</v>
      </c>
      <c r="W90" s="74">
        <f t="shared" si="39"/>
        <v>121873.3</v>
      </c>
      <c r="X90" s="75">
        <f t="shared" si="40"/>
        <v>128101.81</v>
      </c>
      <c r="Y90" s="76">
        <f t="shared" si="41"/>
        <v>311.42550000000006</v>
      </c>
      <c r="Z90" s="77">
        <f t="shared" si="42"/>
        <v>0</v>
      </c>
      <c r="AA90" s="89">
        <f t="shared" si="43"/>
        <v>311.42550000000006</v>
      </c>
      <c r="AB90" s="79">
        <f t="shared" si="44"/>
        <v>750</v>
      </c>
      <c r="AC90" s="77">
        <f t="shared" si="45"/>
        <v>11310.181</v>
      </c>
      <c r="AD90" s="80">
        <f t="shared" si="46"/>
        <v>12060.181</v>
      </c>
      <c r="AE90" s="81">
        <f t="shared" si="47"/>
        <v>11748.755500000001</v>
      </c>
      <c r="AF90" s="79">
        <f t="shared" si="48"/>
        <v>89.055300000000003</v>
      </c>
      <c r="AG90" s="82">
        <f t="shared" si="49"/>
        <v>0</v>
      </c>
      <c r="AH90" s="82">
        <f t="shared" si="50"/>
        <v>0</v>
      </c>
      <c r="AI90" s="82">
        <f t="shared" si="51"/>
        <v>0</v>
      </c>
      <c r="AJ90" s="82">
        <f t="shared" si="52"/>
        <v>0</v>
      </c>
      <c r="AK90" s="77">
        <f t="shared" si="53"/>
        <v>0</v>
      </c>
      <c r="AL90" s="84">
        <f t="shared" si="54"/>
        <v>89.055300000000003</v>
      </c>
      <c r="AM90" s="79">
        <f t="shared" si="55"/>
        <v>187.5</v>
      </c>
      <c r="AN90" s="82">
        <f t="shared" si="56"/>
        <v>274.5</v>
      </c>
      <c r="AO90" s="82">
        <f t="shared" si="57"/>
        <v>375</v>
      </c>
      <c r="AP90" s="82">
        <f t="shared" si="58"/>
        <v>500</v>
      </c>
      <c r="AQ90" s="82">
        <f t="shared" si="59"/>
        <v>750</v>
      </c>
      <c r="AR90" s="77">
        <f t="shared" si="60"/>
        <v>19620.362000000001</v>
      </c>
      <c r="AS90" s="84">
        <f t="shared" si="61"/>
        <v>21707.362000000001</v>
      </c>
      <c r="AT90" s="85">
        <f t="shared" si="62"/>
        <v>21618.306700000001</v>
      </c>
      <c r="AU90" s="81"/>
      <c r="AV90" s="74">
        <f t="shared" si="63"/>
        <v>88506.237800000003</v>
      </c>
      <c r="AW90" s="86" t="s">
        <v>324</v>
      </c>
    </row>
    <row r="91" spans="2:49" ht="16.5" customHeight="1" thickBot="1" x14ac:dyDescent="0.25">
      <c r="B91" s="87">
        <v>86</v>
      </c>
      <c r="C91" s="59" t="s">
        <v>126</v>
      </c>
      <c r="D91" s="60" t="s">
        <v>304</v>
      </c>
      <c r="E91" s="61">
        <v>153</v>
      </c>
      <c r="F91" s="62">
        <v>6979.9</v>
      </c>
      <c r="G91" s="63">
        <v>204</v>
      </c>
      <c r="H91" s="64">
        <v>6331.6</v>
      </c>
      <c r="I91" s="63">
        <v>178.5</v>
      </c>
      <c r="J91" s="65">
        <v>5540.15</v>
      </c>
      <c r="K91" s="12">
        <f t="shared" si="64"/>
        <v>6283.8833333333341</v>
      </c>
      <c r="L91" s="66">
        <v>4</v>
      </c>
      <c r="M91" s="66">
        <v>4</v>
      </c>
      <c r="N91" s="66">
        <v>4</v>
      </c>
      <c r="O91" s="67">
        <f t="shared" si="67"/>
        <v>4</v>
      </c>
      <c r="P91" s="67">
        <f t="shared" si="65"/>
        <v>4</v>
      </c>
      <c r="Q91" s="68">
        <f t="shared" si="68"/>
        <v>25135.533333333336</v>
      </c>
      <c r="R91" s="69">
        <f t="shared" si="69"/>
        <v>4.9418861990011118</v>
      </c>
      <c r="S91" s="70">
        <f t="shared" si="66"/>
        <v>124216.94</v>
      </c>
      <c r="T91" s="71"/>
      <c r="U91" s="37"/>
      <c r="V91" s="73">
        <f>VLOOKUP(C91,SALARIO!$D$4:$G$252,4,FALSE)</f>
        <v>5540.15</v>
      </c>
      <c r="W91" s="74">
        <f t="shared" si="39"/>
        <v>124216.94</v>
      </c>
      <c r="X91" s="75">
        <f t="shared" si="40"/>
        <v>129757.09</v>
      </c>
      <c r="Y91" s="76">
        <f t="shared" si="41"/>
        <v>277.00749999999999</v>
      </c>
      <c r="Z91" s="77">
        <f t="shared" si="42"/>
        <v>0</v>
      </c>
      <c r="AA91" s="89">
        <f t="shared" si="43"/>
        <v>277.00749999999999</v>
      </c>
      <c r="AB91" s="79">
        <f t="shared" si="44"/>
        <v>750</v>
      </c>
      <c r="AC91" s="77">
        <f t="shared" si="45"/>
        <v>11475.709000000001</v>
      </c>
      <c r="AD91" s="80">
        <f t="shared" si="46"/>
        <v>12225.709000000001</v>
      </c>
      <c r="AE91" s="81">
        <f t="shared" si="47"/>
        <v>11948.701500000001</v>
      </c>
      <c r="AF91" s="79">
        <f t="shared" si="48"/>
        <v>68.404499999999985</v>
      </c>
      <c r="AG91" s="82">
        <f t="shared" si="49"/>
        <v>0</v>
      </c>
      <c r="AH91" s="82">
        <f t="shared" si="50"/>
        <v>0</v>
      </c>
      <c r="AI91" s="82">
        <f t="shared" si="51"/>
        <v>0</v>
      </c>
      <c r="AJ91" s="82">
        <f t="shared" si="52"/>
        <v>0</v>
      </c>
      <c r="AK91" s="77">
        <f t="shared" si="53"/>
        <v>0</v>
      </c>
      <c r="AL91" s="84">
        <f t="shared" si="54"/>
        <v>68.404499999999985</v>
      </c>
      <c r="AM91" s="79">
        <f t="shared" si="55"/>
        <v>187.5</v>
      </c>
      <c r="AN91" s="82">
        <f t="shared" si="56"/>
        <v>274.5</v>
      </c>
      <c r="AO91" s="82">
        <f t="shared" si="57"/>
        <v>375</v>
      </c>
      <c r="AP91" s="82">
        <f t="shared" si="58"/>
        <v>500</v>
      </c>
      <c r="AQ91" s="82">
        <f t="shared" si="59"/>
        <v>750</v>
      </c>
      <c r="AR91" s="77">
        <f t="shared" si="60"/>
        <v>19951.418000000001</v>
      </c>
      <c r="AS91" s="84">
        <f t="shared" si="61"/>
        <v>22038.418000000001</v>
      </c>
      <c r="AT91" s="85">
        <f t="shared" si="62"/>
        <v>21970.013500000001</v>
      </c>
      <c r="AU91" s="81"/>
      <c r="AV91" s="74">
        <f t="shared" si="63"/>
        <v>90298.225000000006</v>
      </c>
      <c r="AW91" s="86" t="s">
        <v>324</v>
      </c>
    </row>
    <row r="92" spans="2:49" ht="16.5" customHeight="1" thickBot="1" x14ac:dyDescent="0.25">
      <c r="B92" s="58">
        <v>87</v>
      </c>
      <c r="C92" s="59" t="s">
        <v>127</v>
      </c>
      <c r="D92" s="60" t="s">
        <v>304</v>
      </c>
      <c r="E92" s="61">
        <v>140.25</v>
      </c>
      <c r="F92" s="62">
        <v>6212.8099999999995</v>
      </c>
      <c r="G92" s="63">
        <v>191.25</v>
      </c>
      <c r="H92" s="64">
        <v>7415.07</v>
      </c>
      <c r="I92" s="63">
        <v>153</v>
      </c>
      <c r="J92" s="65">
        <v>4748.7</v>
      </c>
      <c r="K92" s="12">
        <f t="shared" si="64"/>
        <v>6125.5266666666657</v>
      </c>
      <c r="L92" s="66">
        <v>4</v>
      </c>
      <c r="M92" s="66">
        <v>4</v>
      </c>
      <c r="N92" s="66">
        <v>4</v>
      </c>
      <c r="O92" s="67">
        <f t="shared" si="67"/>
        <v>4</v>
      </c>
      <c r="P92" s="67">
        <f t="shared" si="65"/>
        <v>4</v>
      </c>
      <c r="Q92" s="68">
        <f t="shared" si="68"/>
        <v>24502.106666666663</v>
      </c>
      <c r="R92" s="69">
        <f t="shared" si="69"/>
        <v>4.9418861990011118</v>
      </c>
      <c r="S92" s="70">
        <f t="shared" si="66"/>
        <v>121086.62</v>
      </c>
      <c r="T92" s="71"/>
      <c r="U92" s="37"/>
      <c r="V92" s="73">
        <f>VLOOKUP(C92,SALARIO!$D$4:$G$252,4,FALSE)</f>
        <v>4748.7</v>
      </c>
      <c r="W92" s="74">
        <f t="shared" si="39"/>
        <v>121086.62</v>
      </c>
      <c r="X92" s="75">
        <f t="shared" si="40"/>
        <v>125835.31999999999</v>
      </c>
      <c r="Y92" s="76">
        <f t="shared" si="41"/>
        <v>237.435</v>
      </c>
      <c r="Z92" s="77">
        <f t="shared" si="42"/>
        <v>0</v>
      </c>
      <c r="AA92" s="89">
        <f t="shared" si="43"/>
        <v>237.435</v>
      </c>
      <c r="AB92" s="79">
        <f t="shared" si="44"/>
        <v>750</v>
      </c>
      <c r="AC92" s="77">
        <f t="shared" si="45"/>
        <v>11083.531999999999</v>
      </c>
      <c r="AD92" s="80">
        <f t="shared" si="46"/>
        <v>11833.531999999999</v>
      </c>
      <c r="AE92" s="81">
        <f t="shared" si="47"/>
        <v>11596.097</v>
      </c>
      <c r="AF92" s="79">
        <f t="shared" si="48"/>
        <v>44.660999999999994</v>
      </c>
      <c r="AG92" s="82">
        <f t="shared" si="49"/>
        <v>0</v>
      </c>
      <c r="AH92" s="82">
        <f t="shared" si="50"/>
        <v>0</v>
      </c>
      <c r="AI92" s="82">
        <f t="shared" si="51"/>
        <v>0</v>
      </c>
      <c r="AJ92" s="82">
        <f t="shared" si="52"/>
        <v>0</v>
      </c>
      <c r="AK92" s="77">
        <f t="shared" si="53"/>
        <v>0</v>
      </c>
      <c r="AL92" s="84">
        <f t="shared" si="54"/>
        <v>44.660999999999994</v>
      </c>
      <c r="AM92" s="79">
        <f t="shared" si="55"/>
        <v>187.5</v>
      </c>
      <c r="AN92" s="82">
        <f t="shared" si="56"/>
        <v>274.5</v>
      </c>
      <c r="AO92" s="82">
        <f t="shared" si="57"/>
        <v>375</v>
      </c>
      <c r="AP92" s="82">
        <f t="shared" si="58"/>
        <v>500</v>
      </c>
      <c r="AQ92" s="82">
        <f t="shared" si="59"/>
        <v>750</v>
      </c>
      <c r="AR92" s="77">
        <f t="shared" si="60"/>
        <v>19167.063999999998</v>
      </c>
      <c r="AS92" s="84">
        <f t="shared" si="61"/>
        <v>21254.063999999998</v>
      </c>
      <c r="AT92" s="85">
        <f t="shared" si="62"/>
        <v>21209.402999999998</v>
      </c>
      <c r="AU92" s="81"/>
      <c r="AV92" s="74">
        <f t="shared" si="63"/>
        <v>88281.12</v>
      </c>
      <c r="AW92" s="86" t="s">
        <v>324</v>
      </c>
    </row>
    <row r="93" spans="2:49" ht="16.5" customHeight="1" thickBot="1" x14ac:dyDescent="0.25">
      <c r="B93" s="87">
        <v>88</v>
      </c>
      <c r="C93" s="59" t="s">
        <v>128</v>
      </c>
      <c r="D93" s="60" t="s">
        <v>304</v>
      </c>
      <c r="E93" s="61">
        <v>153</v>
      </c>
      <c r="F93" s="62">
        <v>7139.82</v>
      </c>
      <c r="G93" s="63">
        <v>153</v>
      </c>
      <c r="H93" s="64">
        <v>4748.7</v>
      </c>
      <c r="I93" s="63">
        <v>178.5</v>
      </c>
      <c r="J93" s="65">
        <v>5540.15</v>
      </c>
      <c r="K93" s="12">
        <f t="shared" si="64"/>
        <v>5809.5566666666664</v>
      </c>
      <c r="L93" s="66">
        <v>4</v>
      </c>
      <c r="M93" s="66">
        <v>4</v>
      </c>
      <c r="N93" s="66">
        <v>4</v>
      </c>
      <c r="O93" s="67">
        <f t="shared" si="67"/>
        <v>4</v>
      </c>
      <c r="P93" s="67">
        <f t="shared" si="65"/>
        <v>4</v>
      </c>
      <c r="Q93" s="68">
        <f t="shared" si="68"/>
        <v>23238.226666666666</v>
      </c>
      <c r="R93" s="69">
        <f t="shared" si="69"/>
        <v>4.9418861990011118</v>
      </c>
      <c r="S93" s="70">
        <f t="shared" si="66"/>
        <v>114840.67</v>
      </c>
      <c r="T93" s="71"/>
      <c r="U93" s="37"/>
      <c r="V93" s="73">
        <f>VLOOKUP(C93,SALARIO!$D$4:$G$252,4,FALSE)</f>
        <v>5540.15</v>
      </c>
      <c r="W93" s="74">
        <f t="shared" si="39"/>
        <v>114840.67</v>
      </c>
      <c r="X93" s="75">
        <f t="shared" si="40"/>
        <v>120380.81999999999</v>
      </c>
      <c r="Y93" s="76">
        <f t="shared" si="41"/>
        <v>277.00749999999999</v>
      </c>
      <c r="Z93" s="77">
        <f t="shared" si="42"/>
        <v>0</v>
      </c>
      <c r="AA93" s="89">
        <f t="shared" si="43"/>
        <v>277.00749999999999</v>
      </c>
      <c r="AB93" s="79">
        <f t="shared" si="44"/>
        <v>750</v>
      </c>
      <c r="AC93" s="77">
        <f t="shared" si="45"/>
        <v>10538.082</v>
      </c>
      <c r="AD93" s="80">
        <f t="shared" si="46"/>
        <v>11288.082</v>
      </c>
      <c r="AE93" s="81">
        <f t="shared" si="47"/>
        <v>11011.074500000001</v>
      </c>
      <c r="AF93" s="79">
        <f t="shared" si="48"/>
        <v>68.404499999999985</v>
      </c>
      <c r="AG93" s="82">
        <f t="shared" si="49"/>
        <v>0</v>
      </c>
      <c r="AH93" s="82">
        <f t="shared" si="50"/>
        <v>0</v>
      </c>
      <c r="AI93" s="82">
        <f t="shared" si="51"/>
        <v>0</v>
      </c>
      <c r="AJ93" s="82">
        <f t="shared" si="52"/>
        <v>0</v>
      </c>
      <c r="AK93" s="77">
        <f t="shared" si="53"/>
        <v>0</v>
      </c>
      <c r="AL93" s="84">
        <f t="shared" si="54"/>
        <v>68.404499999999985</v>
      </c>
      <c r="AM93" s="79">
        <f t="shared" si="55"/>
        <v>187.5</v>
      </c>
      <c r="AN93" s="82">
        <f t="shared" si="56"/>
        <v>274.5</v>
      </c>
      <c r="AO93" s="82">
        <f t="shared" si="57"/>
        <v>375</v>
      </c>
      <c r="AP93" s="82">
        <f t="shared" si="58"/>
        <v>500</v>
      </c>
      <c r="AQ93" s="82">
        <f t="shared" si="59"/>
        <v>750</v>
      </c>
      <c r="AR93" s="77">
        <f t="shared" si="60"/>
        <v>18076.164000000001</v>
      </c>
      <c r="AS93" s="84">
        <f t="shared" si="61"/>
        <v>20163.164000000001</v>
      </c>
      <c r="AT93" s="85">
        <f t="shared" si="62"/>
        <v>20094.7595</v>
      </c>
      <c r="AU93" s="81"/>
      <c r="AV93" s="74">
        <f t="shared" si="63"/>
        <v>83734.835999999996</v>
      </c>
      <c r="AW93" s="86" t="s">
        <v>324</v>
      </c>
    </row>
    <row r="94" spans="2:49" ht="16.5" customHeight="1" thickBot="1" x14ac:dyDescent="0.25">
      <c r="B94" s="87">
        <v>89</v>
      </c>
      <c r="C94" s="59" t="s">
        <v>129</v>
      </c>
      <c r="D94" s="60" t="s">
        <v>304</v>
      </c>
      <c r="E94" s="61">
        <v>153</v>
      </c>
      <c r="F94" s="62">
        <v>7499.37</v>
      </c>
      <c r="G94" s="63">
        <v>127.5</v>
      </c>
      <c r="H94" s="64">
        <v>3957.25</v>
      </c>
      <c r="I94" s="63">
        <v>204</v>
      </c>
      <c r="J94" s="65">
        <v>6331.6</v>
      </c>
      <c r="K94" s="12">
        <f t="shared" si="64"/>
        <v>5929.4066666666668</v>
      </c>
      <c r="L94" s="66">
        <v>4</v>
      </c>
      <c r="M94" s="66">
        <v>4</v>
      </c>
      <c r="N94" s="66">
        <v>4</v>
      </c>
      <c r="O94" s="67">
        <f t="shared" si="67"/>
        <v>4</v>
      </c>
      <c r="P94" s="67">
        <f t="shared" si="65"/>
        <v>4</v>
      </c>
      <c r="Q94" s="68">
        <f t="shared" si="68"/>
        <v>23717.626666666667</v>
      </c>
      <c r="R94" s="69">
        <f t="shared" si="69"/>
        <v>4.9418861990011118</v>
      </c>
      <c r="S94" s="70">
        <f t="shared" si="66"/>
        <v>117209.81</v>
      </c>
      <c r="T94" s="71"/>
      <c r="U94" s="37"/>
      <c r="V94" s="73">
        <f>VLOOKUP(C94,SALARIO!$D$4:$G$252,4,FALSE)</f>
        <v>6331.6</v>
      </c>
      <c r="W94" s="74">
        <f t="shared" si="39"/>
        <v>117209.81</v>
      </c>
      <c r="X94" s="75">
        <f t="shared" si="40"/>
        <v>123541.41</v>
      </c>
      <c r="Y94" s="76">
        <f t="shared" si="41"/>
        <v>316.58000000000004</v>
      </c>
      <c r="Z94" s="77">
        <f t="shared" si="42"/>
        <v>0</v>
      </c>
      <c r="AA94" s="89">
        <f t="shared" si="43"/>
        <v>316.58000000000004</v>
      </c>
      <c r="AB94" s="79">
        <f t="shared" si="44"/>
        <v>750</v>
      </c>
      <c r="AC94" s="77">
        <f t="shared" si="45"/>
        <v>10854.141000000001</v>
      </c>
      <c r="AD94" s="80">
        <f t="shared" si="46"/>
        <v>11604.141000000001</v>
      </c>
      <c r="AE94" s="81">
        <f t="shared" si="47"/>
        <v>11287.561000000002</v>
      </c>
      <c r="AF94" s="79">
        <f t="shared" si="48"/>
        <v>92.14800000000001</v>
      </c>
      <c r="AG94" s="82">
        <f t="shared" si="49"/>
        <v>0</v>
      </c>
      <c r="AH94" s="82">
        <f t="shared" si="50"/>
        <v>0</v>
      </c>
      <c r="AI94" s="82">
        <f t="shared" si="51"/>
        <v>0</v>
      </c>
      <c r="AJ94" s="82">
        <f t="shared" si="52"/>
        <v>0</v>
      </c>
      <c r="AK94" s="77">
        <f t="shared" si="53"/>
        <v>0</v>
      </c>
      <c r="AL94" s="84">
        <f t="shared" si="54"/>
        <v>92.14800000000001</v>
      </c>
      <c r="AM94" s="79">
        <f t="shared" si="55"/>
        <v>187.5</v>
      </c>
      <c r="AN94" s="82">
        <f t="shared" si="56"/>
        <v>274.5</v>
      </c>
      <c r="AO94" s="82">
        <f t="shared" si="57"/>
        <v>375</v>
      </c>
      <c r="AP94" s="82">
        <f t="shared" si="58"/>
        <v>500</v>
      </c>
      <c r="AQ94" s="82">
        <f t="shared" si="59"/>
        <v>750</v>
      </c>
      <c r="AR94" s="77">
        <f t="shared" si="60"/>
        <v>18708.282000000003</v>
      </c>
      <c r="AS94" s="84">
        <f t="shared" si="61"/>
        <v>20795.282000000003</v>
      </c>
      <c r="AT94" s="85">
        <f t="shared" si="62"/>
        <v>20703.134000000002</v>
      </c>
      <c r="AU94" s="81"/>
      <c r="AV94" s="74">
        <f t="shared" si="63"/>
        <v>85219.114999999991</v>
      </c>
      <c r="AW94" s="86" t="s">
        <v>324</v>
      </c>
    </row>
    <row r="95" spans="2:49" ht="16.5" customHeight="1" thickBot="1" x14ac:dyDescent="0.25">
      <c r="B95" s="87">
        <v>90</v>
      </c>
      <c r="C95" s="59" t="s">
        <v>130</v>
      </c>
      <c r="D95" s="60" t="s">
        <v>304</v>
      </c>
      <c r="E95" s="61">
        <v>191.25</v>
      </c>
      <c r="F95" s="62">
        <v>6331.59</v>
      </c>
      <c r="G95" s="63">
        <v>191.25</v>
      </c>
      <c r="H95" s="64">
        <v>5935.87</v>
      </c>
      <c r="I95" s="63">
        <v>153</v>
      </c>
      <c r="J95" s="65">
        <v>5991.87</v>
      </c>
      <c r="K95" s="12">
        <f t="shared" si="64"/>
        <v>6086.4433333333327</v>
      </c>
      <c r="L95" s="66">
        <v>4</v>
      </c>
      <c r="M95" s="66">
        <v>4</v>
      </c>
      <c r="N95" s="66">
        <v>4</v>
      </c>
      <c r="O95" s="67">
        <f t="shared" si="67"/>
        <v>4</v>
      </c>
      <c r="P95" s="67">
        <f t="shared" si="65"/>
        <v>4</v>
      </c>
      <c r="Q95" s="68">
        <f t="shared" si="68"/>
        <v>24345.773333333331</v>
      </c>
      <c r="R95" s="69">
        <f t="shared" si="69"/>
        <v>4.9418861990011118</v>
      </c>
      <c r="S95" s="70">
        <f t="shared" si="66"/>
        <v>120314.04</v>
      </c>
      <c r="T95" s="71"/>
      <c r="U95" s="37"/>
      <c r="V95" s="73">
        <f>VLOOKUP(C95,SALARIO!$D$4:$G$252,4,FALSE)</f>
        <v>5991.87</v>
      </c>
      <c r="W95" s="74">
        <f t="shared" si="39"/>
        <v>120314.04</v>
      </c>
      <c r="X95" s="75">
        <f t="shared" si="40"/>
        <v>126305.90999999999</v>
      </c>
      <c r="Y95" s="76">
        <f t="shared" si="41"/>
        <v>299.59350000000001</v>
      </c>
      <c r="Z95" s="77">
        <f t="shared" si="42"/>
        <v>0</v>
      </c>
      <c r="AA95" s="89">
        <f t="shared" si="43"/>
        <v>299.59350000000001</v>
      </c>
      <c r="AB95" s="79">
        <f t="shared" si="44"/>
        <v>750</v>
      </c>
      <c r="AC95" s="77">
        <f t="shared" si="45"/>
        <v>11130.591</v>
      </c>
      <c r="AD95" s="80">
        <f t="shared" si="46"/>
        <v>11880.591</v>
      </c>
      <c r="AE95" s="81">
        <f t="shared" si="47"/>
        <v>11580.997499999999</v>
      </c>
      <c r="AF95" s="79">
        <f t="shared" si="48"/>
        <v>81.956099999999992</v>
      </c>
      <c r="AG95" s="82">
        <f t="shared" si="49"/>
        <v>0</v>
      </c>
      <c r="AH95" s="82">
        <f t="shared" si="50"/>
        <v>0</v>
      </c>
      <c r="AI95" s="82">
        <f t="shared" si="51"/>
        <v>0</v>
      </c>
      <c r="AJ95" s="82">
        <f t="shared" si="52"/>
        <v>0</v>
      </c>
      <c r="AK95" s="77">
        <f t="shared" si="53"/>
        <v>0</v>
      </c>
      <c r="AL95" s="84">
        <f t="shared" si="54"/>
        <v>81.956099999999992</v>
      </c>
      <c r="AM95" s="79">
        <f t="shared" si="55"/>
        <v>187.5</v>
      </c>
      <c r="AN95" s="82">
        <f t="shared" si="56"/>
        <v>274.5</v>
      </c>
      <c r="AO95" s="82">
        <f t="shared" si="57"/>
        <v>375</v>
      </c>
      <c r="AP95" s="82">
        <f t="shared" si="58"/>
        <v>500</v>
      </c>
      <c r="AQ95" s="82">
        <f t="shared" si="59"/>
        <v>750</v>
      </c>
      <c r="AR95" s="77">
        <f t="shared" si="60"/>
        <v>19261.181999999997</v>
      </c>
      <c r="AS95" s="84">
        <f t="shared" si="61"/>
        <v>21348.181999999997</v>
      </c>
      <c r="AT95" s="85">
        <f t="shared" si="62"/>
        <v>21266.225899999998</v>
      </c>
      <c r="AU95" s="81"/>
      <c r="AV95" s="74">
        <f t="shared" si="63"/>
        <v>87466.816599999991</v>
      </c>
      <c r="AW95" s="86" t="s">
        <v>324</v>
      </c>
    </row>
    <row r="96" spans="2:49" ht="16.5" customHeight="1" thickBot="1" x14ac:dyDescent="0.25">
      <c r="B96" s="87">
        <v>91</v>
      </c>
      <c r="C96" s="59" t="s">
        <v>131</v>
      </c>
      <c r="D96" s="60" t="s">
        <v>304</v>
      </c>
      <c r="E96" s="61">
        <v>191.25</v>
      </c>
      <c r="F96" s="62">
        <v>6331.59</v>
      </c>
      <c r="G96" s="63">
        <v>191.25</v>
      </c>
      <c r="H96" s="64">
        <v>5935.87</v>
      </c>
      <c r="I96" s="63">
        <v>204</v>
      </c>
      <c r="J96" s="65">
        <v>6331.6</v>
      </c>
      <c r="K96" s="12">
        <f t="shared" si="64"/>
        <v>6199.6866666666656</v>
      </c>
      <c r="L96" s="66">
        <v>4</v>
      </c>
      <c r="M96" s="66">
        <v>4</v>
      </c>
      <c r="N96" s="66">
        <v>4</v>
      </c>
      <c r="O96" s="67">
        <f t="shared" si="67"/>
        <v>4</v>
      </c>
      <c r="P96" s="67">
        <f t="shared" si="65"/>
        <v>4</v>
      </c>
      <c r="Q96" s="68">
        <f t="shared" si="68"/>
        <v>24798.746666666662</v>
      </c>
      <c r="R96" s="69">
        <f t="shared" si="69"/>
        <v>4.9418861990011118</v>
      </c>
      <c r="S96" s="70">
        <f t="shared" si="66"/>
        <v>122552.58</v>
      </c>
      <c r="T96" s="71"/>
      <c r="U96" s="37"/>
      <c r="V96" s="73">
        <f>VLOOKUP(C96,SALARIO!$D$4:$G$252,4,FALSE)</f>
        <v>6331.6</v>
      </c>
      <c r="W96" s="74">
        <f t="shared" si="39"/>
        <v>122552.58</v>
      </c>
      <c r="X96" s="75">
        <f t="shared" si="40"/>
        <v>128884.18000000001</v>
      </c>
      <c r="Y96" s="76">
        <f t="shared" si="41"/>
        <v>316.58000000000004</v>
      </c>
      <c r="Z96" s="77">
        <f t="shared" si="42"/>
        <v>0</v>
      </c>
      <c r="AA96" s="89">
        <f t="shared" si="43"/>
        <v>316.58000000000004</v>
      </c>
      <c r="AB96" s="79">
        <f t="shared" si="44"/>
        <v>750</v>
      </c>
      <c r="AC96" s="77">
        <f t="shared" si="45"/>
        <v>11388.418000000001</v>
      </c>
      <c r="AD96" s="80">
        <f t="shared" si="46"/>
        <v>12138.418000000001</v>
      </c>
      <c r="AE96" s="81">
        <f t="shared" si="47"/>
        <v>11821.838000000002</v>
      </c>
      <c r="AF96" s="79">
        <f t="shared" si="48"/>
        <v>92.14800000000001</v>
      </c>
      <c r="AG96" s="82">
        <f t="shared" si="49"/>
        <v>0</v>
      </c>
      <c r="AH96" s="82">
        <f t="shared" si="50"/>
        <v>0</v>
      </c>
      <c r="AI96" s="82">
        <f t="shared" si="51"/>
        <v>0</v>
      </c>
      <c r="AJ96" s="82">
        <f t="shared" si="52"/>
        <v>0</v>
      </c>
      <c r="AK96" s="77">
        <f t="shared" si="53"/>
        <v>0</v>
      </c>
      <c r="AL96" s="84">
        <f t="shared" si="54"/>
        <v>92.14800000000001</v>
      </c>
      <c r="AM96" s="79">
        <f t="shared" si="55"/>
        <v>187.5</v>
      </c>
      <c r="AN96" s="82">
        <f t="shared" si="56"/>
        <v>274.5</v>
      </c>
      <c r="AO96" s="82">
        <f t="shared" si="57"/>
        <v>375</v>
      </c>
      <c r="AP96" s="82">
        <f t="shared" si="58"/>
        <v>500</v>
      </c>
      <c r="AQ96" s="82">
        <f t="shared" si="59"/>
        <v>750</v>
      </c>
      <c r="AR96" s="77">
        <f t="shared" si="60"/>
        <v>19776.836000000003</v>
      </c>
      <c r="AS96" s="84">
        <f t="shared" si="61"/>
        <v>21863.836000000003</v>
      </c>
      <c r="AT96" s="85">
        <f t="shared" si="62"/>
        <v>21771.688000000002</v>
      </c>
      <c r="AU96" s="81"/>
      <c r="AV96" s="74">
        <f t="shared" si="63"/>
        <v>88959.054000000004</v>
      </c>
      <c r="AW96" s="86" t="s">
        <v>324</v>
      </c>
    </row>
    <row r="97" spans="2:77" ht="16.5" customHeight="1" thickBot="1" x14ac:dyDescent="0.25">
      <c r="B97" s="87">
        <v>92</v>
      </c>
      <c r="C97" s="59" t="s">
        <v>132</v>
      </c>
      <c r="D97" s="60" t="s">
        <v>302</v>
      </c>
      <c r="E97" s="61">
        <v>0</v>
      </c>
      <c r="F97" s="62">
        <v>0</v>
      </c>
      <c r="G97" s="63"/>
      <c r="H97" s="64"/>
      <c r="I97" s="63"/>
      <c r="J97" s="65"/>
      <c r="K97" s="12">
        <f t="shared" si="64"/>
        <v>0</v>
      </c>
      <c r="L97" s="66" t="s">
        <v>20</v>
      </c>
      <c r="M97" s="66" t="s">
        <v>20</v>
      </c>
      <c r="N97" s="66" t="s">
        <v>20</v>
      </c>
      <c r="O97" s="67">
        <f t="shared" si="67"/>
        <v>0</v>
      </c>
      <c r="P97" s="67">
        <f t="shared" si="65"/>
        <v>0</v>
      </c>
      <c r="Q97" s="68">
        <f t="shared" si="68"/>
        <v>0</v>
      </c>
      <c r="R97" s="69">
        <f t="shared" si="69"/>
        <v>4.9418861990011118</v>
      </c>
      <c r="S97" s="70">
        <f t="shared" si="66"/>
        <v>0</v>
      </c>
      <c r="T97" s="71"/>
      <c r="U97" s="37"/>
      <c r="V97" s="73">
        <v>0</v>
      </c>
      <c r="W97" s="74">
        <f t="shared" ref="W97:W160" si="70">S97</f>
        <v>0</v>
      </c>
      <c r="X97" s="75">
        <f t="shared" ref="X97:X160" si="71">V97+W97</f>
        <v>0</v>
      </c>
      <c r="Y97" s="76">
        <f t="shared" ref="Y97:Y160" si="72">IF(V97&lt;=15000,V97*Y$5,15000*Y$5)</f>
        <v>0</v>
      </c>
      <c r="Z97" s="77">
        <f t="shared" ref="Z97:Z160" si="73">IF(V97&lt;=15000,0,(V97-15000)*Z$5)</f>
        <v>0</v>
      </c>
      <c r="AA97" s="89">
        <f t="shared" ref="AA97:AA160" si="74">SUM(Y97:Z97)</f>
        <v>0</v>
      </c>
      <c r="AB97" s="79">
        <f t="shared" ref="AB97:AB160" si="75">IF(X97&lt;=15000,X97*AB$5,15000*AB$5)</f>
        <v>0</v>
      </c>
      <c r="AC97" s="77">
        <f t="shared" ref="AC97:AC160" si="76">IF(X97&lt;=15000,0,(X97-15000)*AC$5)</f>
        <v>0</v>
      </c>
      <c r="AD97" s="80">
        <f t="shared" ref="AD97:AD160" si="77">SUM(AB97:AC97)</f>
        <v>0</v>
      </c>
      <c r="AE97" s="81">
        <f t="shared" ref="AE97:AE160" si="78">AD97-AA97</f>
        <v>0</v>
      </c>
      <c r="AF97" s="79">
        <f t="shared" ref="AF97:AF160" si="79">IF(V97&gt;3260,IF(V97&gt;9510,(9510-3260)*AF$5,(V97-3260)*AF$5),0)</f>
        <v>0</v>
      </c>
      <c r="AG97" s="82">
        <f t="shared" ref="AG97:AG160" si="80">IF(V97&gt;9510,IF(V97&gt;15000,(15000-9510)*AG$5,(V97-9510)*AG$5),0)</f>
        <v>0</v>
      </c>
      <c r="AH97" s="82">
        <f t="shared" ref="AH97:AH160" si="81">IF(V97&gt;15000,IF(V97&gt;20000,(20000-15000)*AH$5,(V97-15000)*AH$5),0)</f>
        <v>0</v>
      </c>
      <c r="AI97" s="82">
        <f t="shared" ref="AI97:AI160" si="82">IF(V97&gt;20000,IF(V97&gt;25000,(25000-20000)*AI$5,(V97-20000)*AI$5),0)</f>
        <v>0</v>
      </c>
      <c r="AJ97" s="82">
        <f t="shared" ref="AJ97:AJ160" si="83">IF(V97&gt;25000,IF(V97&gt;30000,(30000-25000)*AJ$5,(V97-25000)*AJ$5),0)</f>
        <v>0</v>
      </c>
      <c r="AK97" s="77">
        <f t="shared" ref="AK97:AK160" si="84">IF(V97&gt;30000,(V97-30000)*AK$5,0)</f>
        <v>0</v>
      </c>
      <c r="AL97" s="84">
        <f t="shared" ref="AL97:AL160" si="85">SUM(AF97:AK97)</f>
        <v>0</v>
      </c>
      <c r="AM97" s="79">
        <f t="shared" ref="AM97:AM160" si="86">IF(X97&gt;3260,IF(X97&gt;9510,(9510-3260)*AM$5,(X97-3260)*AM$5),0)</f>
        <v>0</v>
      </c>
      <c r="AN97" s="82">
        <f t="shared" ref="AN97:AN160" si="87">IF(X97&gt;9510,IF(X97&gt;15000,(15000-9510)*AN$5,(X97-9510)*AN$5),0)</f>
        <v>0</v>
      </c>
      <c r="AO97" s="82">
        <f t="shared" ref="AO97:AO160" si="88">IF(X97&gt;15000,IF(X97&gt;20000,(20000-15000)*AO$5,(X97-15000)*AO$5),0)</f>
        <v>0</v>
      </c>
      <c r="AP97" s="82">
        <f t="shared" ref="AP97:AP160" si="89">IF(X97&gt;20000,IF(X97&gt;25000,(25000-20000)*AP$5,(X97-20000)*AP$5),0)</f>
        <v>0</v>
      </c>
      <c r="AQ97" s="82">
        <f t="shared" ref="AQ97:AQ160" si="90">IF(X97&gt;25000,IF(X97&gt;30000,(30000-25000)*AQ$5,(X97-25000)*AQ$5),0)</f>
        <v>0</v>
      </c>
      <c r="AR97" s="77">
        <f t="shared" ref="AR97:AR160" si="91">IF(X97&gt;30000,(X97-30000)*AR$5,0)</f>
        <v>0</v>
      </c>
      <c r="AS97" s="84">
        <f t="shared" ref="AS97:AS160" si="92">SUM(AM97:AR97)</f>
        <v>0</v>
      </c>
      <c r="AT97" s="85">
        <f t="shared" ref="AT97:AT160" si="93">AS97-AL97</f>
        <v>0</v>
      </c>
      <c r="AU97" s="81"/>
      <c r="AV97" s="74">
        <f t="shared" ref="AV97:AV160" si="94">W97-AE97-AT97-AU97</f>
        <v>0</v>
      </c>
      <c r="AW97" s="86" t="s">
        <v>324</v>
      </c>
    </row>
    <row r="98" spans="2:77" ht="16.5" customHeight="1" thickBot="1" x14ac:dyDescent="0.25">
      <c r="B98" s="87">
        <v>93</v>
      </c>
      <c r="C98" s="59" t="s">
        <v>133</v>
      </c>
      <c r="D98" s="60" t="s">
        <v>302</v>
      </c>
      <c r="E98" s="61">
        <v>153</v>
      </c>
      <c r="F98" s="62">
        <v>4082.2</v>
      </c>
      <c r="G98" s="63">
        <v>204</v>
      </c>
      <c r="H98" s="64">
        <v>5983.6500000000005</v>
      </c>
      <c r="I98" s="63">
        <v>102</v>
      </c>
      <c r="J98" s="65">
        <v>2363.0700000000002</v>
      </c>
      <c r="K98" s="12">
        <f t="shared" si="64"/>
        <v>4142.9733333333334</v>
      </c>
      <c r="L98" s="66">
        <v>3</v>
      </c>
      <c r="M98" s="66">
        <v>4</v>
      </c>
      <c r="N98" s="66">
        <v>4</v>
      </c>
      <c r="O98" s="67">
        <f t="shared" si="67"/>
        <v>3.6666666666666665</v>
      </c>
      <c r="P98" s="67">
        <f t="shared" si="65"/>
        <v>3.6666666666666665</v>
      </c>
      <c r="Q98" s="68">
        <f t="shared" si="68"/>
        <v>15190.902222222221</v>
      </c>
      <c r="R98" s="69">
        <f t="shared" si="69"/>
        <v>4.9418861990011118</v>
      </c>
      <c r="S98" s="70">
        <f t="shared" si="66"/>
        <v>75071.710000000006</v>
      </c>
      <c r="T98" s="71"/>
      <c r="U98" s="37"/>
      <c r="V98" s="73">
        <f>VLOOKUP(C98,SALARIO!$D$4:$G$252,4,FALSE)</f>
        <v>2363.0700000000002</v>
      </c>
      <c r="W98" s="74">
        <f t="shared" si="70"/>
        <v>75071.710000000006</v>
      </c>
      <c r="X98" s="75">
        <f t="shared" si="71"/>
        <v>77434.780000000013</v>
      </c>
      <c r="Y98" s="76">
        <f t="shared" si="72"/>
        <v>118.15350000000001</v>
      </c>
      <c r="Z98" s="77">
        <f t="shared" si="73"/>
        <v>0</v>
      </c>
      <c r="AA98" s="89">
        <f t="shared" si="74"/>
        <v>118.15350000000001</v>
      </c>
      <c r="AB98" s="79">
        <f t="shared" si="75"/>
        <v>750</v>
      </c>
      <c r="AC98" s="77">
        <f t="shared" si="76"/>
        <v>6243.4780000000019</v>
      </c>
      <c r="AD98" s="80">
        <f t="shared" si="77"/>
        <v>6993.4780000000019</v>
      </c>
      <c r="AE98" s="81">
        <f t="shared" si="78"/>
        <v>6875.3245000000015</v>
      </c>
      <c r="AF98" s="79">
        <f t="shared" si="79"/>
        <v>0</v>
      </c>
      <c r="AG98" s="82">
        <f t="shared" si="80"/>
        <v>0</v>
      </c>
      <c r="AH98" s="82">
        <f t="shared" si="81"/>
        <v>0</v>
      </c>
      <c r="AI98" s="82">
        <f t="shared" si="82"/>
        <v>0</v>
      </c>
      <c r="AJ98" s="82">
        <f t="shared" si="83"/>
        <v>0</v>
      </c>
      <c r="AK98" s="77">
        <f t="shared" si="84"/>
        <v>0</v>
      </c>
      <c r="AL98" s="84">
        <f t="shared" si="85"/>
        <v>0</v>
      </c>
      <c r="AM98" s="79">
        <f t="shared" si="86"/>
        <v>187.5</v>
      </c>
      <c r="AN98" s="82">
        <f t="shared" si="87"/>
        <v>274.5</v>
      </c>
      <c r="AO98" s="82">
        <f t="shared" si="88"/>
        <v>375</v>
      </c>
      <c r="AP98" s="82">
        <f t="shared" si="89"/>
        <v>500</v>
      </c>
      <c r="AQ98" s="82">
        <f t="shared" si="90"/>
        <v>750</v>
      </c>
      <c r="AR98" s="77">
        <f t="shared" si="91"/>
        <v>9486.9560000000038</v>
      </c>
      <c r="AS98" s="84">
        <f t="shared" si="92"/>
        <v>11573.956000000004</v>
      </c>
      <c r="AT98" s="85">
        <f t="shared" si="93"/>
        <v>11573.956000000004</v>
      </c>
      <c r="AU98" s="81"/>
      <c r="AV98" s="74">
        <f t="shared" si="94"/>
        <v>56622.429499999998</v>
      </c>
      <c r="AW98" s="86" t="s">
        <v>324</v>
      </c>
    </row>
    <row r="99" spans="2:77" ht="16.5" customHeight="1" thickBot="1" x14ac:dyDescent="0.25">
      <c r="B99" s="58">
        <v>94</v>
      </c>
      <c r="C99" s="59" t="s">
        <v>134</v>
      </c>
      <c r="D99" s="60" t="s">
        <v>302</v>
      </c>
      <c r="E99" s="61">
        <v>191.25</v>
      </c>
      <c r="F99" s="62">
        <v>4726.1400000000003</v>
      </c>
      <c r="G99" s="63">
        <v>191.25</v>
      </c>
      <c r="H99" s="64">
        <v>4430.76</v>
      </c>
      <c r="I99" s="63">
        <v>204</v>
      </c>
      <c r="J99" s="65">
        <v>4726.1400000000003</v>
      </c>
      <c r="K99" s="12">
        <f t="shared" si="64"/>
        <v>4627.68</v>
      </c>
      <c r="L99" s="66">
        <v>3</v>
      </c>
      <c r="M99" s="66">
        <v>4</v>
      </c>
      <c r="N99" s="66">
        <v>4</v>
      </c>
      <c r="O99" s="67">
        <f t="shared" si="67"/>
        <v>3.6666666666666665</v>
      </c>
      <c r="P99" s="67">
        <f t="shared" si="65"/>
        <v>3.6666666666666665</v>
      </c>
      <c r="Q99" s="68">
        <f t="shared" si="68"/>
        <v>16968.16</v>
      </c>
      <c r="R99" s="69">
        <f t="shared" si="69"/>
        <v>4.9418861990011118</v>
      </c>
      <c r="S99" s="70">
        <f t="shared" si="66"/>
        <v>83854.710000000006</v>
      </c>
      <c r="T99" s="71"/>
      <c r="U99" s="37"/>
      <c r="V99" s="73">
        <f>VLOOKUP(C99,SALARIO!$D$4:$G$252,4,FALSE)</f>
        <v>6895.75</v>
      </c>
      <c r="W99" s="74">
        <f t="shared" si="70"/>
        <v>83854.710000000006</v>
      </c>
      <c r="X99" s="75">
        <f t="shared" si="71"/>
        <v>90750.46</v>
      </c>
      <c r="Y99" s="76">
        <f t="shared" si="72"/>
        <v>344.78750000000002</v>
      </c>
      <c r="Z99" s="77">
        <f t="shared" si="73"/>
        <v>0</v>
      </c>
      <c r="AA99" s="89">
        <f t="shared" si="74"/>
        <v>344.78750000000002</v>
      </c>
      <c r="AB99" s="79">
        <f t="shared" si="75"/>
        <v>750</v>
      </c>
      <c r="AC99" s="77">
        <f t="shared" si="76"/>
        <v>7575.0460000000012</v>
      </c>
      <c r="AD99" s="80">
        <f t="shared" si="77"/>
        <v>8325.0460000000021</v>
      </c>
      <c r="AE99" s="81">
        <f t="shared" si="78"/>
        <v>7980.2585000000017</v>
      </c>
      <c r="AF99" s="79">
        <f t="shared" si="79"/>
        <v>109.07249999999999</v>
      </c>
      <c r="AG99" s="82">
        <f t="shared" si="80"/>
        <v>0</v>
      </c>
      <c r="AH99" s="82">
        <f t="shared" si="81"/>
        <v>0</v>
      </c>
      <c r="AI99" s="82">
        <f t="shared" si="82"/>
        <v>0</v>
      </c>
      <c r="AJ99" s="82">
        <f t="shared" si="83"/>
        <v>0</v>
      </c>
      <c r="AK99" s="77">
        <f t="shared" si="84"/>
        <v>0</v>
      </c>
      <c r="AL99" s="84">
        <f t="shared" si="85"/>
        <v>109.07249999999999</v>
      </c>
      <c r="AM99" s="79">
        <f t="shared" si="86"/>
        <v>187.5</v>
      </c>
      <c r="AN99" s="82">
        <f t="shared" si="87"/>
        <v>274.5</v>
      </c>
      <c r="AO99" s="82">
        <f t="shared" si="88"/>
        <v>375</v>
      </c>
      <c r="AP99" s="82">
        <f t="shared" si="89"/>
        <v>500</v>
      </c>
      <c r="AQ99" s="82">
        <f t="shared" si="90"/>
        <v>750</v>
      </c>
      <c r="AR99" s="77">
        <f t="shared" si="91"/>
        <v>12150.092000000002</v>
      </c>
      <c r="AS99" s="84">
        <f t="shared" si="92"/>
        <v>14237.092000000002</v>
      </c>
      <c r="AT99" s="85">
        <f t="shared" si="93"/>
        <v>14128.019500000002</v>
      </c>
      <c r="AU99" s="81"/>
      <c r="AV99" s="74">
        <f t="shared" si="94"/>
        <v>61746.432000000008</v>
      </c>
      <c r="AW99" s="86" t="s">
        <v>324</v>
      </c>
    </row>
    <row r="100" spans="2:77" ht="16.5" customHeight="1" thickBot="1" x14ac:dyDescent="0.25">
      <c r="B100" s="87">
        <v>95</v>
      </c>
      <c r="C100" s="59" t="s">
        <v>135</v>
      </c>
      <c r="D100" s="60" t="s">
        <v>305</v>
      </c>
      <c r="E100" s="61">
        <v>140.25</v>
      </c>
      <c r="F100" s="62">
        <v>4106.51</v>
      </c>
      <c r="G100" s="63">
        <v>204</v>
      </c>
      <c r="H100" s="64">
        <v>5475.35</v>
      </c>
      <c r="I100" s="63">
        <v>153</v>
      </c>
      <c r="J100" s="65">
        <v>4954.38</v>
      </c>
      <c r="K100" s="12">
        <f t="shared" si="64"/>
        <v>4845.4133333333339</v>
      </c>
      <c r="L100" s="66">
        <v>4</v>
      </c>
      <c r="M100" s="66">
        <v>4</v>
      </c>
      <c r="N100" s="66">
        <v>4</v>
      </c>
      <c r="O100" s="67">
        <f t="shared" si="67"/>
        <v>4</v>
      </c>
      <c r="P100" s="67">
        <f t="shared" si="65"/>
        <v>4</v>
      </c>
      <c r="Q100" s="68">
        <f t="shared" si="68"/>
        <v>19381.653333333335</v>
      </c>
      <c r="R100" s="69">
        <f t="shared" si="69"/>
        <v>4.9418861990011118</v>
      </c>
      <c r="S100" s="70">
        <f t="shared" si="66"/>
        <v>95781.92</v>
      </c>
      <c r="T100" s="71"/>
      <c r="U100" s="37"/>
      <c r="V100" s="73">
        <f>VLOOKUP(C100,SALARIO!$D$4:$G$252,4,FALSE)</f>
        <v>5802.25</v>
      </c>
      <c r="W100" s="74">
        <f t="shared" si="70"/>
        <v>95781.92</v>
      </c>
      <c r="X100" s="75">
        <f t="shared" si="71"/>
        <v>101584.17</v>
      </c>
      <c r="Y100" s="76">
        <f t="shared" si="72"/>
        <v>290.11250000000001</v>
      </c>
      <c r="Z100" s="77">
        <f t="shared" si="73"/>
        <v>0</v>
      </c>
      <c r="AA100" s="89">
        <f t="shared" si="74"/>
        <v>290.11250000000001</v>
      </c>
      <c r="AB100" s="79">
        <f t="shared" si="75"/>
        <v>750</v>
      </c>
      <c r="AC100" s="77">
        <f t="shared" si="76"/>
        <v>8658.4169999999995</v>
      </c>
      <c r="AD100" s="80">
        <f t="shared" si="77"/>
        <v>9408.4169999999995</v>
      </c>
      <c r="AE100" s="81">
        <f t="shared" si="78"/>
        <v>9118.3045000000002</v>
      </c>
      <c r="AF100" s="79">
        <f t="shared" si="79"/>
        <v>76.267499999999998</v>
      </c>
      <c r="AG100" s="82">
        <f t="shared" si="80"/>
        <v>0</v>
      </c>
      <c r="AH100" s="82">
        <f t="shared" si="81"/>
        <v>0</v>
      </c>
      <c r="AI100" s="82">
        <f t="shared" si="82"/>
        <v>0</v>
      </c>
      <c r="AJ100" s="82">
        <f t="shared" si="83"/>
        <v>0</v>
      </c>
      <c r="AK100" s="77">
        <f t="shared" si="84"/>
        <v>0</v>
      </c>
      <c r="AL100" s="84">
        <f t="shared" si="85"/>
        <v>76.267499999999998</v>
      </c>
      <c r="AM100" s="79">
        <f t="shared" si="86"/>
        <v>187.5</v>
      </c>
      <c r="AN100" s="82">
        <f t="shared" si="87"/>
        <v>274.5</v>
      </c>
      <c r="AO100" s="82">
        <f t="shared" si="88"/>
        <v>375</v>
      </c>
      <c r="AP100" s="82">
        <f t="shared" si="89"/>
        <v>500</v>
      </c>
      <c r="AQ100" s="82">
        <f t="shared" si="90"/>
        <v>750</v>
      </c>
      <c r="AR100" s="77">
        <f t="shared" si="91"/>
        <v>14316.834000000001</v>
      </c>
      <c r="AS100" s="84">
        <f t="shared" si="92"/>
        <v>16403.834000000003</v>
      </c>
      <c r="AT100" s="85">
        <f t="shared" si="93"/>
        <v>16327.566500000003</v>
      </c>
      <c r="AU100" s="81"/>
      <c r="AV100" s="74">
        <f t="shared" si="94"/>
        <v>70336.048999999999</v>
      </c>
      <c r="AW100" s="86" t="s">
        <v>324</v>
      </c>
    </row>
    <row r="101" spans="2:77" ht="16.5" customHeight="1" thickBot="1" x14ac:dyDescent="0.25">
      <c r="B101" s="87">
        <v>96</v>
      </c>
      <c r="C101" s="59" t="s">
        <v>136</v>
      </c>
      <c r="D101" s="60" t="s">
        <v>305</v>
      </c>
      <c r="E101" s="61">
        <v>204</v>
      </c>
      <c r="F101" s="62">
        <v>6159.77</v>
      </c>
      <c r="G101" s="63">
        <v>165.75</v>
      </c>
      <c r="H101" s="64">
        <v>4661.09</v>
      </c>
      <c r="I101" s="63">
        <v>191.25</v>
      </c>
      <c r="J101" s="65">
        <v>5133.1400000000003</v>
      </c>
      <c r="K101" s="12">
        <f t="shared" si="64"/>
        <v>5318</v>
      </c>
      <c r="L101" s="66">
        <v>4</v>
      </c>
      <c r="M101" s="66">
        <v>4</v>
      </c>
      <c r="N101" s="66">
        <v>4</v>
      </c>
      <c r="O101" s="67">
        <f t="shared" si="67"/>
        <v>4</v>
      </c>
      <c r="P101" s="67">
        <f t="shared" si="65"/>
        <v>4</v>
      </c>
      <c r="Q101" s="68">
        <f t="shared" si="68"/>
        <v>21272</v>
      </c>
      <c r="R101" s="69">
        <f t="shared" si="69"/>
        <v>4.9418861990011118</v>
      </c>
      <c r="S101" s="70">
        <f t="shared" si="66"/>
        <v>105123.8</v>
      </c>
      <c r="T101" s="71"/>
      <c r="U101" s="37"/>
      <c r="V101" s="73">
        <f>VLOOKUP(C101,SALARIO!$D$4:$G$252,4,FALSE)</f>
        <v>5133.1400000000003</v>
      </c>
      <c r="W101" s="74">
        <f t="shared" si="70"/>
        <v>105123.8</v>
      </c>
      <c r="X101" s="75">
        <f t="shared" si="71"/>
        <v>110256.94</v>
      </c>
      <c r="Y101" s="76">
        <f t="shared" si="72"/>
        <v>256.65700000000004</v>
      </c>
      <c r="Z101" s="77">
        <f t="shared" si="73"/>
        <v>0</v>
      </c>
      <c r="AA101" s="89">
        <f t="shared" si="74"/>
        <v>256.65700000000004</v>
      </c>
      <c r="AB101" s="79">
        <f t="shared" si="75"/>
        <v>750</v>
      </c>
      <c r="AC101" s="77">
        <f t="shared" si="76"/>
        <v>9525.6940000000013</v>
      </c>
      <c r="AD101" s="80">
        <f t="shared" si="77"/>
        <v>10275.694000000001</v>
      </c>
      <c r="AE101" s="81">
        <f t="shared" si="78"/>
        <v>10019.037000000002</v>
      </c>
      <c r="AF101" s="79">
        <f t="shared" si="79"/>
        <v>56.194200000000009</v>
      </c>
      <c r="AG101" s="82">
        <f t="shared" si="80"/>
        <v>0</v>
      </c>
      <c r="AH101" s="82">
        <f t="shared" si="81"/>
        <v>0</v>
      </c>
      <c r="AI101" s="82">
        <f t="shared" si="82"/>
        <v>0</v>
      </c>
      <c r="AJ101" s="82">
        <f t="shared" si="83"/>
        <v>0</v>
      </c>
      <c r="AK101" s="77">
        <f t="shared" si="84"/>
        <v>0</v>
      </c>
      <c r="AL101" s="84">
        <f t="shared" si="85"/>
        <v>56.194200000000009</v>
      </c>
      <c r="AM101" s="79">
        <f t="shared" si="86"/>
        <v>187.5</v>
      </c>
      <c r="AN101" s="82">
        <f t="shared" si="87"/>
        <v>274.5</v>
      </c>
      <c r="AO101" s="82">
        <f t="shared" si="88"/>
        <v>375</v>
      </c>
      <c r="AP101" s="82">
        <f t="shared" si="89"/>
        <v>500</v>
      </c>
      <c r="AQ101" s="82">
        <f t="shared" si="90"/>
        <v>750</v>
      </c>
      <c r="AR101" s="77">
        <f t="shared" si="91"/>
        <v>16051.388000000001</v>
      </c>
      <c r="AS101" s="84">
        <f t="shared" si="92"/>
        <v>18138.387999999999</v>
      </c>
      <c r="AT101" s="85">
        <f t="shared" si="93"/>
        <v>18082.193799999997</v>
      </c>
      <c r="AU101" s="81"/>
      <c r="AV101" s="74">
        <f t="shared" si="94"/>
        <v>77022.569200000013</v>
      </c>
      <c r="AW101" s="86" t="s">
        <v>324</v>
      </c>
    </row>
    <row r="102" spans="2:77" ht="16.5" customHeight="1" thickBot="1" x14ac:dyDescent="0.25">
      <c r="B102" s="58">
        <v>97</v>
      </c>
      <c r="C102" s="59" t="s">
        <v>137</v>
      </c>
      <c r="D102" s="60" t="s">
        <v>305</v>
      </c>
      <c r="E102" s="61">
        <v>204</v>
      </c>
      <c r="F102" s="62">
        <v>6159.77</v>
      </c>
      <c r="G102" s="63">
        <v>127.5</v>
      </c>
      <c r="H102" s="64">
        <v>5300.4800000000005</v>
      </c>
      <c r="I102" s="63">
        <v>178.5</v>
      </c>
      <c r="J102" s="65">
        <v>4790.93</v>
      </c>
      <c r="K102" s="12">
        <f t="shared" si="64"/>
        <v>5417.06</v>
      </c>
      <c r="L102" s="66">
        <v>3</v>
      </c>
      <c r="M102" s="66">
        <v>4</v>
      </c>
      <c r="N102" s="66">
        <v>4</v>
      </c>
      <c r="O102" s="67">
        <f t="shared" si="67"/>
        <v>3.6666666666666665</v>
      </c>
      <c r="P102" s="67">
        <f t="shared" si="65"/>
        <v>3.6666666666666665</v>
      </c>
      <c r="Q102" s="68">
        <f t="shared" si="68"/>
        <v>19862.553333333333</v>
      </c>
      <c r="R102" s="69">
        <f t="shared" si="69"/>
        <v>4.9418861990011118</v>
      </c>
      <c r="S102" s="70">
        <f t="shared" si="66"/>
        <v>98158.47</v>
      </c>
      <c r="T102" s="71"/>
      <c r="U102" s="37"/>
      <c r="V102" s="73">
        <f>VLOOKUP(C102,SALARIO!$D$4:$G$252,4,FALSE)</f>
        <v>4790.93</v>
      </c>
      <c r="W102" s="74">
        <f t="shared" si="70"/>
        <v>98158.47</v>
      </c>
      <c r="X102" s="75">
        <f t="shared" si="71"/>
        <v>102949.4</v>
      </c>
      <c r="Y102" s="76">
        <f t="shared" si="72"/>
        <v>239.54650000000004</v>
      </c>
      <c r="Z102" s="77">
        <f t="shared" si="73"/>
        <v>0</v>
      </c>
      <c r="AA102" s="89">
        <f t="shared" si="74"/>
        <v>239.54650000000004</v>
      </c>
      <c r="AB102" s="79">
        <f t="shared" si="75"/>
        <v>750</v>
      </c>
      <c r="AC102" s="77">
        <f t="shared" si="76"/>
        <v>8794.94</v>
      </c>
      <c r="AD102" s="80">
        <f t="shared" si="77"/>
        <v>9544.94</v>
      </c>
      <c r="AE102" s="81">
        <f t="shared" si="78"/>
        <v>9305.3935000000001</v>
      </c>
      <c r="AF102" s="79">
        <f t="shared" si="79"/>
        <v>45.927900000000008</v>
      </c>
      <c r="AG102" s="82">
        <f t="shared" si="80"/>
        <v>0</v>
      </c>
      <c r="AH102" s="82">
        <f t="shared" si="81"/>
        <v>0</v>
      </c>
      <c r="AI102" s="82">
        <f t="shared" si="82"/>
        <v>0</v>
      </c>
      <c r="AJ102" s="82">
        <f t="shared" si="83"/>
        <v>0</v>
      </c>
      <c r="AK102" s="77">
        <f t="shared" si="84"/>
        <v>0</v>
      </c>
      <c r="AL102" s="84">
        <f t="shared" si="85"/>
        <v>45.927900000000008</v>
      </c>
      <c r="AM102" s="79">
        <f t="shared" si="86"/>
        <v>187.5</v>
      </c>
      <c r="AN102" s="82">
        <f t="shared" si="87"/>
        <v>274.5</v>
      </c>
      <c r="AO102" s="82">
        <f t="shared" si="88"/>
        <v>375</v>
      </c>
      <c r="AP102" s="82">
        <f t="shared" si="89"/>
        <v>500</v>
      </c>
      <c r="AQ102" s="82">
        <f t="shared" si="90"/>
        <v>750</v>
      </c>
      <c r="AR102" s="77">
        <f t="shared" si="91"/>
        <v>14589.88</v>
      </c>
      <c r="AS102" s="84">
        <f t="shared" si="92"/>
        <v>16676.879999999997</v>
      </c>
      <c r="AT102" s="85">
        <f t="shared" si="93"/>
        <v>16630.952099999999</v>
      </c>
      <c r="AU102" s="81"/>
      <c r="AV102" s="74">
        <f t="shared" si="94"/>
        <v>72222.124400000001</v>
      </c>
      <c r="AW102" s="86" t="s">
        <v>324</v>
      </c>
    </row>
    <row r="103" spans="2:77" ht="16.5" customHeight="1" thickBot="1" x14ac:dyDescent="0.25">
      <c r="B103" s="87">
        <v>98</v>
      </c>
      <c r="C103" s="59" t="s">
        <v>138</v>
      </c>
      <c r="D103" s="60" t="s">
        <v>305</v>
      </c>
      <c r="E103" s="61">
        <v>140.25</v>
      </c>
      <c r="F103" s="62">
        <v>6077.8700000000008</v>
      </c>
      <c r="G103" s="63">
        <v>204</v>
      </c>
      <c r="H103" s="64">
        <v>5475.35</v>
      </c>
      <c r="I103" s="63">
        <v>178.5</v>
      </c>
      <c r="J103" s="65">
        <v>4790.93</v>
      </c>
      <c r="K103" s="12">
        <f t="shared" si="64"/>
        <v>5448.05</v>
      </c>
      <c r="L103" s="66">
        <v>4</v>
      </c>
      <c r="M103" s="66">
        <v>4</v>
      </c>
      <c r="N103" s="66">
        <v>4</v>
      </c>
      <c r="O103" s="67">
        <f t="shared" si="67"/>
        <v>4</v>
      </c>
      <c r="P103" s="67">
        <f t="shared" si="65"/>
        <v>4</v>
      </c>
      <c r="Q103" s="68">
        <f t="shared" si="68"/>
        <v>21792.2</v>
      </c>
      <c r="R103" s="69">
        <f t="shared" si="69"/>
        <v>4.9418861990011118</v>
      </c>
      <c r="S103" s="70">
        <f t="shared" si="66"/>
        <v>107694.57</v>
      </c>
      <c r="T103" s="71"/>
      <c r="U103" s="37"/>
      <c r="V103" s="73">
        <f>VLOOKUP(C103,SALARIO!$D$4:$G$252,4,FALSE)</f>
        <v>4790.93</v>
      </c>
      <c r="W103" s="74">
        <f t="shared" si="70"/>
        <v>107694.57</v>
      </c>
      <c r="X103" s="75">
        <f t="shared" si="71"/>
        <v>112485.5</v>
      </c>
      <c r="Y103" s="76">
        <f t="shared" si="72"/>
        <v>239.54650000000004</v>
      </c>
      <c r="Z103" s="77">
        <f t="shared" si="73"/>
        <v>0</v>
      </c>
      <c r="AA103" s="89">
        <f t="shared" si="74"/>
        <v>239.54650000000004</v>
      </c>
      <c r="AB103" s="79">
        <f t="shared" si="75"/>
        <v>750</v>
      </c>
      <c r="AC103" s="77">
        <f t="shared" si="76"/>
        <v>9748.5500000000011</v>
      </c>
      <c r="AD103" s="80">
        <f t="shared" si="77"/>
        <v>10498.550000000001</v>
      </c>
      <c r="AE103" s="81">
        <f t="shared" si="78"/>
        <v>10259.003500000001</v>
      </c>
      <c r="AF103" s="79">
        <f t="shared" si="79"/>
        <v>45.927900000000008</v>
      </c>
      <c r="AG103" s="82">
        <f t="shared" si="80"/>
        <v>0</v>
      </c>
      <c r="AH103" s="82">
        <f t="shared" si="81"/>
        <v>0</v>
      </c>
      <c r="AI103" s="82">
        <f t="shared" si="82"/>
        <v>0</v>
      </c>
      <c r="AJ103" s="82">
        <f t="shared" si="83"/>
        <v>0</v>
      </c>
      <c r="AK103" s="77">
        <f t="shared" si="84"/>
        <v>0</v>
      </c>
      <c r="AL103" s="84">
        <f t="shared" si="85"/>
        <v>45.927900000000008</v>
      </c>
      <c r="AM103" s="79">
        <f t="shared" si="86"/>
        <v>187.5</v>
      </c>
      <c r="AN103" s="82">
        <f t="shared" si="87"/>
        <v>274.5</v>
      </c>
      <c r="AO103" s="82">
        <f t="shared" si="88"/>
        <v>375</v>
      </c>
      <c r="AP103" s="82">
        <f t="shared" si="89"/>
        <v>500</v>
      </c>
      <c r="AQ103" s="82">
        <f t="shared" si="90"/>
        <v>750</v>
      </c>
      <c r="AR103" s="77">
        <f t="shared" si="91"/>
        <v>16497.100000000002</v>
      </c>
      <c r="AS103" s="84">
        <f t="shared" si="92"/>
        <v>18584.100000000002</v>
      </c>
      <c r="AT103" s="85">
        <f t="shared" si="93"/>
        <v>18538.172100000003</v>
      </c>
      <c r="AU103" s="81"/>
      <c r="AV103" s="74">
        <f t="shared" si="94"/>
        <v>78897.39439999999</v>
      </c>
      <c r="AW103" s="86" t="s">
        <v>324</v>
      </c>
    </row>
    <row r="104" spans="2:77" ht="16.5" customHeight="1" thickBot="1" x14ac:dyDescent="0.25">
      <c r="B104" s="87">
        <v>99</v>
      </c>
      <c r="C104" s="59" t="s">
        <v>139</v>
      </c>
      <c r="D104" s="60" t="s">
        <v>302</v>
      </c>
      <c r="E104" s="61">
        <v>204</v>
      </c>
      <c r="F104" s="62">
        <v>5316.91</v>
      </c>
      <c r="G104" s="63">
        <v>204</v>
      </c>
      <c r="H104" s="64">
        <v>4726.1400000000003</v>
      </c>
      <c r="I104" s="63">
        <v>178.5</v>
      </c>
      <c r="J104" s="65">
        <v>4135.37</v>
      </c>
      <c r="K104" s="12">
        <f t="shared" si="64"/>
        <v>4726.1399999999994</v>
      </c>
      <c r="L104" s="66">
        <v>3</v>
      </c>
      <c r="M104" s="66">
        <v>4</v>
      </c>
      <c r="N104" s="66">
        <v>4</v>
      </c>
      <c r="O104" s="67">
        <f t="shared" si="67"/>
        <v>3.6666666666666665</v>
      </c>
      <c r="P104" s="67">
        <f t="shared" si="65"/>
        <v>3.6666666666666665</v>
      </c>
      <c r="Q104" s="68">
        <f t="shared" si="68"/>
        <v>17329.179999999997</v>
      </c>
      <c r="R104" s="69">
        <f t="shared" si="69"/>
        <v>4.9418861990011118</v>
      </c>
      <c r="S104" s="70">
        <f t="shared" si="66"/>
        <v>85638.83</v>
      </c>
      <c r="T104" s="71"/>
      <c r="U104" s="37"/>
      <c r="V104" s="73">
        <f>VLOOKUP(C104,SALARIO!$D$4:$G$252,4,FALSE)</f>
        <v>4135.37</v>
      </c>
      <c r="W104" s="74">
        <f t="shared" si="70"/>
        <v>85638.83</v>
      </c>
      <c r="X104" s="75">
        <f t="shared" si="71"/>
        <v>89774.2</v>
      </c>
      <c r="Y104" s="76">
        <f t="shared" si="72"/>
        <v>206.76850000000002</v>
      </c>
      <c r="Z104" s="77">
        <f t="shared" si="73"/>
        <v>0</v>
      </c>
      <c r="AA104" s="89">
        <f t="shared" si="74"/>
        <v>206.76850000000002</v>
      </c>
      <c r="AB104" s="79">
        <f t="shared" si="75"/>
        <v>750</v>
      </c>
      <c r="AC104" s="77">
        <f t="shared" si="76"/>
        <v>7477.42</v>
      </c>
      <c r="AD104" s="80">
        <f t="shared" si="77"/>
        <v>8227.42</v>
      </c>
      <c r="AE104" s="81">
        <f t="shared" si="78"/>
        <v>8020.6514999999999</v>
      </c>
      <c r="AF104" s="79">
        <f t="shared" si="79"/>
        <v>26.261099999999995</v>
      </c>
      <c r="AG104" s="82">
        <f t="shared" si="80"/>
        <v>0</v>
      </c>
      <c r="AH104" s="82">
        <f t="shared" si="81"/>
        <v>0</v>
      </c>
      <c r="AI104" s="82">
        <f t="shared" si="82"/>
        <v>0</v>
      </c>
      <c r="AJ104" s="82">
        <f t="shared" si="83"/>
        <v>0</v>
      </c>
      <c r="AK104" s="77">
        <f t="shared" si="84"/>
        <v>0</v>
      </c>
      <c r="AL104" s="84">
        <f t="shared" si="85"/>
        <v>26.261099999999995</v>
      </c>
      <c r="AM104" s="79">
        <f t="shared" si="86"/>
        <v>187.5</v>
      </c>
      <c r="AN104" s="82">
        <f t="shared" si="87"/>
        <v>274.5</v>
      </c>
      <c r="AO104" s="82">
        <f t="shared" si="88"/>
        <v>375</v>
      </c>
      <c r="AP104" s="82">
        <f t="shared" si="89"/>
        <v>500</v>
      </c>
      <c r="AQ104" s="82">
        <f t="shared" si="90"/>
        <v>750</v>
      </c>
      <c r="AR104" s="77">
        <f t="shared" si="91"/>
        <v>11954.84</v>
      </c>
      <c r="AS104" s="84">
        <f t="shared" si="92"/>
        <v>14041.84</v>
      </c>
      <c r="AT104" s="85">
        <f t="shared" si="93"/>
        <v>14015.5789</v>
      </c>
      <c r="AU104" s="81"/>
      <c r="AV104" s="74">
        <f t="shared" si="94"/>
        <v>63602.599600000009</v>
      </c>
      <c r="AW104" s="86" t="s">
        <v>324</v>
      </c>
    </row>
    <row r="105" spans="2:77" ht="16.5" customHeight="1" thickBot="1" x14ac:dyDescent="0.25">
      <c r="B105" s="87">
        <v>100</v>
      </c>
      <c r="C105" s="59" t="s">
        <v>140</v>
      </c>
      <c r="D105" s="60" t="s">
        <v>302</v>
      </c>
      <c r="E105" s="61">
        <v>114.75</v>
      </c>
      <c r="F105" s="62">
        <v>3663.13</v>
      </c>
      <c r="G105" s="63">
        <v>200</v>
      </c>
      <c r="H105" s="64">
        <v>4790.05</v>
      </c>
      <c r="I105" s="63">
        <v>195.25</v>
      </c>
      <c r="J105" s="65">
        <v>4675.3</v>
      </c>
      <c r="K105" s="12">
        <f t="shared" si="64"/>
        <v>4376.16</v>
      </c>
      <c r="L105" s="66">
        <v>3</v>
      </c>
      <c r="M105" s="66">
        <v>4</v>
      </c>
      <c r="N105" s="66">
        <v>4</v>
      </c>
      <c r="O105" s="67">
        <f t="shared" si="67"/>
        <v>3.6666666666666665</v>
      </c>
      <c r="P105" s="67">
        <f t="shared" si="65"/>
        <v>3.6666666666666665</v>
      </c>
      <c r="Q105" s="68">
        <f t="shared" si="68"/>
        <v>16045.919999999998</v>
      </c>
      <c r="R105" s="69">
        <f t="shared" si="69"/>
        <v>4.9418861990011118</v>
      </c>
      <c r="S105" s="70">
        <f t="shared" si="66"/>
        <v>79297.11</v>
      </c>
      <c r="T105" s="71"/>
      <c r="U105" s="37"/>
      <c r="V105" s="73">
        <f>VLOOKUP(C105,SALARIO!$D$4:$G$252,4,FALSE)</f>
        <v>4675.3</v>
      </c>
      <c r="W105" s="74">
        <f t="shared" si="70"/>
        <v>79297.11</v>
      </c>
      <c r="X105" s="75">
        <f t="shared" si="71"/>
        <v>83972.41</v>
      </c>
      <c r="Y105" s="76">
        <f t="shared" si="72"/>
        <v>233.76500000000001</v>
      </c>
      <c r="Z105" s="77">
        <f t="shared" si="73"/>
        <v>0</v>
      </c>
      <c r="AA105" s="89">
        <f t="shared" si="74"/>
        <v>233.76500000000001</v>
      </c>
      <c r="AB105" s="79">
        <f t="shared" si="75"/>
        <v>750</v>
      </c>
      <c r="AC105" s="77">
        <f t="shared" si="76"/>
        <v>6897.2410000000009</v>
      </c>
      <c r="AD105" s="80">
        <f t="shared" si="77"/>
        <v>7647.2410000000009</v>
      </c>
      <c r="AE105" s="81">
        <f t="shared" si="78"/>
        <v>7413.4760000000006</v>
      </c>
      <c r="AF105" s="79">
        <f t="shared" si="79"/>
        <v>42.459000000000003</v>
      </c>
      <c r="AG105" s="82">
        <f t="shared" si="80"/>
        <v>0</v>
      </c>
      <c r="AH105" s="82">
        <f t="shared" si="81"/>
        <v>0</v>
      </c>
      <c r="AI105" s="82">
        <f t="shared" si="82"/>
        <v>0</v>
      </c>
      <c r="AJ105" s="82">
        <f t="shared" si="83"/>
        <v>0</v>
      </c>
      <c r="AK105" s="77">
        <f t="shared" si="84"/>
        <v>0</v>
      </c>
      <c r="AL105" s="84">
        <f t="shared" si="85"/>
        <v>42.459000000000003</v>
      </c>
      <c r="AM105" s="79">
        <f t="shared" si="86"/>
        <v>187.5</v>
      </c>
      <c r="AN105" s="82">
        <f t="shared" si="87"/>
        <v>274.5</v>
      </c>
      <c r="AO105" s="82">
        <f t="shared" si="88"/>
        <v>375</v>
      </c>
      <c r="AP105" s="82">
        <f t="shared" si="89"/>
        <v>500</v>
      </c>
      <c r="AQ105" s="82">
        <f t="shared" si="90"/>
        <v>750</v>
      </c>
      <c r="AR105" s="77">
        <f t="shared" si="91"/>
        <v>10794.482000000002</v>
      </c>
      <c r="AS105" s="84">
        <f t="shared" si="92"/>
        <v>12881.482000000002</v>
      </c>
      <c r="AT105" s="85">
        <f t="shared" si="93"/>
        <v>12839.023000000001</v>
      </c>
      <c r="AU105" s="81"/>
      <c r="AV105" s="74">
        <f t="shared" si="94"/>
        <v>59044.611000000004</v>
      </c>
      <c r="AW105" s="86" t="s">
        <v>324</v>
      </c>
    </row>
    <row r="106" spans="2:77" ht="16.5" customHeight="1" thickBot="1" x14ac:dyDescent="0.25">
      <c r="B106" s="87">
        <v>101</v>
      </c>
      <c r="C106" s="59" t="s">
        <v>141</v>
      </c>
      <c r="D106" s="60" t="s">
        <v>305</v>
      </c>
      <c r="E106" s="61">
        <v>191.25</v>
      </c>
      <c r="F106" s="62">
        <v>5475.35</v>
      </c>
      <c r="G106" s="63">
        <v>153</v>
      </c>
      <c r="H106" s="64">
        <v>5307.6900000000005</v>
      </c>
      <c r="I106" s="63">
        <v>204</v>
      </c>
      <c r="J106" s="65">
        <v>5475.35</v>
      </c>
      <c r="K106" s="12">
        <f t="shared" si="64"/>
        <v>5419.463333333334</v>
      </c>
      <c r="L106" s="66">
        <v>3</v>
      </c>
      <c r="M106" s="66">
        <v>4</v>
      </c>
      <c r="N106" s="66">
        <v>4</v>
      </c>
      <c r="O106" s="67">
        <f t="shared" si="67"/>
        <v>3.6666666666666665</v>
      </c>
      <c r="P106" s="67">
        <f t="shared" si="65"/>
        <v>3.6666666666666665</v>
      </c>
      <c r="Q106" s="68">
        <f t="shared" si="68"/>
        <v>19871.365555555556</v>
      </c>
      <c r="R106" s="69">
        <f t="shared" si="69"/>
        <v>4.9418861990011118</v>
      </c>
      <c r="S106" s="70">
        <f t="shared" si="66"/>
        <v>98202.02</v>
      </c>
      <c r="T106" s="71"/>
      <c r="U106" s="37"/>
      <c r="V106" s="73">
        <f>VLOOKUP(C106,SALARIO!$D$4:$G$252,4,FALSE)</f>
        <v>5475.35</v>
      </c>
      <c r="W106" s="74">
        <f t="shared" si="70"/>
        <v>98202.02</v>
      </c>
      <c r="X106" s="75">
        <f t="shared" si="71"/>
        <v>103677.37000000001</v>
      </c>
      <c r="Y106" s="76">
        <f t="shared" si="72"/>
        <v>273.76750000000004</v>
      </c>
      <c r="Z106" s="77">
        <f t="shared" si="73"/>
        <v>0</v>
      </c>
      <c r="AA106" s="89">
        <f t="shared" si="74"/>
        <v>273.76750000000004</v>
      </c>
      <c r="AB106" s="79">
        <f t="shared" si="75"/>
        <v>750</v>
      </c>
      <c r="AC106" s="77">
        <f t="shared" si="76"/>
        <v>8867.737000000001</v>
      </c>
      <c r="AD106" s="80">
        <f t="shared" si="77"/>
        <v>9617.737000000001</v>
      </c>
      <c r="AE106" s="81">
        <f t="shared" si="78"/>
        <v>9343.9695000000011</v>
      </c>
      <c r="AF106" s="79">
        <f t="shared" si="79"/>
        <v>66.46050000000001</v>
      </c>
      <c r="AG106" s="82">
        <f t="shared" si="80"/>
        <v>0</v>
      </c>
      <c r="AH106" s="82">
        <f t="shared" si="81"/>
        <v>0</v>
      </c>
      <c r="AI106" s="82">
        <f t="shared" si="82"/>
        <v>0</v>
      </c>
      <c r="AJ106" s="82">
        <f t="shared" si="83"/>
        <v>0</v>
      </c>
      <c r="AK106" s="77">
        <f t="shared" si="84"/>
        <v>0</v>
      </c>
      <c r="AL106" s="84">
        <f t="shared" si="85"/>
        <v>66.46050000000001</v>
      </c>
      <c r="AM106" s="79">
        <f t="shared" si="86"/>
        <v>187.5</v>
      </c>
      <c r="AN106" s="82">
        <f t="shared" si="87"/>
        <v>274.5</v>
      </c>
      <c r="AO106" s="82">
        <f t="shared" si="88"/>
        <v>375</v>
      </c>
      <c r="AP106" s="82">
        <f t="shared" si="89"/>
        <v>500</v>
      </c>
      <c r="AQ106" s="82">
        <f t="shared" si="90"/>
        <v>750</v>
      </c>
      <c r="AR106" s="77">
        <f t="shared" si="91"/>
        <v>14735.474000000002</v>
      </c>
      <c r="AS106" s="84">
        <f t="shared" si="92"/>
        <v>16822.474000000002</v>
      </c>
      <c r="AT106" s="85">
        <f t="shared" si="93"/>
        <v>16756.013500000001</v>
      </c>
      <c r="AU106" s="81"/>
      <c r="AV106" s="74">
        <f t="shared" si="94"/>
        <v>72102.036999999997</v>
      </c>
      <c r="AW106" s="86" t="s">
        <v>324</v>
      </c>
    </row>
    <row r="107" spans="2:77" ht="16.5" customHeight="1" thickBot="1" x14ac:dyDescent="0.25">
      <c r="B107" s="87">
        <v>102</v>
      </c>
      <c r="C107" s="59" t="s">
        <v>142</v>
      </c>
      <c r="D107" s="60" t="s">
        <v>305</v>
      </c>
      <c r="E107" s="61">
        <v>114.75</v>
      </c>
      <c r="F107" s="62">
        <v>5299.16</v>
      </c>
      <c r="G107" s="63">
        <v>191.25</v>
      </c>
      <c r="H107" s="64">
        <v>5133.1400000000003</v>
      </c>
      <c r="I107" s="63">
        <v>204</v>
      </c>
      <c r="J107" s="65">
        <v>5475.35</v>
      </c>
      <c r="K107" s="12">
        <f t="shared" si="64"/>
        <v>5302.55</v>
      </c>
      <c r="L107" s="66">
        <v>4</v>
      </c>
      <c r="M107" s="66">
        <v>4</v>
      </c>
      <c r="N107" s="66">
        <v>4</v>
      </c>
      <c r="O107" s="67">
        <f t="shared" si="67"/>
        <v>4</v>
      </c>
      <c r="P107" s="67">
        <f t="shared" si="65"/>
        <v>4</v>
      </c>
      <c r="Q107" s="68">
        <f t="shared" si="68"/>
        <v>21210.2</v>
      </c>
      <c r="R107" s="69">
        <f t="shared" si="69"/>
        <v>4.9418861990011118</v>
      </c>
      <c r="S107" s="70">
        <f t="shared" si="66"/>
        <v>104818.39</v>
      </c>
      <c r="T107" s="71"/>
      <c r="U107" s="37"/>
      <c r="V107" s="73">
        <f>VLOOKUP(C107,SALARIO!$D$4:$G$252,4,FALSE)</f>
        <v>5475.35</v>
      </c>
      <c r="W107" s="74">
        <f t="shared" si="70"/>
        <v>104818.39</v>
      </c>
      <c r="X107" s="75">
        <f t="shared" si="71"/>
        <v>110293.74</v>
      </c>
      <c r="Y107" s="76">
        <f t="shared" si="72"/>
        <v>273.76750000000004</v>
      </c>
      <c r="Z107" s="77">
        <f t="shared" si="73"/>
        <v>0</v>
      </c>
      <c r="AA107" s="89">
        <f t="shared" si="74"/>
        <v>273.76750000000004</v>
      </c>
      <c r="AB107" s="79">
        <f t="shared" si="75"/>
        <v>750</v>
      </c>
      <c r="AC107" s="77">
        <f t="shared" si="76"/>
        <v>9529.3740000000016</v>
      </c>
      <c r="AD107" s="80">
        <f t="shared" si="77"/>
        <v>10279.374000000002</v>
      </c>
      <c r="AE107" s="81">
        <f t="shared" si="78"/>
        <v>10005.606500000002</v>
      </c>
      <c r="AF107" s="79">
        <f t="shared" si="79"/>
        <v>66.46050000000001</v>
      </c>
      <c r="AG107" s="82">
        <f t="shared" si="80"/>
        <v>0</v>
      </c>
      <c r="AH107" s="82">
        <f t="shared" si="81"/>
        <v>0</v>
      </c>
      <c r="AI107" s="82">
        <f t="shared" si="82"/>
        <v>0</v>
      </c>
      <c r="AJ107" s="82">
        <f t="shared" si="83"/>
        <v>0</v>
      </c>
      <c r="AK107" s="77">
        <f t="shared" si="84"/>
        <v>0</v>
      </c>
      <c r="AL107" s="84">
        <f t="shared" si="85"/>
        <v>66.46050000000001</v>
      </c>
      <c r="AM107" s="79">
        <f t="shared" si="86"/>
        <v>187.5</v>
      </c>
      <c r="AN107" s="82">
        <f t="shared" si="87"/>
        <v>274.5</v>
      </c>
      <c r="AO107" s="82">
        <f t="shared" si="88"/>
        <v>375</v>
      </c>
      <c r="AP107" s="82">
        <f t="shared" si="89"/>
        <v>500</v>
      </c>
      <c r="AQ107" s="82">
        <f t="shared" si="90"/>
        <v>750</v>
      </c>
      <c r="AR107" s="77">
        <f t="shared" si="91"/>
        <v>16058.748000000001</v>
      </c>
      <c r="AS107" s="84">
        <f t="shared" si="92"/>
        <v>18145.748</v>
      </c>
      <c r="AT107" s="85">
        <f t="shared" si="93"/>
        <v>18079.287499999999</v>
      </c>
      <c r="AU107" s="81"/>
      <c r="AV107" s="74">
        <f t="shared" si="94"/>
        <v>76733.495999999985</v>
      </c>
      <c r="AW107" s="86" t="s">
        <v>324</v>
      </c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  <c r="BR107" s="91"/>
      <c r="BS107" s="91"/>
      <c r="BT107" s="91"/>
      <c r="BU107" s="91"/>
      <c r="BV107" s="91"/>
      <c r="BW107" s="91"/>
      <c r="BX107" s="91"/>
      <c r="BY107" s="91"/>
    </row>
    <row r="108" spans="2:77" ht="16.5" customHeight="1" thickBot="1" x14ac:dyDescent="0.25">
      <c r="B108" s="87">
        <v>103</v>
      </c>
      <c r="C108" s="59" t="s">
        <v>143</v>
      </c>
      <c r="D108" s="60" t="s">
        <v>302</v>
      </c>
      <c r="E108" s="61">
        <v>191.25</v>
      </c>
      <c r="F108" s="62">
        <v>5620.71</v>
      </c>
      <c r="G108" s="63">
        <v>140.25</v>
      </c>
      <c r="H108" s="64">
        <v>3249.22</v>
      </c>
      <c r="I108" s="63">
        <v>153</v>
      </c>
      <c r="J108" s="65">
        <v>4450.57</v>
      </c>
      <c r="K108" s="12">
        <f t="shared" si="64"/>
        <v>4440.166666666667</v>
      </c>
      <c r="L108" s="66">
        <v>3</v>
      </c>
      <c r="M108" s="66">
        <v>4</v>
      </c>
      <c r="N108" s="66">
        <v>4</v>
      </c>
      <c r="O108" s="67">
        <f t="shared" si="67"/>
        <v>3.6666666666666665</v>
      </c>
      <c r="P108" s="67">
        <f t="shared" si="65"/>
        <v>3.6666666666666665</v>
      </c>
      <c r="Q108" s="68">
        <f t="shared" si="68"/>
        <v>16280.611111111111</v>
      </c>
      <c r="R108" s="69">
        <f t="shared" si="69"/>
        <v>4.9418861990011118</v>
      </c>
      <c r="S108" s="70">
        <f t="shared" si="66"/>
        <v>80456.92</v>
      </c>
      <c r="T108" s="71"/>
      <c r="U108" s="37"/>
      <c r="V108" s="73">
        <f>VLOOKUP(C108,SALARIO!$D$4:$G$252,4,FALSE)</f>
        <v>4450.57</v>
      </c>
      <c r="W108" s="74">
        <f t="shared" si="70"/>
        <v>80456.92</v>
      </c>
      <c r="X108" s="75">
        <f t="shared" si="71"/>
        <v>84907.489999999991</v>
      </c>
      <c r="Y108" s="76">
        <f t="shared" si="72"/>
        <v>222.52850000000001</v>
      </c>
      <c r="Z108" s="77">
        <f t="shared" si="73"/>
        <v>0</v>
      </c>
      <c r="AA108" s="89">
        <f t="shared" si="74"/>
        <v>222.52850000000001</v>
      </c>
      <c r="AB108" s="79">
        <f t="shared" si="75"/>
        <v>750</v>
      </c>
      <c r="AC108" s="77">
        <f t="shared" si="76"/>
        <v>6990.7489999999998</v>
      </c>
      <c r="AD108" s="80">
        <f t="shared" si="77"/>
        <v>7740.7489999999998</v>
      </c>
      <c r="AE108" s="81">
        <f t="shared" si="78"/>
        <v>7518.2204999999994</v>
      </c>
      <c r="AF108" s="79">
        <f t="shared" si="79"/>
        <v>35.717099999999988</v>
      </c>
      <c r="AG108" s="82">
        <f t="shared" si="80"/>
        <v>0</v>
      </c>
      <c r="AH108" s="82">
        <f t="shared" si="81"/>
        <v>0</v>
      </c>
      <c r="AI108" s="82">
        <f t="shared" si="82"/>
        <v>0</v>
      </c>
      <c r="AJ108" s="82">
        <f t="shared" si="83"/>
        <v>0</v>
      </c>
      <c r="AK108" s="77">
        <f t="shared" si="84"/>
        <v>0</v>
      </c>
      <c r="AL108" s="84">
        <f t="shared" si="85"/>
        <v>35.717099999999988</v>
      </c>
      <c r="AM108" s="79">
        <f t="shared" si="86"/>
        <v>187.5</v>
      </c>
      <c r="AN108" s="82">
        <f t="shared" si="87"/>
        <v>274.5</v>
      </c>
      <c r="AO108" s="82">
        <f t="shared" si="88"/>
        <v>375</v>
      </c>
      <c r="AP108" s="82">
        <f t="shared" si="89"/>
        <v>500</v>
      </c>
      <c r="AQ108" s="82">
        <f t="shared" si="90"/>
        <v>750</v>
      </c>
      <c r="AR108" s="77">
        <f t="shared" si="91"/>
        <v>10981.498</v>
      </c>
      <c r="AS108" s="84">
        <f t="shared" si="92"/>
        <v>13068.498</v>
      </c>
      <c r="AT108" s="85">
        <f t="shared" si="93"/>
        <v>13032.7809</v>
      </c>
      <c r="AU108" s="81"/>
      <c r="AV108" s="74">
        <f t="shared" si="94"/>
        <v>59905.918600000005</v>
      </c>
      <c r="AW108" s="86" t="s">
        <v>324</v>
      </c>
    </row>
    <row r="109" spans="2:77" ht="16.5" customHeight="1" thickBot="1" x14ac:dyDescent="0.25">
      <c r="B109" s="58">
        <v>104</v>
      </c>
      <c r="C109" s="59" t="s">
        <v>144</v>
      </c>
      <c r="D109" s="60" t="s">
        <v>302</v>
      </c>
      <c r="E109" s="61">
        <v>204</v>
      </c>
      <c r="F109" s="62">
        <v>5496.01</v>
      </c>
      <c r="G109" s="63">
        <v>195.25</v>
      </c>
      <c r="H109" s="64">
        <v>4675.3</v>
      </c>
      <c r="I109" s="63">
        <v>110.75</v>
      </c>
      <c r="J109" s="65">
        <v>4137.71</v>
      </c>
      <c r="K109" s="12">
        <f t="shared" si="64"/>
        <v>4769.6733333333332</v>
      </c>
      <c r="L109" s="66">
        <v>3</v>
      </c>
      <c r="M109" s="66">
        <v>4</v>
      </c>
      <c r="N109" s="66">
        <v>4</v>
      </c>
      <c r="O109" s="67">
        <f t="shared" si="67"/>
        <v>3.6666666666666665</v>
      </c>
      <c r="P109" s="67">
        <f t="shared" si="65"/>
        <v>3.6666666666666665</v>
      </c>
      <c r="Q109" s="68">
        <f t="shared" si="68"/>
        <v>17488.802222222221</v>
      </c>
      <c r="R109" s="69">
        <f t="shared" si="69"/>
        <v>4.9418861990011118</v>
      </c>
      <c r="S109" s="70">
        <f t="shared" si="66"/>
        <v>86427.67</v>
      </c>
      <c r="T109" s="71"/>
      <c r="U109" s="37"/>
      <c r="V109" s="73">
        <f>VLOOKUP(C109,SALARIO!$D$4:$G$252,4,FALSE)</f>
        <v>4137.71</v>
      </c>
      <c r="W109" s="74">
        <f t="shared" si="70"/>
        <v>86427.67</v>
      </c>
      <c r="X109" s="75">
        <f t="shared" si="71"/>
        <v>90565.38</v>
      </c>
      <c r="Y109" s="76">
        <f t="shared" si="72"/>
        <v>206.88550000000001</v>
      </c>
      <c r="Z109" s="77">
        <f t="shared" si="73"/>
        <v>0</v>
      </c>
      <c r="AA109" s="89">
        <f t="shared" si="74"/>
        <v>206.88550000000001</v>
      </c>
      <c r="AB109" s="79">
        <f t="shared" si="75"/>
        <v>750</v>
      </c>
      <c r="AC109" s="77">
        <f t="shared" si="76"/>
        <v>7556.5380000000005</v>
      </c>
      <c r="AD109" s="80">
        <f t="shared" si="77"/>
        <v>8306.5380000000005</v>
      </c>
      <c r="AE109" s="81">
        <f t="shared" si="78"/>
        <v>8099.6525000000001</v>
      </c>
      <c r="AF109" s="79">
        <f t="shared" si="79"/>
        <v>26.331299999999999</v>
      </c>
      <c r="AG109" s="82">
        <f t="shared" si="80"/>
        <v>0</v>
      </c>
      <c r="AH109" s="82">
        <f t="shared" si="81"/>
        <v>0</v>
      </c>
      <c r="AI109" s="82">
        <f t="shared" si="82"/>
        <v>0</v>
      </c>
      <c r="AJ109" s="82">
        <f t="shared" si="83"/>
        <v>0</v>
      </c>
      <c r="AK109" s="77">
        <f t="shared" si="84"/>
        <v>0</v>
      </c>
      <c r="AL109" s="84">
        <f t="shared" si="85"/>
        <v>26.331299999999999</v>
      </c>
      <c r="AM109" s="79">
        <f t="shared" si="86"/>
        <v>187.5</v>
      </c>
      <c r="AN109" s="82">
        <f t="shared" si="87"/>
        <v>274.5</v>
      </c>
      <c r="AO109" s="82">
        <f t="shared" si="88"/>
        <v>375</v>
      </c>
      <c r="AP109" s="82">
        <f t="shared" si="89"/>
        <v>500</v>
      </c>
      <c r="AQ109" s="82">
        <f t="shared" si="90"/>
        <v>750</v>
      </c>
      <c r="AR109" s="77">
        <f t="shared" si="91"/>
        <v>12113.076000000001</v>
      </c>
      <c r="AS109" s="84">
        <f t="shared" si="92"/>
        <v>14200.076000000001</v>
      </c>
      <c r="AT109" s="85">
        <f t="shared" si="93"/>
        <v>14173.744700000001</v>
      </c>
      <c r="AU109" s="81"/>
      <c r="AV109" s="74">
        <f t="shared" si="94"/>
        <v>64154.272799999999</v>
      </c>
      <c r="AW109" s="86" t="s">
        <v>324</v>
      </c>
    </row>
    <row r="110" spans="2:77" ht="16.5" customHeight="1" thickBot="1" x14ac:dyDescent="0.25">
      <c r="B110" s="87">
        <v>105</v>
      </c>
      <c r="C110" s="59" t="s">
        <v>145</v>
      </c>
      <c r="D110" s="60" t="s">
        <v>302</v>
      </c>
      <c r="E110" s="61">
        <v>153</v>
      </c>
      <c r="F110" s="62">
        <v>5500.53</v>
      </c>
      <c r="G110" s="63">
        <v>127.5</v>
      </c>
      <c r="H110" s="64">
        <v>2953.84</v>
      </c>
      <c r="I110" s="63">
        <v>204</v>
      </c>
      <c r="J110" s="65">
        <v>4726.1400000000003</v>
      </c>
      <c r="K110" s="12">
        <f t="shared" si="64"/>
        <v>4393.5033333333331</v>
      </c>
      <c r="L110" s="66">
        <v>3</v>
      </c>
      <c r="M110" s="66">
        <v>4</v>
      </c>
      <c r="N110" s="66">
        <v>4</v>
      </c>
      <c r="O110" s="67">
        <f t="shared" si="67"/>
        <v>3.6666666666666665</v>
      </c>
      <c r="P110" s="67">
        <f t="shared" si="65"/>
        <v>3.6666666666666665</v>
      </c>
      <c r="Q110" s="68">
        <f t="shared" si="68"/>
        <v>16109.51222222222</v>
      </c>
      <c r="R110" s="69">
        <f t="shared" si="69"/>
        <v>4.9418861990011118</v>
      </c>
      <c r="S110" s="70">
        <f t="shared" si="66"/>
        <v>79611.37</v>
      </c>
      <c r="T110" s="71"/>
      <c r="U110" s="37"/>
      <c r="V110" s="73">
        <f>VLOOKUP(C110,SALARIO!$D$4:$G$252,4,FALSE)</f>
        <v>4726.1400000000003</v>
      </c>
      <c r="W110" s="74">
        <f t="shared" si="70"/>
        <v>79611.37</v>
      </c>
      <c r="X110" s="75">
        <f t="shared" si="71"/>
        <v>84337.51</v>
      </c>
      <c r="Y110" s="76">
        <f t="shared" si="72"/>
        <v>236.30700000000002</v>
      </c>
      <c r="Z110" s="77">
        <f t="shared" si="73"/>
        <v>0</v>
      </c>
      <c r="AA110" s="89">
        <f t="shared" si="74"/>
        <v>236.30700000000002</v>
      </c>
      <c r="AB110" s="79">
        <f t="shared" si="75"/>
        <v>750</v>
      </c>
      <c r="AC110" s="77">
        <f t="shared" si="76"/>
        <v>6933.7510000000002</v>
      </c>
      <c r="AD110" s="80">
        <f t="shared" si="77"/>
        <v>7683.7510000000002</v>
      </c>
      <c r="AE110" s="81">
        <f t="shared" si="78"/>
        <v>7447.4440000000004</v>
      </c>
      <c r="AF110" s="79">
        <f t="shared" si="79"/>
        <v>43.984200000000008</v>
      </c>
      <c r="AG110" s="82">
        <f t="shared" si="80"/>
        <v>0</v>
      </c>
      <c r="AH110" s="82">
        <f t="shared" si="81"/>
        <v>0</v>
      </c>
      <c r="AI110" s="82">
        <f t="shared" si="82"/>
        <v>0</v>
      </c>
      <c r="AJ110" s="82">
        <f t="shared" si="83"/>
        <v>0</v>
      </c>
      <c r="AK110" s="77">
        <f t="shared" si="84"/>
        <v>0</v>
      </c>
      <c r="AL110" s="84">
        <f t="shared" si="85"/>
        <v>43.984200000000008</v>
      </c>
      <c r="AM110" s="79">
        <f t="shared" si="86"/>
        <v>187.5</v>
      </c>
      <c r="AN110" s="82">
        <f t="shared" si="87"/>
        <v>274.5</v>
      </c>
      <c r="AO110" s="82">
        <f t="shared" si="88"/>
        <v>375</v>
      </c>
      <c r="AP110" s="82">
        <f t="shared" si="89"/>
        <v>500</v>
      </c>
      <c r="AQ110" s="82">
        <f t="shared" si="90"/>
        <v>750</v>
      </c>
      <c r="AR110" s="77">
        <f t="shared" si="91"/>
        <v>10867.502</v>
      </c>
      <c r="AS110" s="84">
        <f t="shared" si="92"/>
        <v>12954.502</v>
      </c>
      <c r="AT110" s="85">
        <f t="shared" si="93"/>
        <v>12910.5178</v>
      </c>
      <c r="AU110" s="81"/>
      <c r="AV110" s="74">
        <f t="shared" si="94"/>
        <v>59253.408199999991</v>
      </c>
      <c r="AW110" s="86" t="s">
        <v>324</v>
      </c>
    </row>
    <row r="111" spans="2:77" ht="16.5" customHeight="1" thickBot="1" x14ac:dyDescent="0.25">
      <c r="B111" s="87">
        <v>106</v>
      </c>
      <c r="C111" s="59" t="s">
        <v>146</v>
      </c>
      <c r="D111" s="60" t="s">
        <v>306</v>
      </c>
      <c r="E111" s="61">
        <v>142</v>
      </c>
      <c r="F111" s="62">
        <v>9010.34</v>
      </c>
      <c r="G111" s="63">
        <v>193</v>
      </c>
      <c r="H111" s="64">
        <v>8404.51</v>
      </c>
      <c r="I111" s="63">
        <v>141</v>
      </c>
      <c r="J111" s="65">
        <v>7894.52</v>
      </c>
      <c r="K111" s="12">
        <f t="shared" si="64"/>
        <v>8436.4566666666669</v>
      </c>
      <c r="L111" s="66">
        <v>4</v>
      </c>
      <c r="M111" s="66">
        <v>4</v>
      </c>
      <c r="N111" s="66">
        <v>4</v>
      </c>
      <c r="O111" s="67">
        <f t="shared" si="67"/>
        <v>4</v>
      </c>
      <c r="P111" s="67">
        <f t="shared" si="65"/>
        <v>4</v>
      </c>
      <c r="Q111" s="68">
        <f t="shared" si="68"/>
        <v>33745.826666666668</v>
      </c>
      <c r="R111" s="69">
        <f t="shared" si="69"/>
        <v>4.9418861990011118</v>
      </c>
      <c r="S111" s="70">
        <f t="shared" si="66"/>
        <v>166768.03</v>
      </c>
      <c r="T111" s="71"/>
      <c r="U111" s="37"/>
      <c r="V111" s="73">
        <f>VLOOKUP(C111,SALARIO!$D$4:$G$252,4,FALSE)</f>
        <v>7894.52</v>
      </c>
      <c r="W111" s="74">
        <f t="shared" si="70"/>
        <v>166768.03</v>
      </c>
      <c r="X111" s="75">
        <f t="shared" si="71"/>
        <v>174662.55</v>
      </c>
      <c r="Y111" s="76">
        <f t="shared" si="72"/>
        <v>394.72600000000006</v>
      </c>
      <c r="Z111" s="77">
        <f t="shared" si="73"/>
        <v>0</v>
      </c>
      <c r="AA111" s="89">
        <f t="shared" si="74"/>
        <v>394.72600000000006</v>
      </c>
      <c r="AB111" s="79">
        <f t="shared" si="75"/>
        <v>750</v>
      </c>
      <c r="AC111" s="77">
        <f t="shared" si="76"/>
        <v>15966.254999999999</v>
      </c>
      <c r="AD111" s="80">
        <f t="shared" si="77"/>
        <v>16716.254999999997</v>
      </c>
      <c r="AE111" s="81">
        <f t="shared" si="78"/>
        <v>16321.528999999997</v>
      </c>
      <c r="AF111" s="79">
        <f t="shared" si="79"/>
        <v>139.03560000000002</v>
      </c>
      <c r="AG111" s="82">
        <f t="shared" si="80"/>
        <v>0</v>
      </c>
      <c r="AH111" s="82">
        <f t="shared" si="81"/>
        <v>0</v>
      </c>
      <c r="AI111" s="82">
        <f t="shared" si="82"/>
        <v>0</v>
      </c>
      <c r="AJ111" s="82">
        <f t="shared" si="83"/>
        <v>0</v>
      </c>
      <c r="AK111" s="77">
        <f t="shared" si="84"/>
        <v>0</v>
      </c>
      <c r="AL111" s="84">
        <f t="shared" si="85"/>
        <v>139.03560000000002</v>
      </c>
      <c r="AM111" s="79">
        <f t="shared" si="86"/>
        <v>187.5</v>
      </c>
      <c r="AN111" s="82">
        <f t="shared" si="87"/>
        <v>274.5</v>
      </c>
      <c r="AO111" s="82">
        <f t="shared" si="88"/>
        <v>375</v>
      </c>
      <c r="AP111" s="82">
        <f t="shared" si="89"/>
        <v>500</v>
      </c>
      <c r="AQ111" s="82">
        <f t="shared" si="90"/>
        <v>750</v>
      </c>
      <c r="AR111" s="77">
        <f t="shared" si="91"/>
        <v>28932.51</v>
      </c>
      <c r="AS111" s="84">
        <f t="shared" si="92"/>
        <v>31019.51</v>
      </c>
      <c r="AT111" s="85">
        <f t="shared" si="93"/>
        <v>30880.474399999999</v>
      </c>
      <c r="AU111" s="81"/>
      <c r="AV111" s="74">
        <f t="shared" si="94"/>
        <v>119566.02659999998</v>
      </c>
      <c r="AW111" s="86" t="s">
        <v>324</v>
      </c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</row>
    <row r="112" spans="2:77" ht="16.5" customHeight="1" thickBot="1" x14ac:dyDescent="0.25">
      <c r="B112" s="87">
        <v>107</v>
      </c>
      <c r="C112" s="59" t="s">
        <v>147</v>
      </c>
      <c r="D112" s="60" t="s">
        <v>304</v>
      </c>
      <c r="E112" s="61">
        <v>204</v>
      </c>
      <c r="F112" s="62">
        <v>7302.15</v>
      </c>
      <c r="G112" s="63">
        <v>165.75</v>
      </c>
      <c r="H112" s="64">
        <v>6653.6900000000005</v>
      </c>
      <c r="I112" s="63">
        <v>178.5</v>
      </c>
      <c r="J112" s="65">
        <v>5540.15</v>
      </c>
      <c r="K112" s="12">
        <f t="shared" si="64"/>
        <v>6498.663333333333</v>
      </c>
      <c r="L112" s="66">
        <v>4</v>
      </c>
      <c r="M112" s="66">
        <v>4</v>
      </c>
      <c r="N112" s="66">
        <v>4</v>
      </c>
      <c r="O112" s="67">
        <f t="shared" si="67"/>
        <v>4</v>
      </c>
      <c r="P112" s="67">
        <f t="shared" si="65"/>
        <v>4</v>
      </c>
      <c r="Q112" s="68">
        <f t="shared" si="68"/>
        <v>25994.653333333332</v>
      </c>
      <c r="R112" s="69">
        <f t="shared" si="69"/>
        <v>4.9418861990011118</v>
      </c>
      <c r="S112" s="70">
        <f t="shared" si="66"/>
        <v>128462.61</v>
      </c>
      <c r="T112" s="71"/>
      <c r="U112" s="37"/>
      <c r="V112" s="73">
        <f>VLOOKUP(C112,SALARIO!$D$4:$G$252,4,FALSE)</f>
        <v>5540.15</v>
      </c>
      <c r="W112" s="74">
        <f t="shared" si="70"/>
        <v>128462.61</v>
      </c>
      <c r="X112" s="75">
        <f t="shared" si="71"/>
        <v>134002.76</v>
      </c>
      <c r="Y112" s="76">
        <f t="shared" si="72"/>
        <v>277.00749999999999</v>
      </c>
      <c r="Z112" s="77">
        <f t="shared" si="73"/>
        <v>0</v>
      </c>
      <c r="AA112" s="89">
        <f t="shared" si="74"/>
        <v>277.00749999999999</v>
      </c>
      <c r="AB112" s="79">
        <f t="shared" si="75"/>
        <v>750</v>
      </c>
      <c r="AC112" s="77">
        <f t="shared" si="76"/>
        <v>11900.276000000002</v>
      </c>
      <c r="AD112" s="80">
        <f t="shared" si="77"/>
        <v>12650.276000000002</v>
      </c>
      <c r="AE112" s="81">
        <f t="shared" si="78"/>
        <v>12373.268500000002</v>
      </c>
      <c r="AF112" s="79">
        <f t="shared" si="79"/>
        <v>68.404499999999985</v>
      </c>
      <c r="AG112" s="82">
        <f t="shared" si="80"/>
        <v>0</v>
      </c>
      <c r="AH112" s="82">
        <f t="shared" si="81"/>
        <v>0</v>
      </c>
      <c r="AI112" s="82">
        <f t="shared" si="82"/>
        <v>0</v>
      </c>
      <c r="AJ112" s="82">
        <f t="shared" si="83"/>
        <v>0</v>
      </c>
      <c r="AK112" s="77">
        <f t="shared" si="84"/>
        <v>0</v>
      </c>
      <c r="AL112" s="84">
        <f t="shared" si="85"/>
        <v>68.404499999999985</v>
      </c>
      <c r="AM112" s="79">
        <f t="shared" si="86"/>
        <v>187.5</v>
      </c>
      <c r="AN112" s="82">
        <f t="shared" si="87"/>
        <v>274.5</v>
      </c>
      <c r="AO112" s="82">
        <f t="shared" si="88"/>
        <v>375</v>
      </c>
      <c r="AP112" s="82">
        <f t="shared" si="89"/>
        <v>500</v>
      </c>
      <c r="AQ112" s="82">
        <f t="shared" si="90"/>
        <v>750</v>
      </c>
      <c r="AR112" s="77">
        <f t="shared" si="91"/>
        <v>20800.552000000003</v>
      </c>
      <c r="AS112" s="84">
        <f t="shared" si="92"/>
        <v>22887.552000000003</v>
      </c>
      <c r="AT112" s="85">
        <f t="shared" si="93"/>
        <v>22819.147500000003</v>
      </c>
      <c r="AU112" s="81"/>
      <c r="AV112" s="74">
        <f t="shared" si="94"/>
        <v>93270.193999999989</v>
      </c>
      <c r="AW112" s="86" t="s">
        <v>324</v>
      </c>
    </row>
    <row r="113" spans="2:77" s="90" customFormat="1" ht="16.5" customHeight="1" thickBot="1" x14ac:dyDescent="0.25">
      <c r="B113" s="87">
        <v>108</v>
      </c>
      <c r="C113" s="59" t="s">
        <v>148</v>
      </c>
      <c r="D113" s="60" t="s">
        <v>305</v>
      </c>
      <c r="E113" s="61">
        <v>153</v>
      </c>
      <c r="F113" s="62">
        <v>6980.11</v>
      </c>
      <c r="G113" s="63">
        <v>195.25</v>
      </c>
      <c r="H113" s="64">
        <v>6211.89</v>
      </c>
      <c r="I113" s="63">
        <v>187.25</v>
      </c>
      <c r="J113" s="65">
        <v>5958.35</v>
      </c>
      <c r="K113" s="12">
        <f t="shared" si="64"/>
        <v>6383.45</v>
      </c>
      <c r="L113" s="66">
        <v>4</v>
      </c>
      <c r="M113" s="66">
        <v>4</v>
      </c>
      <c r="N113" s="66">
        <v>4</v>
      </c>
      <c r="O113" s="67">
        <f t="shared" si="67"/>
        <v>4</v>
      </c>
      <c r="P113" s="67">
        <f t="shared" si="65"/>
        <v>4</v>
      </c>
      <c r="Q113" s="68">
        <f t="shared" si="68"/>
        <v>25533.8</v>
      </c>
      <c r="R113" s="69">
        <f t="shared" si="69"/>
        <v>4.9418861990011118</v>
      </c>
      <c r="S113" s="70">
        <f t="shared" si="66"/>
        <v>126185.13</v>
      </c>
      <c r="T113" s="71"/>
      <c r="U113" s="37"/>
      <c r="V113" s="73">
        <f>VLOOKUP(C113,SALARIO!$D$4:$G$252,4,FALSE)</f>
        <v>5958.35</v>
      </c>
      <c r="W113" s="74">
        <f t="shared" si="70"/>
        <v>126185.13</v>
      </c>
      <c r="X113" s="75">
        <f t="shared" si="71"/>
        <v>132143.48000000001</v>
      </c>
      <c r="Y113" s="76">
        <f t="shared" si="72"/>
        <v>297.91750000000002</v>
      </c>
      <c r="Z113" s="77">
        <f t="shared" si="73"/>
        <v>0</v>
      </c>
      <c r="AA113" s="89">
        <f t="shared" si="74"/>
        <v>297.91750000000002</v>
      </c>
      <c r="AB113" s="79">
        <f t="shared" si="75"/>
        <v>750</v>
      </c>
      <c r="AC113" s="77">
        <f t="shared" si="76"/>
        <v>11714.348000000002</v>
      </c>
      <c r="AD113" s="80">
        <f t="shared" si="77"/>
        <v>12464.348000000002</v>
      </c>
      <c r="AE113" s="81">
        <f t="shared" si="78"/>
        <v>12166.430500000002</v>
      </c>
      <c r="AF113" s="79">
        <f t="shared" si="79"/>
        <v>80.950500000000005</v>
      </c>
      <c r="AG113" s="82">
        <f t="shared" si="80"/>
        <v>0</v>
      </c>
      <c r="AH113" s="82">
        <f t="shared" si="81"/>
        <v>0</v>
      </c>
      <c r="AI113" s="82">
        <f t="shared" si="82"/>
        <v>0</v>
      </c>
      <c r="AJ113" s="82">
        <f t="shared" si="83"/>
        <v>0</v>
      </c>
      <c r="AK113" s="77">
        <f t="shared" si="84"/>
        <v>0</v>
      </c>
      <c r="AL113" s="84">
        <f t="shared" si="85"/>
        <v>80.950500000000005</v>
      </c>
      <c r="AM113" s="79">
        <f t="shared" si="86"/>
        <v>187.5</v>
      </c>
      <c r="AN113" s="82">
        <f t="shared" si="87"/>
        <v>274.5</v>
      </c>
      <c r="AO113" s="82">
        <f t="shared" si="88"/>
        <v>375</v>
      </c>
      <c r="AP113" s="82">
        <f t="shared" si="89"/>
        <v>500</v>
      </c>
      <c r="AQ113" s="82">
        <f t="shared" si="90"/>
        <v>750</v>
      </c>
      <c r="AR113" s="77">
        <f t="shared" si="91"/>
        <v>20428.696000000004</v>
      </c>
      <c r="AS113" s="84">
        <f t="shared" si="92"/>
        <v>22515.696000000004</v>
      </c>
      <c r="AT113" s="85">
        <f t="shared" si="93"/>
        <v>22434.745500000005</v>
      </c>
      <c r="AU113" s="81"/>
      <c r="AV113" s="74">
        <f t="shared" si="94"/>
        <v>91583.953999999998</v>
      </c>
      <c r="AW113" s="86" t="s">
        <v>324</v>
      </c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</row>
    <row r="114" spans="2:77" ht="16.5" customHeight="1" thickBot="1" x14ac:dyDescent="0.25">
      <c r="B114" s="87">
        <v>109</v>
      </c>
      <c r="C114" s="59" t="s">
        <v>149</v>
      </c>
      <c r="D114" s="60" t="s">
        <v>302</v>
      </c>
      <c r="E114" s="61">
        <v>191.25</v>
      </c>
      <c r="F114" s="62">
        <v>4885.34</v>
      </c>
      <c r="G114" s="63">
        <v>200</v>
      </c>
      <c r="H114" s="64">
        <v>4790.05</v>
      </c>
      <c r="I114" s="63">
        <v>195.25</v>
      </c>
      <c r="J114" s="65">
        <v>4675.3</v>
      </c>
      <c r="K114" s="12">
        <f t="shared" si="64"/>
        <v>4783.5633333333326</v>
      </c>
      <c r="L114" s="66">
        <v>4</v>
      </c>
      <c r="M114" s="66">
        <v>4</v>
      </c>
      <c r="N114" s="66">
        <v>4</v>
      </c>
      <c r="O114" s="67">
        <f t="shared" si="67"/>
        <v>4</v>
      </c>
      <c r="P114" s="67">
        <f t="shared" si="65"/>
        <v>4</v>
      </c>
      <c r="Q114" s="68">
        <f t="shared" si="68"/>
        <v>19134.25333333333</v>
      </c>
      <c r="R114" s="69">
        <f t="shared" si="69"/>
        <v>4.9418861990011118</v>
      </c>
      <c r="S114" s="70">
        <f t="shared" si="66"/>
        <v>94559.3</v>
      </c>
      <c r="T114" s="71"/>
      <c r="U114" s="37"/>
      <c r="V114" s="73">
        <f>VLOOKUP(C114,SALARIO!$D$4:$G$252,4,FALSE)</f>
        <v>4675.3</v>
      </c>
      <c r="W114" s="74">
        <f t="shared" si="70"/>
        <v>94559.3</v>
      </c>
      <c r="X114" s="75">
        <f t="shared" si="71"/>
        <v>99234.6</v>
      </c>
      <c r="Y114" s="76">
        <f t="shared" si="72"/>
        <v>233.76500000000001</v>
      </c>
      <c r="Z114" s="77">
        <f t="shared" si="73"/>
        <v>0</v>
      </c>
      <c r="AA114" s="89">
        <f t="shared" si="74"/>
        <v>233.76500000000001</v>
      </c>
      <c r="AB114" s="79">
        <f t="shared" si="75"/>
        <v>750</v>
      </c>
      <c r="AC114" s="77">
        <f t="shared" si="76"/>
        <v>8423.4600000000009</v>
      </c>
      <c r="AD114" s="80">
        <f t="shared" si="77"/>
        <v>9173.4600000000009</v>
      </c>
      <c r="AE114" s="81">
        <f t="shared" si="78"/>
        <v>8939.6950000000015</v>
      </c>
      <c r="AF114" s="79">
        <f t="shared" si="79"/>
        <v>42.459000000000003</v>
      </c>
      <c r="AG114" s="82">
        <f t="shared" si="80"/>
        <v>0</v>
      </c>
      <c r="AH114" s="82">
        <f t="shared" si="81"/>
        <v>0</v>
      </c>
      <c r="AI114" s="82">
        <f t="shared" si="82"/>
        <v>0</v>
      </c>
      <c r="AJ114" s="82">
        <f t="shared" si="83"/>
        <v>0</v>
      </c>
      <c r="AK114" s="77">
        <f t="shared" si="84"/>
        <v>0</v>
      </c>
      <c r="AL114" s="84">
        <f t="shared" si="85"/>
        <v>42.459000000000003</v>
      </c>
      <c r="AM114" s="79">
        <f t="shared" si="86"/>
        <v>187.5</v>
      </c>
      <c r="AN114" s="82">
        <f t="shared" si="87"/>
        <v>274.5</v>
      </c>
      <c r="AO114" s="82">
        <f t="shared" si="88"/>
        <v>375</v>
      </c>
      <c r="AP114" s="82">
        <f t="shared" si="89"/>
        <v>500</v>
      </c>
      <c r="AQ114" s="82">
        <f t="shared" si="90"/>
        <v>750</v>
      </c>
      <c r="AR114" s="77">
        <f t="shared" si="91"/>
        <v>13846.920000000002</v>
      </c>
      <c r="AS114" s="84">
        <f t="shared" si="92"/>
        <v>15933.920000000002</v>
      </c>
      <c r="AT114" s="85">
        <f t="shared" si="93"/>
        <v>15891.461000000001</v>
      </c>
      <c r="AU114" s="81"/>
      <c r="AV114" s="74">
        <f t="shared" si="94"/>
        <v>69728.144</v>
      </c>
      <c r="AW114" s="86" t="s">
        <v>324</v>
      </c>
    </row>
    <row r="115" spans="2:77" ht="16.5" customHeight="1" thickBot="1" x14ac:dyDescent="0.25">
      <c r="B115" s="87">
        <v>110</v>
      </c>
      <c r="C115" s="59" t="s">
        <v>150</v>
      </c>
      <c r="D115" s="60" t="s">
        <v>303</v>
      </c>
      <c r="E115" s="61">
        <v>204</v>
      </c>
      <c r="F115" s="62">
        <v>5316.91</v>
      </c>
      <c r="G115" s="63">
        <v>153</v>
      </c>
      <c r="H115" s="64">
        <v>4724.38</v>
      </c>
      <c r="I115" s="63">
        <v>178.5</v>
      </c>
      <c r="J115" s="65">
        <v>4135.37</v>
      </c>
      <c r="K115" s="12">
        <f t="shared" si="64"/>
        <v>4725.5533333333333</v>
      </c>
      <c r="L115" s="66">
        <v>3</v>
      </c>
      <c r="M115" s="66">
        <v>4</v>
      </c>
      <c r="N115" s="66">
        <v>4</v>
      </c>
      <c r="O115" s="67">
        <f t="shared" si="67"/>
        <v>3.6666666666666665</v>
      </c>
      <c r="P115" s="67">
        <f t="shared" si="65"/>
        <v>3.6666666666666665</v>
      </c>
      <c r="Q115" s="68">
        <f t="shared" si="68"/>
        <v>17327.028888888886</v>
      </c>
      <c r="R115" s="69">
        <f t="shared" si="69"/>
        <v>4.9418861990011118</v>
      </c>
      <c r="S115" s="70">
        <f t="shared" si="66"/>
        <v>85628.2</v>
      </c>
      <c r="T115" s="71"/>
      <c r="U115" s="37"/>
      <c r="V115" s="73">
        <f>VLOOKUP(C115,SALARIO!$D$4:$G$252,4,FALSE)</f>
        <v>4135.37</v>
      </c>
      <c r="W115" s="74">
        <f t="shared" si="70"/>
        <v>85628.2</v>
      </c>
      <c r="X115" s="75">
        <f t="shared" si="71"/>
        <v>89763.569999999992</v>
      </c>
      <c r="Y115" s="76">
        <f t="shared" si="72"/>
        <v>206.76850000000002</v>
      </c>
      <c r="Z115" s="77">
        <f t="shared" si="73"/>
        <v>0</v>
      </c>
      <c r="AA115" s="89">
        <f t="shared" si="74"/>
        <v>206.76850000000002</v>
      </c>
      <c r="AB115" s="79">
        <f t="shared" si="75"/>
        <v>750</v>
      </c>
      <c r="AC115" s="77">
        <f t="shared" si="76"/>
        <v>7476.357</v>
      </c>
      <c r="AD115" s="80">
        <f t="shared" si="77"/>
        <v>8226.357</v>
      </c>
      <c r="AE115" s="81">
        <f t="shared" si="78"/>
        <v>8019.5884999999998</v>
      </c>
      <c r="AF115" s="79">
        <f t="shared" si="79"/>
        <v>26.261099999999995</v>
      </c>
      <c r="AG115" s="82">
        <f t="shared" si="80"/>
        <v>0</v>
      </c>
      <c r="AH115" s="82">
        <f t="shared" si="81"/>
        <v>0</v>
      </c>
      <c r="AI115" s="82">
        <f t="shared" si="82"/>
        <v>0</v>
      </c>
      <c r="AJ115" s="82">
        <f t="shared" si="83"/>
        <v>0</v>
      </c>
      <c r="AK115" s="77">
        <f t="shared" si="84"/>
        <v>0</v>
      </c>
      <c r="AL115" s="84">
        <f t="shared" si="85"/>
        <v>26.261099999999995</v>
      </c>
      <c r="AM115" s="79">
        <f t="shared" si="86"/>
        <v>187.5</v>
      </c>
      <c r="AN115" s="82">
        <f t="shared" si="87"/>
        <v>274.5</v>
      </c>
      <c r="AO115" s="82">
        <f t="shared" si="88"/>
        <v>375</v>
      </c>
      <c r="AP115" s="82">
        <f t="shared" si="89"/>
        <v>500</v>
      </c>
      <c r="AQ115" s="82">
        <f t="shared" si="90"/>
        <v>750</v>
      </c>
      <c r="AR115" s="77">
        <f t="shared" si="91"/>
        <v>11952.714</v>
      </c>
      <c r="AS115" s="84">
        <f t="shared" si="92"/>
        <v>14039.714</v>
      </c>
      <c r="AT115" s="85">
        <f t="shared" si="93"/>
        <v>14013.4529</v>
      </c>
      <c r="AU115" s="81"/>
      <c r="AV115" s="74">
        <f t="shared" si="94"/>
        <v>63595.158599999995</v>
      </c>
      <c r="AW115" s="86" t="s">
        <v>324</v>
      </c>
    </row>
    <row r="116" spans="2:77" ht="16.5" customHeight="1" thickBot="1" x14ac:dyDescent="0.25">
      <c r="B116" s="58">
        <v>111</v>
      </c>
      <c r="C116" s="59" t="s">
        <v>151</v>
      </c>
      <c r="D116" s="60" t="s">
        <v>302</v>
      </c>
      <c r="E116" s="61">
        <v>0</v>
      </c>
      <c r="F116" s="62">
        <v>0</v>
      </c>
      <c r="G116" s="63"/>
      <c r="H116" s="64"/>
      <c r="I116" s="63"/>
      <c r="J116" s="65"/>
      <c r="K116" s="12">
        <f t="shared" si="64"/>
        <v>0</v>
      </c>
      <c r="L116" s="66" t="s">
        <v>20</v>
      </c>
      <c r="M116" s="66" t="s">
        <v>20</v>
      </c>
      <c r="N116" s="66" t="s">
        <v>20</v>
      </c>
      <c r="O116" s="67">
        <f t="shared" si="67"/>
        <v>0</v>
      </c>
      <c r="P116" s="67">
        <f t="shared" si="65"/>
        <v>0</v>
      </c>
      <c r="Q116" s="68">
        <f t="shared" si="68"/>
        <v>0</v>
      </c>
      <c r="R116" s="69">
        <f t="shared" si="69"/>
        <v>4.9418861990011118</v>
      </c>
      <c r="S116" s="70">
        <f t="shared" si="66"/>
        <v>0</v>
      </c>
      <c r="T116" s="71"/>
      <c r="U116" s="37"/>
      <c r="V116" s="73">
        <v>0</v>
      </c>
      <c r="W116" s="74">
        <f t="shared" si="70"/>
        <v>0</v>
      </c>
      <c r="X116" s="75">
        <f t="shared" si="71"/>
        <v>0</v>
      </c>
      <c r="Y116" s="76">
        <f t="shared" si="72"/>
        <v>0</v>
      </c>
      <c r="Z116" s="77">
        <f t="shared" si="73"/>
        <v>0</v>
      </c>
      <c r="AA116" s="89">
        <f t="shared" si="74"/>
        <v>0</v>
      </c>
      <c r="AB116" s="79">
        <f t="shared" si="75"/>
        <v>0</v>
      </c>
      <c r="AC116" s="77">
        <f t="shared" si="76"/>
        <v>0</v>
      </c>
      <c r="AD116" s="80">
        <f t="shared" si="77"/>
        <v>0</v>
      </c>
      <c r="AE116" s="81">
        <f t="shared" si="78"/>
        <v>0</v>
      </c>
      <c r="AF116" s="79">
        <f t="shared" si="79"/>
        <v>0</v>
      </c>
      <c r="AG116" s="82">
        <f t="shared" si="80"/>
        <v>0</v>
      </c>
      <c r="AH116" s="82">
        <f t="shared" si="81"/>
        <v>0</v>
      </c>
      <c r="AI116" s="82">
        <f t="shared" si="82"/>
        <v>0</v>
      </c>
      <c r="AJ116" s="82">
        <f t="shared" si="83"/>
        <v>0</v>
      </c>
      <c r="AK116" s="77">
        <f t="shared" si="84"/>
        <v>0</v>
      </c>
      <c r="AL116" s="84">
        <f t="shared" si="85"/>
        <v>0</v>
      </c>
      <c r="AM116" s="79">
        <f t="shared" si="86"/>
        <v>0</v>
      </c>
      <c r="AN116" s="82">
        <f t="shared" si="87"/>
        <v>0</v>
      </c>
      <c r="AO116" s="82">
        <f t="shared" si="88"/>
        <v>0</v>
      </c>
      <c r="AP116" s="82">
        <f t="shared" si="89"/>
        <v>0</v>
      </c>
      <c r="AQ116" s="82">
        <f t="shared" si="90"/>
        <v>0</v>
      </c>
      <c r="AR116" s="77">
        <f t="shared" si="91"/>
        <v>0</v>
      </c>
      <c r="AS116" s="84">
        <f t="shared" si="92"/>
        <v>0</v>
      </c>
      <c r="AT116" s="85">
        <f t="shared" si="93"/>
        <v>0</v>
      </c>
      <c r="AU116" s="81"/>
      <c r="AV116" s="74">
        <f t="shared" si="94"/>
        <v>0</v>
      </c>
      <c r="AW116" s="86" t="s">
        <v>324</v>
      </c>
    </row>
    <row r="117" spans="2:77" ht="16.5" customHeight="1" thickBot="1" x14ac:dyDescent="0.25">
      <c r="B117" s="87">
        <v>112</v>
      </c>
      <c r="C117" s="88" t="s">
        <v>152</v>
      </c>
      <c r="D117" s="60" t="s">
        <v>302</v>
      </c>
      <c r="E117" s="61"/>
      <c r="F117" s="62"/>
      <c r="G117" s="63">
        <v>191.25</v>
      </c>
      <c r="H117" s="64">
        <v>4430.76</v>
      </c>
      <c r="I117" s="63">
        <v>204</v>
      </c>
      <c r="J117" s="65">
        <v>4726.1400000000003</v>
      </c>
      <c r="K117" s="12">
        <f t="shared" si="64"/>
        <v>3052.3000000000006</v>
      </c>
      <c r="L117" s="66" t="s">
        <v>20</v>
      </c>
      <c r="M117" s="66">
        <v>4</v>
      </c>
      <c r="N117" s="66">
        <v>4</v>
      </c>
      <c r="O117" s="67">
        <f t="shared" si="67"/>
        <v>4</v>
      </c>
      <c r="P117" s="67">
        <f t="shared" si="65"/>
        <v>4</v>
      </c>
      <c r="Q117" s="68">
        <f t="shared" si="68"/>
        <v>12209.200000000003</v>
      </c>
      <c r="R117" s="69">
        <f t="shared" si="69"/>
        <v>4.9418861990011118</v>
      </c>
      <c r="S117" s="70">
        <f t="shared" si="66"/>
        <v>60336.47</v>
      </c>
      <c r="T117" s="71"/>
      <c r="U117" s="37"/>
      <c r="V117" s="73">
        <f>VLOOKUP(C117,SALARIO!$D$4:$G$252,4,FALSE)</f>
        <v>4726.1400000000003</v>
      </c>
      <c r="W117" s="74">
        <f t="shared" si="70"/>
        <v>60336.47</v>
      </c>
      <c r="X117" s="75">
        <f t="shared" si="71"/>
        <v>65062.61</v>
      </c>
      <c r="Y117" s="76">
        <f t="shared" si="72"/>
        <v>236.30700000000002</v>
      </c>
      <c r="Z117" s="77">
        <f t="shared" si="73"/>
        <v>0</v>
      </c>
      <c r="AA117" s="89">
        <f t="shared" si="74"/>
        <v>236.30700000000002</v>
      </c>
      <c r="AB117" s="79">
        <f t="shared" si="75"/>
        <v>750</v>
      </c>
      <c r="AC117" s="77">
        <f t="shared" si="76"/>
        <v>5006.2610000000004</v>
      </c>
      <c r="AD117" s="80">
        <f t="shared" si="77"/>
        <v>5756.2610000000004</v>
      </c>
      <c r="AE117" s="81">
        <f t="shared" si="78"/>
        <v>5519.9540000000006</v>
      </c>
      <c r="AF117" s="79">
        <f t="shared" si="79"/>
        <v>43.984200000000008</v>
      </c>
      <c r="AG117" s="82">
        <f t="shared" si="80"/>
        <v>0</v>
      </c>
      <c r="AH117" s="82">
        <f t="shared" si="81"/>
        <v>0</v>
      </c>
      <c r="AI117" s="82">
        <f t="shared" si="82"/>
        <v>0</v>
      </c>
      <c r="AJ117" s="82">
        <f t="shared" si="83"/>
        <v>0</v>
      </c>
      <c r="AK117" s="77">
        <f t="shared" si="84"/>
        <v>0</v>
      </c>
      <c r="AL117" s="84">
        <f t="shared" si="85"/>
        <v>43.984200000000008</v>
      </c>
      <c r="AM117" s="79">
        <f t="shared" si="86"/>
        <v>187.5</v>
      </c>
      <c r="AN117" s="82">
        <f t="shared" si="87"/>
        <v>274.5</v>
      </c>
      <c r="AO117" s="82">
        <f t="shared" si="88"/>
        <v>375</v>
      </c>
      <c r="AP117" s="82">
        <f t="shared" si="89"/>
        <v>500</v>
      </c>
      <c r="AQ117" s="82">
        <f t="shared" si="90"/>
        <v>750</v>
      </c>
      <c r="AR117" s="77">
        <f t="shared" si="91"/>
        <v>7012.5220000000008</v>
      </c>
      <c r="AS117" s="84">
        <f t="shared" si="92"/>
        <v>9099.5220000000008</v>
      </c>
      <c r="AT117" s="85">
        <f t="shared" si="93"/>
        <v>9055.5378000000001</v>
      </c>
      <c r="AU117" s="81"/>
      <c r="AV117" s="74">
        <f t="shared" si="94"/>
        <v>45760.978200000005</v>
      </c>
      <c r="AW117" s="86" t="s">
        <v>324</v>
      </c>
    </row>
    <row r="118" spans="2:77" ht="16.5" customHeight="1" thickBot="1" x14ac:dyDescent="0.25">
      <c r="B118" s="87">
        <v>113</v>
      </c>
      <c r="C118" s="59" t="s">
        <v>153</v>
      </c>
      <c r="D118" s="60" t="s">
        <v>302</v>
      </c>
      <c r="E118" s="61">
        <v>85.25</v>
      </c>
      <c r="F118" s="62">
        <v>3851.84</v>
      </c>
      <c r="G118" s="63">
        <v>195.25</v>
      </c>
      <c r="H118" s="64">
        <v>4675.3</v>
      </c>
      <c r="I118" s="63">
        <v>187.25</v>
      </c>
      <c r="J118" s="65">
        <v>4484.72</v>
      </c>
      <c r="K118" s="12">
        <f t="shared" si="64"/>
        <v>4337.2866666666669</v>
      </c>
      <c r="L118" s="66">
        <v>4</v>
      </c>
      <c r="M118" s="66">
        <v>4</v>
      </c>
      <c r="N118" s="66">
        <v>4</v>
      </c>
      <c r="O118" s="67">
        <f t="shared" si="67"/>
        <v>4</v>
      </c>
      <c r="P118" s="67">
        <f t="shared" si="65"/>
        <v>4</v>
      </c>
      <c r="Q118" s="68">
        <f t="shared" si="68"/>
        <v>17349.146666666667</v>
      </c>
      <c r="R118" s="69">
        <f t="shared" si="69"/>
        <v>4.9418861990011118</v>
      </c>
      <c r="S118" s="70">
        <f t="shared" si="66"/>
        <v>85737.5</v>
      </c>
      <c r="T118" s="71"/>
      <c r="U118" s="37"/>
      <c r="V118" s="73">
        <f>VLOOKUP(C118,SALARIO!$D$4:$G$252,4,FALSE)</f>
        <v>4484.72</v>
      </c>
      <c r="W118" s="74">
        <f t="shared" si="70"/>
        <v>85737.5</v>
      </c>
      <c r="X118" s="75">
        <f t="shared" si="71"/>
        <v>90222.22</v>
      </c>
      <c r="Y118" s="76">
        <f t="shared" si="72"/>
        <v>224.23600000000002</v>
      </c>
      <c r="Z118" s="77">
        <f t="shared" si="73"/>
        <v>0</v>
      </c>
      <c r="AA118" s="89">
        <f t="shared" si="74"/>
        <v>224.23600000000002</v>
      </c>
      <c r="AB118" s="79">
        <f t="shared" si="75"/>
        <v>750</v>
      </c>
      <c r="AC118" s="77">
        <f t="shared" si="76"/>
        <v>7522.2220000000007</v>
      </c>
      <c r="AD118" s="80">
        <f t="shared" si="77"/>
        <v>8272.2220000000016</v>
      </c>
      <c r="AE118" s="81">
        <f t="shared" si="78"/>
        <v>8047.9860000000017</v>
      </c>
      <c r="AF118" s="79">
        <f t="shared" si="79"/>
        <v>36.741600000000005</v>
      </c>
      <c r="AG118" s="82">
        <f t="shared" si="80"/>
        <v>0</v>
      </c>
      <c r="AH118" s="82">
        <f t="shared" si="81"/>
        <v>0</v>
      </c>
      <c r="AI118" s="82">
        <f t="shared" si="82"/>
        <v>0</v>
      </c>
      <c r="AJ118" s="82">
        <f t="shared" si="83"/>
        <v>0</v>
      </c>
      <c r="AK118" s="77">
        <f t="shared" si="84"/>
        <v>0</v>
      </c>
      <c r="AL118" s="84">
        <f t="shared" si="85"/>
        <v>36.741600000000005</v>
      </c>
      <c r="AM118" s="79">
        <f t="shared" si="86"/>
        <v>187.5</v>
      </c>
      <c r="AN118" s="82">
        <f t="shared" si="87"/>
        <v>274.5</v>
      </c>
      <c r="AO118" s="82">
        <f t="shared" si="88"/>
        <v>375</v>
      </c>
      <c r="AP118" s="82">
        <f t="shared" si="89"/>
        <v>500</v>
      </c>
      <c r="AQ118" s="82">
        <f t="shared" si="90"/>
        <v>750</v>
      </c>
      <c r="AR118" s="77">
        <f t="shared" si="91"/>
        <v>12044.444000000001</v>
      </c>
      <c r="AS118" s="84">
        <f t="shared" si="92"/>
        <v>14131.444000000001</v>
      </c>
      <c r="AT118" s="85">
        <f t="shared" si="93"/>
        <v>14094.702400000002</v>
      </c>
      <c r="AU118" s="81"/>
      <c r="AV118" s="74">
        <f t="shared" si="94"/>
        <v>63594.811599999994</v>
      </c>
      <c r="AW118" s="86" t="s">
        <v>324</v>
      </c>
    </row>
    <row r="119" spans="2:77" ht="16.5" customHeight="1" thickBot="1" x14ac:dyDescent="0.25">
      <c r="B119" s="87">
        <v>114</v>
      </c>
      <c r="C119" s="59" t="s">
        <v>154</v>
      </c>
      <c r="D119" s="60" t="s">
        <v>305</v>
      </c>
      <c r="E119" s="61">
        <v>204</v>
      </c>
      <c r="F119" s="62">
        <v>6159.77</v>
      </c>
      <c r="G119" s="63">
        <v>153</v>
      </c>
      <c r="H119" s="64">
        <v>6661.1900000000005</v>
      </c>
      <c r="I119" s="63">
        <v>127.5</v>
      </c>
      <c r="J119" s="65">
        <v>3425.09</v>
      </c>
      <c r="K119" s="12">
        <f t="shared" si="64"/>
        <v>5415.35</v>
      </c>
      <c r="L119" s="66">
        <v>4</v>
      </c>
      <c r="M119" s="66">
        <v>4</v>
      </c>
      <c r="N119" s="66">
        <v>4</v>
      </c>
      <c r="O119" s="67">
        <f t="shared" si="67"/>
        <v>4</v>
      </c>
      <c r="P119" s="67">
        <f t="shared" si="65"/>
        <v>4</v>
      </c>
      <c r="Q119" s="68">
        <f t="shared" si="68"/>
        <v>21661.4</v>
      </c>
      <c r="R119" s="69">
        <f t="shared" si="69"/>
        <v>4.9418861990011118</v>
      </c>
      <c r="S119" s="70">
        <f t="shared" si="66"/>
        <v>107048.17</v>
      </c>
      <c r="T119" s="71"/>
      <c r="U119" s="37"/>
      <c r="V119" s="73">
        <f>VLOOKUP(C119,SALARIO!$D$4:$G$252,4,FALSE)</f>
        <v>3425.09</v>
      </c>
      <c r="W119" s="74">
        <f t="shared" si="70"/>
        <v>107048.17</v>
      </c>
      <c r="X119" s="75">
        <f t="shared" si="71"/>
        <v>110473.26</v>
      </c>
      <c r="Y119" s="76">
        <f t="shared" si="72"/>
        <v>171.25450000000001</v>
      </c>
      <c r="Z119" s="77">
        <f t="shared" si="73"/>
        <v>0</v>
      </c>
      <c r="AA119" s="89">
        <f t="shared" si="74"/>
        <v>171.25450000000001</v>
      </c>
      <c r="AB119" s="79">
        <f t="shared" si="75"/>
        <v>750</v>
      </c>
      <c r="AC119" s="77">
        <f t="shared" si="76"/>
        <v>9547.3259999999991</v>
      </c>
      <c r="AD119" s="80">
        <f t="shared" si="77"/>
        <v>10297.325999999999</v>
      </c>
      <c r="AE119" s="81">
        <f t="shared" si="78"/>
        <v>10126.071499999998</v>
      </c>
      <c r="AF119" s="79">
        <f t="shared" si="79"/>
        <v>4.9527000000000045</v>
      </c>
      <c r="AG119" s="82">
        <f t="shared" si="80"/>
        <v>0</v>
      </c>
      <c r="AH119" s="82">
        <f t="shared" si="81"/>
        <v>0</v>
      </c>
      <c r="AI119" s="82">
        <f t="shared" si="82"/>
        <v>0</v>
      </c>
      <c r="AJ119" s="82">
        <f t="shared" si="83"/>
        <v>0</v>
      </c>
      <c r="AK119" s="77">
        <f t="shared" si="84"/>
        <v>0</v>
      </c>
      <c r="AL119" s="84">
        <f t="shared" si="85"/>
        <v>4.9527000000000045</v>
      </c>
      <c r="AM119" s="79">
        <f t="shared" si="86"/>
        <v>187.5</v>
      </c>
      <c r="AN119" s="82">
        <f t="shared" si="87"/>
        <v>274.5</v>
      </c>
      <c r="AO119" s="82">
        <f t="shared" si="88"/>
        <v>375</v>
      </c>
      <c r="AP119" s="82">
        <f t="shared" si="89"/>
        <v>500</v>
      </c>
      <c r="AQ119" s="82">
        <f t="shared" si="90"/>
        <v>750</v>
      </c>
      <c r="AR119" s="77">
        <f t="shared" si="91"/>
        <v>16094.652</v>
      </c>
      <c r="AS119" s="84">
        <f t="shared" si="92"/>
        <v>18181.652000000002</v>
      </c>
      <c r="AT119" s="85">
        <f t="shared" si="93"/>
        <v>18176.6993</v>
      </c>
      <c r="AU119" s="81"/>
      <c r="AV119" s="74">
        <f t="shared" si="94"/>
        <v>78745.399199999985</v>
      </c>
      <c r="AW119" s="86" t="s">
        <v>324</v>
      </c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</row>
    <row r="120" spans="2:77" ht="16.5" customHeight="1" thickBot="1" x14ac:dyDescent="0.25">
      <c r="B120" s="87">
        <v>115</v>
      </c>
      <c r="C120" s="59" t="s">
        <v>155</v>
      </c>
      <c r="D120" s="60" t="s">
        <v>305</v>
      </c>
      <c r="E120" s="61">
        <v>190.6</v>
      </c>
      <c r="F120" s="62">
        <v>6847.92</v>
      </c>
      <c r="G120" s="63">
        <v>190.6</v>
      </c>
      <c r="H120" s="64">
        <v>5918.83</v>
      </c>
      <c r="I120" s="63">
        <v>190.6</v>
      </c>
      <c r="J120" s="65">
        <v>5710.98</v>
      </c>
      <c r="K120" s="12">
        <f t="shared" si="64"/>
        <v>6159.2433333333329</v>
      </c>
      <c r="L120" s="66">
        <v>4</v>
      </c>
      <c r="M120" s="66">
        <v>4</v>
      </c>
      <c r="N120" s="66">
        <v>4</v>
      </c>
      <c r="O120" s="67">
        <f t="shared" si="67"/>
        <v>4</v>
      </c>
      <c r="P120" s="67">
        <f t="shared" si="65"/>
        <v>4</v>
      </c>
      <c r="Q120" s="68">
        <f t="shared" si="68"/>
        <v>24636.973333333332</v>
      </c>
      <c r="R120" s="69">
        <f t="shared" si="69"/>
        <v>4.9418861990011118</v>
      </c>
      <c r="S120" s="70">
        <f t="shared" si="66"/>
        <v>121753.11</v>
      </c>
      <c r="T120" s="71"/>
      <c r="U120" s="37"/>
      <c r="V120" s="73">
        <f>VLOOKUP(C120,SALARIO!$D$4:$G$252,4,FALSE)</f>
        <v>5710.98</v>
      </c>
      <c r="W120" s="74">
        <f t="shared" si="70"/>
        <v>121753.11</v>
      </c>
      <c r="X120" s="75">
        <f t="shared" si="71"/>
        <v>127464.09</v>
      </c>
      <c r="Y120" s="76">
        <f t="shared" si="72"/>
        <v>285.54899999999998</v>
      </c>
      <c r="Z120" s="77">
        <f t="shared" si="73"/>
        <v>0</v>
      </c>
      <c r="AA120" s="89">
        <f t="shared" si="74"/>
        <v>285.54899999999998</v>
      </c>
      <c r="AB120" s="79">
        <f t="shared" si="75"/>
        <v>750</v>
      </c>
      <c r="AC120" s="77">
        <f t="shared" si="76"/>
        <v>11246.409</v>
      </c>
      <c r="AD120" s="80">
        <f t="shared" si="77"/>
        <v>11996.409</v>
      </c>
      <c r="AE120" s="81">
        <f t="shared" si="78"/>
        <v>11710.86</v>
      </c>
      <c r="AF120" s="79">
        <f t="shared" si="79"/>
        <v>73.529399999999981</v>
      </c>
      <c r="AG120" s="82">
        <f t="shared" si="80"/>
        <v>0</v>
      </c>
      <c r="AH120" s="82">
        <f t="shared" si="81"/>
        <v>0</v>
      </c>
      <c r="AI120" s="82">
        <f t="shared" si="82"/>
        <v>0</v>
      </c>
      <c r="AJ120" s="82">
        <f t="shared" si="83"/>
        <v>0</v>
      </c>
      <c r="AK120" s="77">
        <f t="shared" si="84"/>
        <v>0</v>
      </c>
      <c r="AL120" s="84">
        <f t="shared" si="85"/>
        <v>73.529399999999981</v>
      </c>
      <c r="AM120" s="79">
        <f t="shared" si="86"/>
        <v>187.5</v>
      </c>
      <c r="AN120" s="82">
        <f t="shared" si="87"/>
        <v>274.5</v>
      </c>
      <c r="AO120" s="82">
        <f t="shared" si="88"/>
        <v>375</v>
      </c>
      <c r="AP120" s="82">
        <f t="shared" si="89"/>
        <v>500</v>
      </c>
      <c r="AQ120" s="82">
        <f t="shared" si="90"/>
        <v>750</v>
      </c>
      <c r="AR120" s="77">
        <f t="shared" si="91"/>
        <v>19492.817999999999</v>
      </c>
      <c r="AS120" s="84">
        <f t="shared" si="92"/>
        <v>21579.817999999999</v>
      </c>
      <c r="AT120" s="85">
        <f t="shared" si="93"/>
        <v>21506.2886</v>
      </c>
      <c r="AU120" s="81"/>
      <c r="AV120" s="74">
        <f t="shared" si="94"/>
        <v>88535.9614</v>
      </c>
      <c r="AW120" s="86" t="s">
        <v>324</v>
      </c>
    </row>
    <row r="121" spans="2:77" ht="16.5" customHeight="1" thickBot="1" x14ac:dyDescent="0.25">
      <c r="B121" s="87">
        <v>116</v>
      </c>
      <c r="C121" s="59" t="s">
        <v>156</v>
      </c>
      <c r="D121" s="60" t="s">
        <v>312</v>
      </c>
      <c r="E121" s="61">
        <v>104</v>
      </c>
      <c r="F121" s="62">
        <v>9053.69</v>
      </c>
      <c r="G121" s="63">
        <v>196</v>
      </c>
      <c r="H121" s="64">
        <v>8123.82</v>
      </c>
      <c r="I121" s="63">
        <v>184</v>
      </c>
      <c r="J121" s="65">
        <v>7626.44</v>
      </c>
      <c r="K121" s="12">
        <f t="shared" si="64"/>
        <v>8267.9833333333336</v>
      </c>
      <c r="L121" s="66">
        <v>4</v>
      </c>
      <c r="M121" s="66">
        <v>4</v>
      </c>
      <c r="N121" s="66">
        <v>4</v>
      </c>
      <c r="O121" s="67">
        <f t="shared" si="67"/>
        <v>4</v>
      </c>
      <c r="P121" s="67">
        <f t="shared" si="65"/>
        <v>4</v>
      </c>
      <c r="Q121" s="68">
        <f t="shared" si="68"/>
        <v>33071.933333333334</v>
      </c>
      <c r="R121" s="69">
        <f t="shared" si="69"/>
        <v>4.9418861990011118</v>
      </c>
      <c r="S121" s="70">
        <f t="shared" si="66"/>
        <v>163437.73000000001</v>
      </c>
      <c r="T121" s="71"/>
      <c r="U121" s="37"/>
      <c r="V121" s="73">
        <f>VLOOKUP(C121,SALARIO!$D$4:$G$252,4,FALSE)</f>
        <v>7626.44</v>
      </c>
      <c r="W121" s="74">
        <f t="shared" si="70"/>
        <v>163437.73000000001</v>
      </c>
      <c r="X121" s="75">
        <f t="shared" si="71"/>
        <v>171064.17</v>
      </c>
      <c r="Y121" s="76">
        <f t="shared" si="72"/>
        <v>381.322</v>
      </c>
      <c r="Z121" s="77">
        <f t="shared" si="73"/>
        <v>0</v>
      </c>
      <c r="AA121" s="89">
        <f t="shared" si="74"/>
        <v>381.322</v>
      </c>
      <c r="AB121" s="79">
        <f t="shared" si="75"/>
        <v>750</v>
      </c>
      <c r="AC121" s="77">
        <f t="shared" si="76"/>
        <v>15606.417000000001</v>
      </c>
      <c r="AD121" s="80">
        <f t="shared" si="77"/>
        <v>16356.417000000001</v>
      </c>
      <c r="AE121" s="81">
        <f t="shared" si="78"/>
        <v>15975.095000000001</v>
      </c>
      <c r="AF121" s="79">
        <f t="shared" si="79"/>
        <v>130.99319999999997</v>
      </c>
      <c r="AG121" s="82">
        <f t="shared" si="80"/>
        <v>0</v>
      </c>
      <c r="AH121" s="82">
        <f t="shared" si="81"/>
        <v>0</v>
      </c>
      <c r="AI121" s="82">
        <f t="shared" si="82"/>
        <v>0</v>
      </c>
      <c r="AJ121" s="82">
        <f t="shared" si="83"/>
        <v>0</v>
      </c>
      <c r="AK121" s="77">
        <f t="shared" si="84"/>
        <v>0</v>
      </c>
      <c r="AL121" s="84">
        <f t="shared" si="85"/>
        <v>130.99319999999997</v>
      </c>
      <c r="AM121" s="79">
        <f t="shared" si="86"/>
        <v>187.5</v>
      </c>
      <c r="AN121" s="82">
        <f t="shared" si="87"/>
        <v>274.5</v>
      </c>
      <c r="AO121" s="82">
        <f t="shared" si="88"/>
        <v>375</v>
      </c>
      <c r="AP121" s="82">
        <f t="shared" si="89"/>
        <v>500</v>
      </c>
      <c r="AQ121" s="82">
        <f t="shared" si="90"/>
        <v>750</v>
      </c>
      <c r="AR121" s="77">
        <f t="shared" si="91"/>
        <v>28212.834000000003</v>
      </c>
      <c r="AS121" s="84">
        <f t="shared" si="92"/>
        <v>30299.834000000003</v>
      </c>
      <c r="AT121" s="85">
        <f t="shared" si="93"/>
        <v>30168.840800000002</v>
      </c>
      <c r="AU121" s="81"/>
      <c r="AV121" s="74">
        <f t="shared" si="94"/>
        <v>117293.7942</v>
      </c>
      <c r="AW121" s="86" t="s">
        <v>324</v>
      </c>
    </row>
    <row r="122" spans="2:77" ht="16.5" customHeight="1" thickBot="1" x14ac:dyDescent="0.25">
      <c r="B122" s="87">
        <v>117</v>
      </c>
      <c r="C122" s="59" t="s">
        <v>157</v>
      </c>
      <c r="D122" s="60" t="s">
        <v>304</v>
      </c>
      <c r="E122" s="61">
        <v>191.25</v>
      </c>
      <c r="F122" s="62">
        <v>9234</v>
      </c>
      <c r="G122" s="63">
        <v>102</v>
      </c>
      <c r="H122" s="64">
        <v>3165.8</v>
      </c>
      <c r="I122" s="63">
        <v>204</v>
      </c>
      <c r="J122" s="65">
        <v>6331.6</v>
      </c>
      <c r="K122" s="12">
        <f t="shared" si="64"/>
        <v>6243.8</v>
      </c>
      <c r="L122" s="66">
        <v>4</v>
      </c>
      <c r="M122" s="66">
        <v>4</v>
      </c>
      <c r="N122" s="66">
        <v>4</v>
      </c>
      <c r="O122" s="67">
        <f t="shared" si="67"/>
        <v>4</v>
      </c>
      <c r="P122" s="67">
        <f t="shared" si="65"/>
        <v>4</v>
      </c>
      <c r="Q122" s="68">
        <f t="shared" si="68"/>
        <v>24975.200000000001</v>
      </c>
      <c r="R122" s="69">
        <f t="shared" si="69"/>
        <v>4.9418861990011118</v>
      </c>
      <c r="S122" s="70">
        <f t="shared" si="66"/>
        <v>123424.59</v>
      </c>
      <c r="T122" s="71"/>
      <c r="U122" s="37"/>
      <c r="V122" s="73">
        <f>VLOOKUP(C122,SALARIO!$D$4:$G$252,4,FALSE)</f>
        <v>6331.6</v>
      </c>
      <c r="W122" s="74">
        <f t="shared" si="70"/>
        <v>123424.59</v>
      </c>
      <c r="X122" s="75">
        <f t="shared" si="71"/>
        <v>129756.19</v>
      </c>
      <c r="Y122" s="76">
        <f t="shared" si="72"/>
        <v>316.58000000000004</v>
      </c>
      <c r="Z122" s="77">
        <f t="shared" si="73"/>
        <v>0</v>
      </c>
      <c r="AA122" s="89">
        <f t="shared" si="74"/>
        <v>316.58000000000004</v>
      </c>
      <c r="AB122" s="79">
        <f t="shared" si="75"/>
        <v>750</v>
      </c>
      <c r="AC122" s="77">
        <f t="shared" si="76"/>
        <v>11475.619000000001</v>
      </c>
      <c r="AD122" s="80">
        <f t="shared" si="77"/>
        <v>12225.619000000001</v>
      </c>
      <c r="AE122" s="81">
        <f t="shared" si="78"/>
        <v>11909.039000000001</v>
      </c>
      <c r="AF122" s="79">
        <f t="shared" si="79"/>
        <v>92.14800000000001</v>
      </c>
      <c r="AG122" s="82">
        <f t="shared" si="80"/>
        <v>0</v>
      </c>
      <c r="AH122" s="82">
        <f t="shared" si="81"/>
        <v>0</v>
      </c>
      <c r="AI122" s="82">
        <f t="shared" si="82"/>
        <v>0</v>
      </c>
      <c r="AJ122" s="82">
        <f t="shared" si="83"/>
        <v>0</v>
      </c>
      <c r="AK122" s="77">
        <f t="shared" si="84"/>
        <v>0</v>
      </c>
      <c r="AL122" s="84">
        <f t="shared" si="85"/>
        <v>92.14800000000001</v>
      </c>
      <c r="AM122" s="79">
        <f t="shared" si="86"/>
        <v>187.5</v>
      </c>
      <c r="AN122" s="82">
        <f t="shared" si="87"/>
        <v>274.5</v>
      </c>
      <c r="AO122" s="82">
        <f t="shared" si="88"/>
        <v>375</v>
      </c>
      <c r="AP122" s="82">
        <f t="shared" si="89"/>
        <v>500</v>
      </c>
      <c r="AQ122" s="82">
        <f t="shared" si="90"/>
        <v>750</v>
      </c>
      <c r="AR122" s="77">
        <f t="shared" si="91"/>
        <v>19951.238000000001</v>
      </c>
      <c r="AS122" s="84">
        <f t="shared" si="92"/>
        <v>22038.238000000001</v>
      </c>
      <c r="AT122" s="85">
        <f t="shared" si="93"/>
        <v>21946.09</v>
      </c>
      <c r="AU122" s="81"/>
      <c r="AV122" s="74">
        <f t="shared" si="94"/>
        <v>89569.460999999996</v>
      </c>
      <c r="AW122" s="86" t="s">
        <v>324</v>
      </c>
    </row>
    <row r="123" spans="2:77" ht="16.5" customHeight="1" thickBot="1" x14ac:dyDescent="0.25">
      <c r="B123" s="58">
        <v>118</v>
      </c>
      <c r="C123" s="59" t="s">
        <v>158</v>
      </c>
      <c r="D123" s="60" t="s">
        <v>311</v>
      </c>
      <c r="E123" s="61">
        <v>116</v>
      </c>
      <c r="F123" s="62">
        <v>2860.97</v>
      </c>
      <c r="G123" s="63">
        <v>193</v>
      </c>
      <c r="H123" s="64">
        <v>4151.63</v>
      </c>
      <c r="I123" s="63">
        <v>185</v>
      </c>
      <c r="J123" s="65">
        <v>3979.54</v>
      </c>
      <c r="K123" s="12">
        <f t="shared" si="64"/>
        <v>3664.0466666666666</v>
      </c>
      <c r="L123" s="66">
        <v>4</v>
      </c>
      <c r="M123" s="66">
        <v>4</v>
      </c>
      <c r="N123" s="66">
        <v>4</v>
      </c>
      <c r="O123" s="67">
        <f t="shared" si="67"/>
        <v>4</v>
      </c>
      <c r="P123" s="67">
        <f t="shared" si="65"/>
        <v>4</v>
      </c>
      <c r="Q123" s="68">
        <f t="shared" si="68"/>
        <v>14656.186666666666</v>
      </c>
      <c r="R123" s="69">
        <f t="shared" si="69"/>
        <v>4.9418861990011118</v>
      </c>
      <c r="S123" s="70">
        <f t="shared" si="66"/>
        <v>72429.2</v>
      </c>
      <c r="T123" s="71"/>
      <c r="U123" s="37"/>
      <c r="V123" s="73">
        <f>VLOOKUP(C123,SALARIO!$D$4:$G$252,4,FALSE)</f>
        <v>3979.54</v>
      </c>
      <c r="W123" s="74">
        <f t="shared" si="70"/>
        <v>72429.2</v>
      </c>
      <c r="X123" s="75">
        <f t="shared" si="71"/>
        <v>76408.739999999991</v>
      </c>
      <c r="Y123" s="76">
        <f t="shared" si="72"/>
        <v>198.977</v>
      </c>
      <c r="Z123" s="77">
        <f t="shared" si="73"/>
        <v>0</v>
      </c>
      <c r="AA123" s="89">
        <f t="shared" si="74"/>
        <v>198.977</v>
      </c>
      <c r="AB123" s="79">
        <f t="shared" si="75"/>
        <v>750</v>
      </c>
      <c r="AC123" s="77">
        <f t="shared" si="76"/>
        <v>6140.8739999999998</v>
      </c>
      <c r="AD123" s="80">
        <f t="shared" si="77"/>
        <v>6890.8739999999998</v>
      </c>
      <c r="AE123" s="81">
        <f t="shared" si="78"/>
        <v>6691.8969999999999</v>
      </c>
      <c r="AF123" s="79">
        <f t="shared" si="79"/>
        <v>21.586199999999998</v>
      </c>
      <c r="AG123" s="82">
        <f t="shared" si="80"/>
        <v>0</v>
      </c>
      <c r="AH123" s="82">
        <f t="shared" si="81"/>
        <v>0</v>
      </c>
      <c r="AI123" s="82">
        <f t="shared" si="82"/>
        <v>0</v>
      </c>
      <c r="AJ123" s="82">
        <f t="shared" si="83"/>
        <v>0</v>
      </c>
      <c r="AK123" s="77">
        <f t="shared" si="84"/>
        <v>0</v>
      </c>
      <c r="AL123" s="84">
        <f t="shared" si="85"/>
        <v>21.586199999999998</v>
      </c>
      <c r="AM123" s="79">
        <f t="shared" si="86"/>
        <v>187.5</v>
      </c>
      <c r="AN123" s="82">
        <f t="shared" si="87"/>
        <v>274.5</v>
      </c>
      <c r="AO123" s="82">
        <f t="shared" si="88"/>
        <v>375</v>
      </c>
      <c r="AP123" s="82">
        <f t="shared" si="89"/>
        <v>500</v>
      </c>
      <c r="AQ123" s="82">
        <f t="shared" si="90"/>
        <v>750</v>
      </c>
      <c r="AR123" s="77">
        <f t="shared" si="91"/>
        <v>9281.7479999999978</v>
      </c>
      <c r="AS123" s="84">
        <f t="shared" si="92"/>
        <v>11368.747999999998</v>
      </c>
      <c r="AT123" s="85">
        <f t="shared" si="93"/>
        <v>11347.161799999998</v>
      </c>
      <c r="AU123" s="81"/>
      <c r="AV123" s="74">
        <f t="shared" si="94"/>
        <v>54390.141199999998</v>
      </c>
      <c r="AW123" s="86" t="s">
        <v>324</v>
      </c>
    </row>
    <row r="124" spans="2:77" ht="16.5" customHeight="1" thickBot="1" x14ac:dyDescent="0.25">
      <c r="B124" s="87">
        <v>119</v>
      </c>
      <c r="C124" s="59" t="s">
        <v>159</v>
      </c>
      <c r="D124" s="60" t="s">
        <v>302</v>
      </c>
      <c r="E124" s="61">
        <v>191.25</v>
      </c>
      <c r="F124" s="62">
        <v>5475.35</v>
      </c>
      <c r="G124" s="63">
        <v>191.25</v>
      </c>
      <c r="H124" s="64">
        <v>5133.1400000000003</v>
      </c>
      <c r="I124" s="63">
        <v>204</v>
      </c>
      <c r="J124" s="65">
        <v>5475.35</v>
      </c>
      <c r="K124" s="12">
        <f t="shared" si="64"/>
        <v>5361.2800000000007</v>
      </c>
      <c r="L124" s="66">
        <v>4</v>
      </c>
      <c r="M124" s="66">
        <v>4</v>
      </c>
      <c r="N124" s="66">
        <v>4</v>
      </c>
      <c r="O124" s="67">
        <f t="shared" si="67"/>
        <v>4</v>
      </c>
      <c r="P124" s="67">
        <f t="shared" si="65"/>
        <v>4</v>
      </c>
      <c r="Q124" s="68">
        <f t="shared" si="68"/>
        <v>21445.120000000003</v>
      </c>
      <c r="R124" s="69">
        <f t="shared" si="69"/>
        <v>4.9418861990011118</v>
      </c>
      <c r="S124" s="70">
        <f t="shared" si="66"/>
        <v>105979.34</v>
      </c>
      <c r="T124" s="71"/>
      <c r="U124" s="37"/>
      <c r="V124" s="73">
        <f>VLOOKUP(C124,SALARIO!$D$4:$G$252,4,FALSE)</f>
        <v>5475.35</v>
      </c>
      <c r="W124" s="74">
        <f t="shared" si="70"/>
        <v>105979.34</v>
      </c>
      <c r="X124" s="75">
        <f t="shared" si="71"/>
        <v>111454.69</v>
      </c>
      <c r="Y124" s="76">
        <f t="shared" si="72"/>
        <v>273.76750000000004</v>
      </c>
      <c r="Z124" s="77">
        <f t="shared" si="73"/>
        <v>0</v>
      </c>
      <c r="AA124" s="89">
        <f t="shared" si="74"/>
        <v>273.76750000000004</v>
      </c>
      <c r="AB124" s="79">
        <f t="shared" si="75"/>
        <v>750</v>
      </c>
      <c r="AC124" s="77">
        <f t="shared" si="76"/>
        <v>9645.469000000001</v>
      </c>
      <c r="AD124" s="80">
        <f t="shared" si="77"/>
        <v>10395.469000000001</v>
      </c>
      <c r="AE124" s="81">
        <f t="shared" si="78"/>
        <v>10121.701500000001</v>
      </c>
      <c r="AF124" s="79">
        <f t="shared" si="79"/>
        <v>66.46050000000001</v>
      </c>
      <c r="AG124" s="82">
        <f t="shared" si="80"/>
        <v>0</v>
      </c>
      <c r="AH124" s="82">
        <f t="shared" si="81"/>
        <v>0</v>
      </c>
      <c r="AI124" s="82">
        <f t="shared" si="82"/>
        <v>0</v>
      </c>
      <c r="AJ124" s="82">
        <f t="shared" si="83"/>
        <v>0</v>
      </c>
      <c r="AK124" s="77">
        <f t="shared" si="84"/>
        <v>0</v>
      </c>
      <c r="AL124" s="84">
        <f t="shared" si="85"/>
        <v>66.46050000000001</v>
      </c>
      <c r="AM124" s="79">
        <f t="shared" si="86"/>
        <v>187.5</v>
      </c>
      <c r="AN124" s="82">
        <f t="shared" si="87"/>
        <v>274.5</v>
      </c>
      <c r="AO124" s="82">
        <f t="shared" si="88"/>
        <v>375</v>
      </c>
      <c r="AP124" s="82">
        <f t="shared" si="89"/>
        <v>500</v>
      </c>
      <c r="AQ124" s="82">
        <f t="shared" si="90"/>
        <v>750</v>
      </c>
      <c r="AR124" s="77">
        <f t="shared" si="91"/>
        <v>16290.938000000002</v>
      </c>
      <c r="AS124" s="84">
        <f t="shared" si="92"/>
        <v>18377.938000000002</v>
      </c>
      <c r="AT124" s="85">
        <f t="shared" si="93"/>
        <v>18311.477500000001</v>
      </c>
      <c r="AU124" s="81"/>
      <c r="AV124" s="74">
        <f t="shared" si="94"/>
        <v>77546.160999999993</v>
      </c>
      <c r="AW124" s="86" t="s">
        <v>324</v>
      </c>
    </row>
    <row r="125" spans="2:77" ht="16.5" customHeight="1" thickBot="1" x14ac:dyDescent="0.25">
      <c r="B125" s="87">
        <v>120</v>
      </c>
      <c r="C125" s="59" t="s">
        <v>160</v>
      </c>
      <c r="D125" s="60" t="s">
        <v>304</v>
      </c>
      <c r="E125" s="61">
        <v>204</v>
      </c>
      <c r="F125" s="62">
        <v>7123.05</v>
      </c>
      <c r="G125" s="63">
        <v>204</v>
      </c>
      <c r="H125" s="64">
        <v>6331.6</v>
      </c>
      <c r="I125" s="63">
        <v>178.5</v>
      </c>
      <c r="J125" s="65">
        <v>5540.15</v>
      </c>
      <c r="K125" s="12">
        <f t="shared" si="64"/>
        <v>6331.6000000000013</v>
      </c>
      <c r="L125" s="66">
        <v>4</v>
      </c>
      <c r="M125" s="66">
        <v>4</v>
      </c>
      <c r="N125" s="66">
        <v>4</v>
      </c>
      <c r="O125" s="67">
        <f t="shared" si="67"/>
        <v>4</v>
      </c>
      <c r="P125" s="67">
        <f t="shared" si="65"/>
        <v>4</v>
      </c>
      <c r="Q125" s="68">
        <f t="shared" si="68"/>
        <v>25326.400000000005</v>
      </c>
      <c r="R125" s="69">
        <f t="shared" si="69"/>
        <v>4.9418861990011118</v>
      </c>
      <c r="S125" s="70">
        <f t="shared" si="66"/>
        <v>125160.18</v>
      </c>
      <c r="T125" s="71"/>
      <c r="U125" s="37"/>
      <c r="V125" s="73">
        <f>VLOOKUP(C125,SALARIO!$D$4:$G$252,4,FALSE)</f>
        <v>5540.15</v>
      </c>
      <c r="W125" s="74">
        <f t="shared" si="70"/>
        <v>125160.18</v>
      </c>
      <c r="X125" s="75">
        <f t="shared" si="71"/>
        <v>130700.32999999999</v>
      </c>
      <c r="Y125" s="76">
        <f t="shared" si="72"/>
        <v>277.00749999999999</v>
      </c>
      <c r="Z125" s="77">
        <f t="shared" si="73"/>
        <v>0</v>
      </c>
      <c r="AA125" s="89">
        <f t="shared" si="74"/>
        <v>277.00749999999999</v>
      </c>
      <c r="AB125" s="79">
        <f t="shared" si="75"/>
        <v>750</v>
      </c>
      <c r="AC125" s="77">
        <f t="shared" si="76"/>
        <v>11570.032999999999</v>
      </c>
      <c r="AD125" s="80">
        <f t="shared" si="77"/>
        <v>12320.032999999999</v>
      </c>
      <c r="AE125" s="81">
        <f t="shared" si="78"/>
        <v>12043.0255</v>
      </c>
      <c r="AF125" s="79">
        <f t="shared" si="79"/>
        <v>68.404499999999985</v>
      </c>
      <c r="AG125" s="82">
        <f t="shared" si="80"/>
        <v>0</v>
      </c>
      <c r="AH125" s="82">
        <f t="shared" si="81"/>
        <v>0</v>
      </c>
      <c r="AI125" s="82">
        <f t="shared" si="82"/>
        <v>0</v>
      </c>
      <c r="AJ125" s="82">
        <f t="shared" si="83"/>
        <v>0</v>
      </c>
      <c r="AK125" s="77">
        <f t="shared" si="84"/>
        <v>0</v>
      </c>
      <c r="AL125" s="84">
        <f t="shared" si="85"/>
        <v>68.404499999999985</v>
      </c>
      <c r="AM125" s="79">
        <f t="shared" si="86"/>
        <v>187.5</v>
      </c>
      <c r="AN125" s="82">
        <f t="shared" si="87"/>
        <v>274.5</v>
      </c>
      <c r="AO125" s="82">
        <f t="shared" si="88"/>
        <v>375</v>
      </c>
      <c r="AP125" s="82">
        <f t="shared" si="89"/>
        <v>500</v>
      </c>
      <c r="AQ125" s="82">
        <f t="shared" si="90"/>
        <v>750</v>
      </c>
      <c r="AR125" s="77">
        <f t="shared" si="91"/>
        <v>20140.065999999999</v>
      </c>
      <c r="AS125" s="84">
        <f t="shared" si="92"/>
        <v>22227.065999999999</v>
      </c>
      <c r="AT125" s="85">
        <f t="shared" si="93"/>
        <v>22158.661499999998</v>
      </c>
      <c r="AU125" s="81"/>
      <c r="AV125" s="74">
        <f t="shared" si="94"/>
        <v>90958.492999999988</v>
      </c>
      <c r="AW125" s="86" t="s">
        <v>324</v>
      </c>
    </row>
    <row r="126" spans="2:77" ht="16.5" customHeight="1" thickBot="1" x14ac:dyDescent="0.25">
      <c r="B126" s="58">
        <v>121</v>
      </c>
      <c r="C126" s="59" t="s">
        <v>161</v>
      </c>
      <c r="D126" s="60" t="s">
        <v>304</v>
      </c>
      <c r="E126" s="61">
        <v>102</v>
      </c>
      <c r="F126" s="62">
        <v>6823.1399999999994</v>
      </c>
      <c r="G126" s="63">
        <v>204</v>
      </c>
      <c r="H126" s="64">
        <v>6331.6</v>
      </c>
      <c r="I126" s="63">
        <v>178.5</v>
      </c>
      <c r="J126" s="65">
        <v>5540.15</v>
      </c>
      <c r="K126" s="12">
        <f t="shared" si="64"/>
        <v>6231.63</v>
      </c>
      <c r="L126" s="66">
        <v>4</v>
      </c>
      <c r="M126" s="66">
        <v>4</v>
      </c>
      <c r="N126" s="66">
        <v>4</v>
      </c>
      <c r="O126" s="67">
        <f t="shared" si="67"/>
        <v>4</v>
      </c>
      <c r="P126" s="67">
        <f t="shared" si="65"/>
        <v>4</v>
      </c>
      <c r="Q126" s="68">
        <f t="shared" si="68"/>
        <v>24926.52</v>
      </c>
      <c r="R126" s="69">
        <f t="shared" si="69"/>
        <v>4.9418861990011118</v>
      </c>
      <c r="S126" s="70">
        <f t="shared" si="66"/>
        <v>123184.02</v>
      </c>
      <c r="T126" s="71"/>
      <c r="U126" s="37"/>
      <c r="V126" s="73">
        <f>VLOOKUP(C126,SALARIO!$D$4:$G$252,4,FALSE)</f>
        <v>5540.15</v>
      </c>
      <c r="W126" s="74">
        <f t="shared" si="70"/>
        <v>123184.02</v>
      </c>
      <c r="X126" s="75">
        <f t="shared" si="71"/>
        <v>128724.17</v>
      </c>
      <c r="Y126" s="76">
        <f t="shared" si="72"/>
        <v>277.00749999999999</v>
      </c>
      <c r="Z126" s="77">
        <f t="shared" si="73"/>
        <v>0</v>
      </c>
      <c r="AA126" s="89">
        <f t="shared" si="74"/>
        <v>277.00749999999999</v>
      </c>
      <c r="AB126" s="79">
        <f t="shared" si="75"/>
        <v>750</v>
      </c>
      <c r="AC126" s="77">
        <f t="shared" si="76"/>
        <v>11372.417000000001</v>
      </c>
      <c r="AD126" s="80">
        <f t="shared" si="77"/>
        <v>12122.417000000001</v>
      </c>
      <c r="AE126" s="81">
        <f t="shared" si="78"/>
        <v>11845.409500000002</v>
      </c>
      <c r="AF126" s="79">
        <f t="shared" si="79"/>
        <v>68.404499999999985</v>
      </c>
      <c r="AG126" s="82">
        <f t="shared" si="80"/>
        <v>0</v>
      </c>
      <c r="AH126" s="82">
        <f t="shared" si="81"/>
        <v>0</v>
      </c>
      <c r="AI126" s="82">
        <f t="shared" si="82"/>
        <v>0</v>
      </c>
      <c r="AJ126" s="82">
        <f t="shared" si="83"/>
        <v>0</v>
      </c>
      <c r="AK126" s="77">
        <f t="shared" si="84"/>
        <v>0</v>
      </c>
      <c r="AL126" s="84">
        <f t="shared" si="85"/>
        <v>68.404499999999985</v>
      </c>
      <c r="AM126" s="79">
        <f t="shared" si="86"/>
        <v>187.5</v>
      </c>
      <c r="AN126" s="82">
        <f t="shared" si="87"/>
        <v>274.5</v>
      </c>
      <c r="AO126" s="82">
        <f t="shared" si="88"/>
        <v>375</v>
      </c>
      <c r="AP126" s="82">
        <f t="shared" si="89"/>
        <v>500</v>
      </c>
      <c r="AQ126" s="82">
        <f t="shared" si="90"/>
        <v>750</v>
      </c>
      <c r="AR126" s="77">
        <f t="shared" si="91"/>
        <v>19744.834000000003</v>
      </c>
      <c r="AS126" s="84">
        <f t="shared" si="92"/>
        <v>21831.834000000003</v>
      </c>
      <c r="AT126" s="85">
        <f t="shared" si="93"/>
        <v>21763.429500000002</v>
      </c>
      <c r="AU126" s="81"/>
      <c r="AV126" s="74">
        <f t="shared" si="94"/>
        <v>89575.181000000011</v>
      </c>
      <c r="AW126" s="86" t="s">
        <v>324</v>
      </c>
    </row>
    <row r="127" spans="2:77" ht="16.5" customHeight="1" thickBot="1" x14ac:dyDescent="0.25">
      <c r="B127" s="87">
        <v>122</v>
      </c>
      <c r="C127" s="59" t="s">
        <v>162</v>
      </c>
      <c r="D127" s="60" t="s">
        <v>304</v>
      </c>
      <c r="E127" s="61">
        <v>191.25</v>
      </c>
      <c r="F127" s="62">
        <v>9084.630000000001</v>
      </c>
      <c r="G127" s="63">
        <v>89.25</v>
      </c>
      <c r="H127" s="64">
        <v>2770.07</v>
      </c>
      <c r="I127" s="63">
        <v>204</v>
      </c>
      <c r="J127" s="65">
        <v>6331.6</v>
      </c>
      <c r="K127" s="12">
        <f t="shared" si="64"/>
        <v>6062.1000000000013</v>
      </c>
      <c r="L127" s="66">
        <v>4</v>
      </c>
      <c r="M127" s="66">
        <v>4</v>
      </c>
      <c r="N127" s="66">
        <v>4</v>
      </c>
      <c r="O127" s="67">
        <f t="shared" si="67"/>
        <v>4</v>
      </c>
      <c r="P127" s="67">
        <f t="shared" si="65"/>
        <v>4</v>
      </c>
      <c r="Q127" s="68">
        <f t="shared" si="68"/>
        <v>24248.400000000005</v>
      </c>
      <c r="R127" s="69">
        <f t="shared" si="69"/>
        <v>4.9418861990011118</v>
      </c>
      <c r="S127" s="70">
        <f t="shared" si="66"/>
        <v>119832.83</v>
      </c>
      <c r="T127" s="71"/>
      <c r="U127" s="37"/>
      <c r="V127" s="73">
        <f>VLOOKUP(C127,SALARIO!$D$4:$G$252,4,FALSE)</f>
        <v>6331.6</v>
      </c>
      <c r="W127" s="74">
        <f t="shared" si="70"/>
        <v>119832.83</v>
      </c>
      <c r="X127" s="75">
        <f t="shared" si="71"/>
        <v>126164.43000000001</v>
      </c>
      <c r="Y127" s="76">
        <f t="shared" si="72"/>
        <v>316.58000000000004</v>
      </c>
      <c r="Z127" s="77">
        <f t="shared" si="73"/>
        <v>0</v>
      </c>
      <c r="AA127" s="89">
        <f t="shared" si="74"/>
        <v>316.58000000000004</v>
      </c>
      <c r="AB127" s="79">
        <f t="shared" si="75"/>
        <v>750</v>
      </c>
      <c r="AC127" s="77">
        <f t="shared" si="76"/>
        <v>11116.443000000001</v>
      </c>
      <c r="AD127" s="80">
        <f t="shared" si="77"/>
        <v>11866.443000000001</v>
      </c>
      <c r="AE127" s="81">
        <f t="shared" si="78"/>
        <v>11549.863000000001</v>
      </c>
      <c r="AF127" s="79">
        <f t="shared" si="79"/>
        <v>92.14800000000001</v>
      </c>
      <c r="AG127" s="82">
        <f t="shared" si="80"/>
        <v>0</v>
      </c>
      <c r="AH127" s="82">
        <f t="shared" si="81"/>
        <v>0</v>
      </c>
      <c r="AI127" s="82">
        <f t="shared" si="82"/>
        <v>0</v>
      </c>
      <c r="AJ127" s="82">
        <f t="shared" si="83"/>
        <v>0</v>
      </c>
      <c r="AK127" s="77">
        <f t="shared" si="84"/>
        <v>0</v>
      </c>
      <c r="AL127" s="84">
        <f t="shared" si="85"/>
        <v>92.14800000000001</v>
      </c>
      <c r="AM127" s="79">
        <f t="shared" si="86"/>
        <v>187.5</v>
      </c>
      <c r="AN127" s="82">
        <f t="shared" si="87"/>
        <v>274.5</v>
      </c>
      <c r="AO127" s="82">
        <f t="shared" si="88"/>
        <v>375</v>
      </c>
      <c r="AP127" s="82">
        <f t="shared" si="89"/>
        <v>500</v>
      </c>
      <c r="AQ127" s="82">
        <f t="shared" si="90"/>
        <v>750</v>
      </c>
      <c r="AR127" s="77">
        <f t="shared" si="91"/>
        <v>19232.886000000002</v>
      </c>
      <c r="AS127" s="84">
        <f t="shared" si="92"/>
        <v>21319.886000000002</v>
      </c>
      <c r="AT127" s="85">
        <f t="shared" si="93"/>
        <v>21227.738000000001</v>
      </c>
      <c r="AU127" s="81"/>
      <c r="AV127" s="74">
        <f t="shared" si="94"/>
        <v>87055.229000000007</v>
      </c>
      <c r="AW127" s="86" t="s">
        <v>324</v>
      </c>
    </row>
    <row r="128" spans="2:77" ht="16.5" customHeight="1" thickBot="1" x14ac:dyDescent="0.25">
      <c r="B128" s="87">
        <v>123</v>
      </c>
      <c r="C128" s="59" t="s">
        <v>163</v>
      </c>
      <c r="D128" s="60" t="s">
        <v>305</v>
      </c>
      <c r="E128" s="61">
        <v>204</v>
      </c>
      <c r="F128" s="62">
        <v>6159.77</v>
      </c>
      <c r="G128" s="63">
        <v>204</v>
      </c>
      <c r="H128" s="64">
        <v>5475.35</v>
      </c>
      <c r="I128" s="63">
        <v>178.5</v>
      </c>
      <c r="J128" s="65">
        <v>4790.93</v>
      </c>
      <c r="K128" s="12">
        <f t="shared" si="64"/>
        <v>5475.3500000000013</v>
      </c>
      <c r="L128" s="66">
        <v>4</v>
      </c>
      <c r="M128" s="66">
        <v>4</v>
      </c>
      <c r="N128" s="66">
        <v>4</v>
      </c>
      <c r="O128" s="67">
        <f t="shared" si="67"/>
        <v>4</v>
      </c>
      <c r="P128" s="67">
        <f t="shared" si="65"/>
        <v>4</v>
      </c>
      <c r="Q128" s="68">
        <f t="shared" si="68"/>
        <v>21901.400000000005</v>
      </c>
      <c r="R128" s="69">
        <f t="shared" si="69"/>
        <v>4.9418861990011118</v>
      </c>
      <c r="S128" s="70">
        <f t="shared" si="66"/>
        <v>108234.22</v>
      </c>
      <c r="T128" s="71"/>
      <c r="U128" s="37"/>
      <c r="V128" s="73">
        <f>VLOOKUP(C128,SALARIO!$D$4:$G$252,4,FALSE)</f>
        <v>6909.41</v>
      </c>
      <c r="W128" s="74">
        <f t="shared" si="70"/>
        <v>108234.22</v>
      </c>
      <c r="X128" s="75">
        <f t="shared" si="71"/>
        <v>115143.63</v>
      </c>
      <c r="Y128" s="76">
        <f t="shared" si="72"/>
        <v>345.47050000000002</v>
      </c>
      <c r="Z128" s="77">
        <f t="shared" si="73"/>
        <v>0</v>
      </c>
      <c r="AA128" s="89">
        <f t="shared" si="74"/>
        <v>345.47050000000002</v>
      </c>
      <c r="AB128" s="79">
        <f t="shared" si="75"/>
        <v>750</v>
      </c>
      <c r="AC128" s="77">
        <f t="shared" si="76"/>
        <v>10014.363000000001</v>
      </c>
      <c r="AD128" s="80">
        <f t="shared" si="77"/>
        <v>10764.363000000001</v>
      </c>
      <c r="AE128" s="81">
        <f t="shared" si="78"/>
        <v>10418.892500000002</v>
      </c>
      <c r="AF128" s="79">
        <f t="shared" si="79"/>
        <v>109.4823</v>
      </c>
      <c r="AG128" s="82">
        <f t="shared" si="80"/>
        <v>0</v>
      </c>
      <c r="AH128" s="82">
        <f t="shared" si="81"/>
        <v>0</v>
      </c>
      <c r="AI128" s="82">
        <f t="shared" si="82"/>
        <v>0</v>
      </c>
      <c r="AJ128" s="82">
        <f t="shared" si="83"/>
        <v>0</v>
      </c>
      <c r="AK128" s="77">
        <f t="shared" si="84"/>
        <v>0</v>
      </c>
      <c r="AL128" s="84">
        <f t="shared" si="85"/>
        <v>109.4823</v>
      </c>
      <c r="AM128" s="79">
        <f t="shared" si="86"/>
        <v>187.5</v>
      </c>
      <c r="AN128" s="82">
        <f t="shared" si="87"/>
        <v>274.5</v>
      </c>
      <c r="AO128" s="82">
        <f t="shared" si="88"/>
        <v>375</v>
      </c>
      <c r="AP128" s="82">
        <f t="shared" si="89"/>
        <v>500</v>
      </c>
      <c r="AQ128" s="82">
        <f t="shared" si="90"/>
        <v>750</v>
      </c>
      <c r="AR128" s="77">
        <f t="shared" si="91"/>
        <v>17028.726000000002</v>
      </c>
      <c r="AS128" s="84">
        <f t="shared" si="92"/>
        <v>19115.726000000002</v>
      </c>
      <c r="AT128" s="85">
        <f t="shared" si="93"/>
        <v>19006.243700000003</v>
      </c>
      <c r="AU128" s="81"/>
      <c r="AV128" s="74">
        <f t="shared" si="94"/>
        <v>78809.083799999993</v>
      </c>
      <c r="AW128" s="86" t="s">
        <v>324</v>
      </c>
    </row>
    <row r="129" spans="2:77" ht="16.5" customHeight="1" thickBot="1" x14ac:dyDescent="0.25">
      <c r="B129" s="87">
        <v>124</v>
      </c>
      <c r="C129" s="59" t="s">
        <v>164</v>
      </c>
      <c r="D129" s="60" t="s">
        <v>306</v>
      </c>
      <c r="E129" s="61">
        <v>186</v>
      </c>
      <c r="F129" s="62">
        <v>14745.39</v>
      </c>
      <c r="G129" s="63">
        <v>61</v>
      </c>
      <c r="H129" s="64">
        <v>2656.35</v>
      </c>
      <c r="I129" s="63">
        <v>185</v>
      </c>
      <c r="J129" s="65">
        <v>8056.14</v>
      </c>
      <c r="K129" s="12">
        <f t="shared" si="64"/>
        <v>8485.9599999999991</v>
      </c>
      <c r="L129" s="66">
        <v>4</v>
      </c>
      <c r="M129" s="66">
        <v>4</v>
      </c>
      <c r="N129" s="66">
        <v>4</v>
      </c>
      <c r="O129" s="67">
        <f t="shared" si="67"/>
        <v>4</v>
      </c>
      <c r="P129" s="67">
        <f t="shared" si="65"/>
        <v>4</v>
      </c>
      <c r="Q129" s="68">
        <f t="shared" si="68"/>
        <v>33943.839999999997</v>
      </c>
      <c r="R129" s="69">
        <f t="shared" si="69"/>
        <v>4.9418861990011118</v>
      </c>
      <c r="S129" s="70">
        <f t="shared" si="66"/>
        <v>167746.59</v>
      </c>
      <c r="T129" s="71"/>
      <c r="U129" s="37"/>
      <c r="V129" s="73">
        <f>VLOOKUP(C129,SALARIO!$D$4:$G$252,4,FALSE)</f>
        <v>8056.14</v>
      </c>
      <c r="W129" s="74">
        <f t="shared" si="70"/>
        <v>167746.59</v>
      </c>
      <c r="X129" s="75">
        <f t="shared" si="71"/>
        <v>175802.73</v>
      </c>
      <c r="Y129" s="76">
        <f t="shared" si="72"/>
        <v>402.80700000000002</v>
      </c>
      <c r="Z129" s="77">
        <f t="shared" si="73"/>
        <v>0</v>
      </c>
      <c r="AA129" s="89">
        <f t="shared" si="74"/>
        <v>402.80700000000002</v>
      </c>
      <c r="AB129" s="79">
        <f t="shared" si="75"/>
        <v>750</v>
      </c>
      <c r="AC129" s="77">
        <f t="shared" si="76"/>
        <v>16080.273000000001</v>
      </c>
      <c r="AD129" s="80">
        <f t="shared" si="77"/>
        <v>16830.273000000001</v>
      </c>
      <c r="AE129" s="81">
        <f t="shared" si="78"/>
        <v>16427.466</v>
      </c>
      <c r="AF129" s="79">
        <f t="shared" si="79"/>
        <v>143.88419999999999</v>
      </c>
      <c r="AG129" s="82">
        <f t="shared" si="80"/>
        <v>0</v>
      </c>
      <c r="AH129" s="82">
        <f t="shared" si="81"/>
        <v>0</v>
      </c>
      <c r="AI129" s="82">
        <f t="shared" si="82"/>
        <v>0</v>
      </c>
      <c r="AJ129" s="82">
        <f t="shared" si="83"/>
        <v>0</v>
      </c>
      <c r="AK129" s="77">
        <f t="shared" si="84"/>
        <v>0</v>
      </c>
      <c r="AL129" s="84">
        <f t="shared" si="85"/>
        <v>143.88419999999999</v>
      </c>
      <c r="AM129" s="79">
        <f t="shared" si="86"/>
        <v>187.5</v>
      </c>
      <c r="AN129" s="82">
        <f t="shared" si="87"/>
        <v>274.5</v>
      </c>
      <c r="AO129" s="82">
        <f t="shared" si="88"/>
        <v>375</v>
      </c>
      <c r="AP129" s="82">
        <f t="shared" si="89"/>
        <v>500</v>
      </c>
      <c r="AQ129" s="82">
        <f t="shared" si="90"/>
        <v>750</v>
      </c>
      <c r="AR129" s="77">
        <f t="shared" si="91"/>
        <v>29160.546000000002</v>
      </c>
      <c r="AS129" s="84">
        <f t="shared" si="92"/>
        <v>31247.546000000002</v>
      </c>
      <c r="AT129" s="85">
        <f t="shared" si="93"/>
        <v>31103.661800000002</v>
      </c>
      <c r="AU129" s="81"/>
      <c r="AV129" s="74">
        <f t="shared" si="94"/>
        <v>120215.46220000001</v>
      </c>
      <c r="AW129" s="86" t="s">
        <v>324</v>
      </c>
    </row>
    <row r="130" spans="2:77" ht="16.5" customHeight="1" thickBot="1" x14ac:dyDescent="0.25">
      <c r="B130" s="87">
        <v>125</v>
      </c>
      <c r="C130" s="59" t="s">
        <v>165</v>
      </c>
      <c r="D130" s="60" t="s">
        <v>302</v>
      </c>
      <c r="E130" s="61">
        <v>191.25</v>
      </c>
      <c r="F130" s="62">
        <v>7227.36</v>
      </c>
      <c r="G130" s="63">
        <v>98</v>
      </c>
      <c r="H130" s="64">
        <v>2347.38</v>
      </c>
      <c r="I130" s="63">
        <v>195.25</v>
      </c>
      <c r="J130" s="65">
        <v>4675.3</v>
      </c>
      <c r="K130" s="12">
        <f t="shared" si="64"/>
        <v>4750.0133333333333</v>
      </c>
      <c r="L130" s="66">
        <v>4</v>
      </c>
      <c r="M130" s="66">
        <v>4</v>
      </c>
      <c r="N130" s="66">
        <v>4</v>
      </c>
      <c r="O130" s="67">
        <f t="shared" si="67"/>
        <v>4</v>
      </c>
      <c r="P130" s="67">
        <f t="shared" si="65"/>
        <v>4</v>
      </c>
      <c r="Q130" s="68">
        <f t="shared" si="68"/>
        <v>19000.053333333333</v>
      </c>
      <c r="R130" s="69">
        <f t="shared" si="69"/>
        <v>4.9418861990011118</v>
      </c>
      <c r="S130" s="70">
        <f t="shared" si="66"/>
        <v>93896.1</v>
      </c>
      <c r="T130" s="71"/>
      <c r="U130" s="37"/>
      <c r="V130" s="73">
        <f>VLOOKUP(C130,SALARIO!$D$4:$G$252,4,FALSE)</f>
        <v>4675.3</v>
      </c>
      <c r="W130" s="74">
        <f t="shared" si="70"/>
        <v>93896.1</v>
      </c>
      <c r="X130" s="75">
        <f t="shared" si="71"/>
        <v>98571.400000000009</v>
      </c>
      <c r="Y130" s="76">
        <f t="shared" si="72"/>
        <v>233.76500000000001</v>
      </c>
      <c r="Z130" s="77">
        <f t="shared" si="73"/>
        <v>0</v>
      </c>
      <c r="AA130" s="89">
        <f t="shared" si="74"/>
        <v>233.76500000000001</v>
      </c>
      <c r="AB130" s="79">
        <f t="shared" si="75"/>
        <v>750</v>
      </c>
      <c r="AC130" s="77">
        <f t="shared" si="76"/>
        <v>8357.1400000000012</v>
      </c>
      <c r="AD130" s="80">
        <f t="shared" si="77"/>
        <v>9107.1400000000012</v>
      </c>
      <c r="AE130" s="81">
        <f t="shared" si="78"/>
        <v>8873.3750000000018</v>
      </c>
      <c r="AF130" s="79">
        <f t="shared" si="79"/>
        <v>42.459000000000003</v>
      </c>
      <c r="AG130" s="82">
        <f t="shared" si="80"/>
        <v>0</v>
      </c>
      <c r="AH130" s="82">
        <f t="shared" si="81"/>
        <v>0</v>
      </c>
      <c r="AI130" s="82">
        <f t="shared" si="82"/>
        <v>0</v>
      </c>
      <c r="AJ130" s="82">
        <f t="shared" si="83"/>
        <v>0</v>
      </c>
      <c r="AK130" s="77">
        <f t="shared" si="84"/>
        <v>0</v>
      </c>
      <c r="AL130" s="84">
        <f t="shared" si="85"/>
        <v>42.459000000000003</v>
      </c>
      <c r="AM130" s="79">
        <f t="shared" si="86"/>
        <v>187.5</v>
      </c>
      <c r="AN130" s="82">
        <f t="shared" si="87"/>
        <v>274.5</v>
      </c>
      <c r="AO130" s="82">
        <f t="shared" si="88"/>
        <v>375</v>
      </c>
      <c r="AP130" s="82">
        <f t="shared" si="89"/>
        <v>500</v>
      </c>
      <c r="AQ130" s="82">
        <f t="shared" si="90"/>
        <v>750</v>
      </c>
      <c r="AR130" s="77">
        <f t="shared" si="91"/>
        <v>13714.280000000002</v>
      </c>
      <c r="AS130" s="84">
        <f t="shared" si="92"/>
        <v>15801.280000000002</v>
      </c>
      <c r="AT130" s="85">
        <f t="shared" si="93"/>
        <v>15758.821000000002</v>
      </c>
      <c r="AU130" s="81"/>
      <c r="AV130" s="74">
        <f t="shared" si="94"/>
        <v>69263.90400000001</v>
      </c>
      <c r="AW130" s="86" t="s">
        <v>324</v>
      </c>
    </row>
    <row r="131" spans="2:77" ht="16.5" customHeight="1" thickBot="1" x14ac:dyDescent="0.25">
      <c r="B131" s="87">
        <v>126</v>
      </c>
      <c r="C131" s="59" t="s">
        <v>166</v>
      </c>
      <c r="D131" s="60" t="s">
        <v>302</v>
      </c>
      <c r="E131" s="61">
        <v>24</v>
      </c>
      <c r="F131" s="62">
        <v>565.64</v>
      </c>
      <c r="G131" s="63">
        <v>0</v>
      </c>
      <c r="H131" s="64">
        <v>0</v>
      </c>
      <c r="I131" s="63"/>
      <c r="J131" s="65"/>
      <c r="K131" s="12">
        <f t="shared" si="64"/>
        <v>188.54666666666665</v>
      </c>
      <c r="L131" s="66">
        <v>2</v>
      </c>
      <c r="M131" s="66" t="s">
        <v>20</v>
      </c>
      <c r="N131" s="66" t="s">
        <v>20</v>
      </c>
      <c r="O131" s="67">
        <f t="shared" si="67"/>
        <v>2</v>
      </c>
      <c r="P131" s="67">
        <f t="shared" si="65"/>
        <v>0</v>
      </c>
      <c r="Q131" s="68">
        <f t="shared" si="68"/>
        <v>0</v>
      </c>
      <c r="R131" s="69">
        <f t="shared" si="69"/>
        <v>4.9418861990011118</v>
      </c>
      <c r="S131" s="70">
        <f t="shared" si="66"/>
        <v>0</v>
      </c>
      <c r="T131" s="71"/>
      <c r="U131" s="37"/>
      <c r="V131" s="73">
        <v>0</v>
      </c>
      <c r="W131" s="74">
        <f t="shared" si="70"/>
        <v>0</v>
      </c>
      <c r="X131" s="75">
        <f t="shared" si="71"/>
        <v>0</v>
      </c>
      <c r="Y131" s="76">
        <f t="shared" si="72"/>
        <v>0</v>
      </c>
      <c r="Z131" s="77">
        <f t="shared" si="73"/>
        <v>0</v>
      </c>
      <c r="AA131" s="89">
        <f t="shared" si="74"/>
        <v>0</v>
      </c>
      <c r="AB131" s="79">
        <f t="shared" si="75"/>
        <v>0</v>
      </c>
      <c r="AC131" s="77">
        <f t="shared" si="76"/>
        <v>0</v>
      </c>
      <c r="AD131" s="80">
        <f t="shared" si="77"/>
        <v>0</v>
      </c>
      <c r="AE131" s="81">
        <f t="shared" si="78"/>
        <v>0</v>
      </c>
      <c r="AF131" s="79">
        <f t="shared" si="79"/>
        <v>0</v>
      </c>
      <c r="AG131" s="82">
        <f t="shared" si="80"/>
        <v>0</v>
      </c>
      <c r="AH131" s="82">
        <f t="shared" si="81"/>
        <v>0</v>
      </c>
      <c r="AI131" s="82">
        <f t="shared" si="82"/>
        <v>0</v>
      </c>
      <c r="AJ131" s="82">
        <f t="shared" si="83"/>
        <v>0</v>
      </c>
      <c r="AK131" s="77">
        <f t="shared" si="84"/>
        <v>0</v>
      </c>
      <c r="AL131" s="84">
        <f t="shared" si="85"/>
        <v>0</v>
      </c>
      <c r="AM131" s="79">
        <f t="shared" si="86"/>
        <v>0</v>
      </c>
      <c r="AN131" s="82">
        <f t="shared" si="87"/>
        <v>0</v>
      </c>
      <c r="AO131" s="82">
        <f t="shared" si="88"/>
        <v>0</v>
      </c>
      <c r="AP131" s="82">
        <f t="shared" si="89"/>
        <v>0</v>
      </c>
      <c r="AQ131" s="82">
        <f t="shared" si="90"/>
        <v>0</v>
      </c>
      <c r="AR131" s="77">
        <f t="shared" si="91"/>
        <v>0</v>
      </c>
      <c r="AS131" s="84">
        <f t="shared" si="92"/>
        <v>0</v>
      </c>
      <c r="AT131" s="85">
        <f t="shared" si="93"/>
        <v>0</v>
      </c>
      <c r="AU131" s="81"/>
      <c r="AV131" s="74">
        <f t="shared" si="94"/>
        <v>0</v>
      </c>
      <c r="AW131" s="86" t="s">
        <v>324</v>
      </c>
    </row>
    <row r="132" spans="2:77" ht="16.5" customHeight="1" thickBot="1" x14ac:dyDescent="0.25">
      <c r="B132" s="87">
        <v>127</v>
      </c>
      <c r="C132" s="59" t="s">
        <v>167</v>
      </c>
      <c r="D132" s="60" t="s">
        <v>302</v>
      </c>
      <c r="E132" s="61">
        <v>204</v>
      </c>
      <c r="F132" s="62">
        <v>5496.01</v>
      </c>
      <c r="G132" s="63">
        <v>195.25</v>
      </c>
      <c r="H132" s="64">
        <v>4675.3</v>
      </c>
      <c r="I132" s="63">
        <v>187.25</v>
      </c>
      <c r="J132" s="65">
        <v>4484.72</v>
      </c>
      <c r="K132" s="12">
        <f t="shared" si="64"/>
        <v>4885.3433333333342</v>
      </c>
      <c r="L132" s="66">
        <v>4</v>
      </c>
      <c r="M132" s="66">
        <v>4</v>
      </c>
      <c r="N132" s="66">
        <v>4</v>
      </c>
      <c r="O132" s="67">
        <f t="shared" si="67"/>
        <v>4</v>
      </c>
      <c r="P132" s="67">
        <f t="shared" si="65"/>
        <v>4</v>
      </c>
      <c r="Q132" s="68">
        <f t="shared" si="68"/>
        <v>19541.373333333337</v>
      </c>
      <c r="R132" s="69">
        <f t="shared" si="69"/>
        <v>4.9418861990011118</v>
      </c>
      <c r="S132" s="70">
        <f t="shared" si="66"/>
        <v>96571.24</v>
      </c>
      <c r="T132" s="71"/>
      <c r="U132" s="37"/>
      <c r="V132" s="73">
        <f>VLOOKUP(C132,SALARIO!$D$4:$G$252,4,FALSE)</f>
        <v>4484.72</v>
      </c>
      <c r="W132" s="74">
        <f t="shared" si="70"/>
        <v>96571.24</v>
      </c>
      <c r="X132" s="75">
        <f t="shared" si="71"/>
        <v>101055.96</v>
      </c>
      <c r="Y132" s="76">
        <f t="shared" si="72"/>
        <v>224.23600000000002</v>
      </c>
      <c r="Z132" s="77">
        <f t="shared" si="73"/>
        <v>0</v>
      </c>
      <c r="AA132" s="89">
        <f t="shared" si="74"/>
        <v>224.23600000000002</v>
      </c>
      <c r="AB132" s="79">
        <f t="shared" si="75"/>
        <v>750</v>
      </c>
      <c r="AC132" s="77">
        <f t="shared" si="76"/>
        <v>8605.5960000000014</v>
      </c>
      <c r="AD132" s="80">
        <f t="shared" si="77"/>
        <v>9355.5960000000014</v>
      </c>
      <c r="AE132" s="81">
        <f t="shared" si="78"/>
        <v>9131.36</v>
      </c>
      <c r="AF132" s="79">
        <f t="shared" si="79"/>
        <v>36.741600000000005</v>
      </c>
      <c r="AG132" s="82">
        <f t="shared" si="80"/>
        <v>0</v>
      </c>
      <c r="AH132" s="82">
        <f t="shared" si="81"/>
        <v>0</v>
      </c>
      <c r="AI132" s="82">
        <f t="shared" si="82"/>
        <v>0</v>
      </c>
      <c r="AJ132" s="82">
        <f t="shared" si="83"/>
        <v>0</v>
      </c>
      <c r="AK132" s="77">
        <f t="shared" si="84"/>
        <v>0</v>
      </c>
      <c r="AL132" s="84">
        <f t="shared" si="85"/>
        <v>36.741600000000005</v>
      </c>
      <c r="AM132" s="79">
        <f t="shared" si="86"/>
        <v>187.5</v>
      </c>
      <c r="AN132" s="82">
        <f t="shared" si="87"/>
        <v>274.5</v>
      </c>
      <c r="AO132" s="82">
        <f t="shared" si="88"/>
        <v>375</v>
      </c>
      <c r="AP132" s="82">
        <f t="shared" si="89"/>
        <v>500</v>
      </c>
      <c r="AQ132" s="82">
        <f t="shared" si="90"/>
        <v>750</v>
      </c>
      <c r="AR132" s="77">
        <f t="shared" si="91"/>
        <v>14211.192000000003</v>
      </c>
      <c r="AS132" s="84">
        <f t="shared" si="92"/>
        <v>16298.192000000003</v>
      </c>
      <c r="AT132" s="85">
        <f t="shared" si="93"/>
        <v>16261.450400000003</v>
      </c>
      <c r="AU132" s="81"/>
      <c r="AV132" s="74">
        <f t="shared" si="94"/>
        <v>71178.429600000003</v>
      </c>
      <c r="AW132" s="86" t="s">
        <v>324</v>
      </c>
    </row>
    <row r="133" spans="2:77" ht="16.5" customHeight="1" thickBot="1" x14ac:dyDescent="0.25">
      <c r="B133" s="58">
        <v>128</v>
      </c>
      <c r="C133" s="88" t="s">
        <v>168</v>
      </c>
      <c r="D133" s="60" t="s">
        <v>302</v>
      </c>
      <c r="E133" s="61"/>
      <c r="F133" s="62"/>
      <c r="G133" s="63">
        <v>102</v>
      </c>
      <c r="H133" s="64">
        <v>2442.67</v>
      </c>
      <c r="I133" s="63">
        <v>195.25</v>
      </c>
      <c r="J133" s="65">
        <v>4675.3</v>
      </c>
      <c r="K133" s="12">
        <f t="shared" si="64"/>
        <v>2372.6566666666668</v>
      </c>
      <c r="L133" s="66" t="s">
        <v>20</v>
      </c>
      <c r="M133" s="66">
        <v>4</v>
      </c>
      <c r="N133" s="66">
        <v>4</v>
      </c>
      <c r="O133" s="67">
        <f t="shared" si="67"/>
        <v>4</v>
      </c>
      <c r="P133" s="67">
        <f t="shared" si="65"/>
        <v>4</v>
      </c>
      <c r="Q133" s="68">
        <f t="shared" si="68"/>
        <v>9490.626666666667</v>
      </c>
      <c r="R133" s="69">
        <f t="shared" si="69"/>
        <v>4.9418861990011118</v>
      </c>
      <c r="S133" s="70">
        <f t="shared" si="66"/>
        <v>46901.59</v>
      </c>
      <c r="T133" s="71"/>
      <c r="U133" s="37"/>
      <c r="V133" s="73">
        <f>VLOOKUP(C133,SALARIO!$D$4:$G$252,4,FALSE)</f>
        <v>4675.3</v>
      </c>
      <c r="W133" s="74">
        <f t="shared" si="70"/>
        <v>46901.59</v>
      </c>
      <c r="X133" s="75">
        <f t="shared" si="71"/>
        <v>51576.89</v>
      </c>
      <c r="Y133" s="76">
        <f t="shared" si="72"/>
        <v>233.76500000000001</v>
      </c>
      <c r="Z133" s="77">
        <f t="shared" si="73"/>
        <v>0</v>
      </c>
      <c r="AA133" s="89">
        <f t="shared" si="74"/>
        <v>233.76500000000001</v>
      </c>
      <c r="AB133" s="79">
        <f t="shared" si="75"/>
        <v>750</v>
      </c>
      <c r="AC133" s="77">
        <f t="shared" si="76"/>
        <v>3657.6890000000003</v>
      </c>
      <c r="AD133" s="80">
        <f t="shared" si="77"/>
        <v>4407.6890000000003</v>
      </c>
      <c r="AE133" s="81">
        <f t="shared" si="78"/>
        <v>4173.924</v>
      </c>
      <c r="AF133" s="79">
        <f t="shared" si="79"/>
        <v>42.459000000000003</v>
      </c>
      <c r="AG133" s="82">
        <f t="shared" si="80"/>
        <v>0</v>
      </c>
      <c r="AH133" s="82">
        <f t="shared" si="81"/>
        <v>0</v>
      </c>
      <c r="AI133" s="82">
        <f t="shared" si="82"/>
        <v>0</v>
      </c>
      <c r="AJ133" s="82">
        <f t="shared" si="83"/>
        <v>0</v>
      </c>
      <c r="AK133" s="77">
        <f t="shared" si="84"/>
        <v>0</v>
      </c>
      <c r="AL133" s="84">
        <f t="shared" si="85"/>
        <v>42.459000000000003</v>
      </c>
      <c r="AM133" s="79">
        <f t="shared" si="86"/>
        <v>187.5</v>
      </c>
      <c r="AN133" s="82">
        <f t="shared" si="87"/>
        <v>274.5</v>
      </c>
      <c r="AO133" s="82">
        <f t="shared" si="88"/>
        <v>375</v>
      </c>
      <c r="AP133" s="82">
        <f t="shared" si="89"/>
        <v>500</v>
      </c>
      <c r="AQ133" s="82">
        <f t="shared" si="90"/>
        <v>750</v>
      </c>
      <c r="AR133" s="77">
        <f t="shared" si="91"/>
        <v>4315.3779999999997</v>
      </c>
      <c r="AS133" s="84">
        <f t="shared" si="92"/>
        <v>6402.3779999999997</v>
      </c>
      <c r="AT133" s="85">
        <f t="shared" si="93"/>
        <v>6359.9189999999999</v>
      </c>
      <c r="AU133" s="81"/>
      <c r="AV133" s="74">
        <f t="shared" si="94"/>
        <v>36367.746999999996</v>
      </c>
      <c r="AW133" s="86" t="s">
        <v>324</v>
      </c>
    </row>
    <row r="134" spans="2:77" ht="16.5" customHeight="1" thickBot="1" x14ac:dyDescent="0.25">
      <c r="B134" s="87">
        <v>129</v>
      </c>
      <c r="C134" s="59" t="s">
        <v>169</v>
      </c>
      <c r="D134" s="60" t="s">
        <v>305</v>
      </c>
      <c r="E134" s="61">
        <v>191.25</v>
      </c>
      <c r="F134" s="62">
        <v>7712.02</v>
      </c>
      <c r="G134" s="63">
        <v>89.25</v>
      </c>
      <c r="H134" s="64">
        <v>2395.4699999999998</v>
      </c>
      <c r="I134" s="63">
        <v>204</v>
      </c>
      <c r="J134" s="65">
        <v>5475.35</v>
      </c>
      <c r="K134" s="12">
        <f t="shared" ref="K134:K196" si="95">(F134+H134+J134)/3</f>
        <v>5194.28</v>
      </c>
      <c r="L134" s="66">
        <v>4</v>
      </c>
      <c r="M134" s="66">
        <v>4</v>
      </c>
      <c r="N134" s="66">
        <v>4</v>
      </c>
      <c r="O134" s="67">
        <f t="shared" si="67"/>
        <v>4</v>
      </c>
      <c r="P134" s="67">
        <f t="shared" ref="P134:P197" si="96">IF(O134&lt;=2,0,O134)</f>
        <v>4</v>
      </c>
      <c r="Q134" s="68">
        <f t="shared" si="68"/>
        <v>20777.12</v>
      </c>
      <c r="R134" s="69">
        <f t="shared" si="69"/>
        <v>4.9418861990011118</v>
      </c>
      <c r="S134" s="70">
        <f t="shared" ref="S134:S197" si="97">ROUNDDOWN(Q134*R134,2)</f>
        <v>102678.16</v>
      </c>
      <c r="T134" s="71"/>
      <c r="U134" s="37"/>
      <c r="V134" s="73">
        <f>VLOOKUP(C134,SALARIO!$D$4:$G$252,4,FALSE)</f>
        <v>5475.35</v>
      </c>
      <c r="W134" s="74">
        <f t="shared" si="70"/>
        <v>102678.16</v>
      </c>
      <c r="X134" s="75">
        <f t="shared" si="71"/>
        <v>108153.51000000001</v>
      </c>
      <c r="Y134" s="76">
        <f t="shared" si="72"/>
        <v>273.76750000000004</v>
      </c>
      <c r="Z134" s="77">
        <f t="shared" si="73"/>
        <v>0</v>
      </c>
      <c r="AA134" s="89">
        <f t="shared" si="74"/>
        <v>273.76750000000004</v>
      </c>
      <c r="AB134" s="79">
        <f t="shared" si="75"/>
        <v>750</v>
      </c>
      <c r="AC134" s="77">
        <f t="shared" si="76"/>
        <v>9315.3510000000006</v>
      </c>
      <c r="AD134" s="80">
        <f t="shared" si="77"/>
        <v>10065.351000000001</v>
      </c>
      <c r="AE134" s="81">
        <f t="shared" si="78"/>
        <v>9791.5835000000006</v>
      </c>
      <c r="AF134" s="79">
        <f t="shared" si="79"/>
        <v>66.46050000000001</v>
      </c>
      <c r="AG134" s="82">
        <f t="shared" si="80"/>
        <v>0</v>
      </c>
      <c r="AH134" s="82">
        <f t="shared" si="81"/>
        <v>0</v>
      </c>
      <c r="AI134" s="82">
        <f t="shared" si="82"/>
        <v>0</v>
      </c>
      <c r="AJ134" s="82">
        <f t="shared" si="83"/>
        <v>0</v>
      </c>
      <c r="AK134" s="77">
        <f t="shared" si="84"/>
        <v>0</v>
      </c>
      <c r="AL134" s="84">
        <f t="shared" si="85"/>
        <v>66.46050000000001</v>
      </c>
      <c r="AM134" s="79">
        <f t="shared" si="86"/>
        <v>187.5</v>
      </c>
      <c r="AN134" s="82">
        <f t="shared" si="87"/>
        <v>274.5</v>
      </c>
      <c r="AO134" s="82">
        <f t="shared" si="88"/>
        <v>375</v>
      </c>
      <c r="AP134" s="82">
        <f t="shared" si="89"/>
        <v>500</v>
      </c>
      <c r="AQ134" s="82">
        <f t="shared" si="90"/>
        <v>750</v>
      </c>
      <c r="AR134" s="77">
        <f t="shared" si="91"/>
        <v>15630.702000000003</v>
      </c>
      <c r="AS134" s="84">
        <f t="shared" si="92"/>
        <v>17717.702000000005</v>
      </c>
      <c r="AT134" s="85">
        <f t="shared" si="93"/>
        <v>17651.241500000004</v>
      </c>
      <c r="AU134" s="81"/>
      <c r="AV134" s="74">
        <f t="shared" si="94"/>
        <v>75235.334999999992</v>
      </c>
      <c r="AW134" s="86" t="s">
        <v>324</v>
      </c>
    </row>
    <row r="135" spans="2:77" ht="16.5" customHeight="1" thickBot="1" x14ac:dyDescent="0.25">
      <c r="B135" s="87">
        <v>130</v>
      </c>
      <c r="C135" s="59" t="s">
        <v>170</v>
      </c>
      <c r="D135" s="60" t="s">
        <v>305</v>
      </c>
      <c r="E135" s="61">
        <v>204</v>
      </c>
      <c r="F135" s="62">
        <v>6159.77</v>
      </c>
      <c r="G135" s="63">
        <v>204</v>
      </c>
      <c r="H135" s="64">
        <v>5475.35</v>
      </c>
      <c r="I135" s="63">
        <v>76.5</v>
      </c>
      <c r="J135" s="65">
        <v>4319.72</v>
      </c>
      <c r="K135" s="12">
        <f t="shared" si="95"/>
        <v>5318.28</v>
      </c>
      <c r="L135" s="66">
        <v>4</v>
      </c>
      <c r="M135" s="66">
        <v>4</v>
      </c>
      <c r="N135" s="66">
        <v>4</v>
      </c>
      <c r="O135" s="67">
        <f t="shared" ref="O135:O198" si="98">SUM(L135:N135)/IF((3-COUNTIF(L135:N135,"NE")=0),1,(3-COUNTIF(L135:N135,"NE")))</f>
        <v>4</v>
      </c>
      <c r="P135" s="67">
        <f t="shared" si="96"/>
        <v>4</v>
      </c>
      <c r="Q135" s="68">
        <f t="shared" ref="Q135:Q197" si="99">K135*P135</f>
        <v>21273.119999999999</v>
      </c>
      <c r="R135" s="69">
        <f t="shared" ref="R135:R197" si="100">$K$3</f>
        <v>4.9418861990011118</v>
      </c>
      <c r="S135" s="70">
        <f t="shared" si="97"/>
        <v>105129.33</v>
      </c>
      <c r="T135" s="71"/>
      <c r="U135" s="37"/>
      <c r="V135" s="73">
        <f>VLOOKUP(C135,SALARIO!$D$4:$G$252,4,FALSE)</f>
        <v>4319.72</v>
      </c>
      <c r="W135" s="74">
        <f t="shared" si="70"/>
        <v>105129.33</v>
      </c>
      <c r="X135" s="75">
        <f t="shared" si="71"/>
        <v>109449.05</v>
      </c>
      <c r="Y135" s="76">
        <f t="shared" si="72"/>
        <v>215.98600000000002</v>
      </c>
      <c r="Z135" s="77">
        <f t="shared" si="73"/>
        <v>0</v>
      </c>
      <c r="AA135" s="89">
        <f t="shared" si="74"/>
        <v>215.98600000000002</v>
      </c>
      <c r="AB135" s="79">
        <f t="shared" si="75"/>
        <v>750</v>
      </c>
      <c r="AC135" s="77">
        <f t="shared" si="76"/>
        <v>9444.9050000000007</v>
      </c>
      <c r="AD135" s="80">
        <f t="shared" si="77"/>
        <v>10194.905000000001</v>
      </c>
      <c r="AE135" s="81">
        <f t="shared" si="78"/>
        <v>9978.9189999999999</v>
      </c>
      <c r="AF135" s="79">
        <f t="shared" si="79"/>
        <v>31.791600000000006</v>
      </c>
      <c r="AG135" s="82">
        <f t="shared" si="80"/>
        <v>0</v>
      </c>
      <c r="AH135" s="82">
        <f t="shared" si="81"/>
        <v>0</v>
      </c>
      <c r="AI135" s="82">
        <f t="shared" si="82"/>
        <v>0</v>
      </c>
      <c r="AJ135" s="82">
        <f t="shared" si="83"/>
        <v>0</v>
      </c>
      <c r="AK135" s="77">
        <f t="shared" si="84"/>
        <v>0</v>
      </c>
      <c r="AL135" s="84">
        <f t="shared" si="85"/>
        <v>31.791600000000006</v>
      </c>
      <c r="AM135" s="79">
        <f t="shared" si="86"/>
        <v>187.5</v>
      </c>
      <c r="AN135" s="82">
        <f t="shared" si="87"/>
        <v>274.5</v>
      </c>
      <c r="AO135" s="82">
        <f t="shared" si="88"/>
        <v>375</v>
      </c>
      <c r="AP135" s="82">
        <f t="shared" si="89"/>
        <v>500</v>
      </c>
      <c r="AQ135" s="82">
        <f t="shared" si="90"/>
        <v>750</v>
      </c>
      <c r="AR135" s="77">
        <f t="shared" si="91"/>
        <v>15889.810000000001</v>
      </c>
      <c r="AS135" s="84">
        <f t="shared" si="92"/>
        <v>17976.810000000001</v>
      </c>
      <c r="AT135" s="85">
        <f t="shared" si="93"/>
        <v>17945.018400000001</v>
      </c>
      <c r="AU135" s="81"/>
      <c r="AV135" s="74">
        <f t="shared" si="94"/>
        <v>77205.392600000006</v>
      </c>
      <c r="AW135" s="86" t="s">
        <v>324</v>
      </c>
    </row>
    <row r="136" spans="2:77" ht="16.5" customHeight="1" thickBot="1" x14ac:dyDescent="0.25">
      <c r="B136" s="87">
        <v>131</v>
      </c>
      <c r="C136" s="59" t="s">
        <v>171</v>
      </c>
      <c r="D136" s="60" t="s">
        <v>302</v>
      </c>
      <c r="E136" s="61">
        <v>80.5</v>
      </c>
      <c r="F136" s="62">
        <v>4496.03</v>
      </c>
      <c r="G136" s="63">
        <v>200</v>
      </c>
      <c r="H136" s="64">
        <v>4790.05</v>
      </c>
      <c r="I136" s="63">
        <v>195.25</v>
      </c>
      <c r="J136" s="65">
        <v>4675.3</v>
      </c>
      <c r="K136" s="12">
        <f t="shared" si="95"/>
        <v>4653.793333333334</v>
      </c>
      <c r="L136" s="66">
        <v>4</v>
      </c>
      <c r="M136" s="66">
        <v>4</v>
      </c>
      <c r="N136" s="66">
        <v>4</v>
      </c>
      <c r="O136" s="67">
        <f t="shared" si="98"/>
        <v>4</v>
      </c>
      <c r="P136" s="67">
        <f t="shared" si="96"/>
        <v>4</v>
      </c>
      <c r="Q136" s="68">
        <f t="shared" si="99"/>
        <v>18615.173333333336</v>
      </c>
      <c r="R136" s="69">
        <f t="shared" si="100"/>
        <v>4.9418861990011118</v>
      </c>
      <c r="S136" s="70">
        <f t="shared" si="97"/>
        <v>91994.06</v>
      </c>
      <c r="T136" s="71"/>
      <c r="U136" s="37"/>
      <c r="V136" s="73">
        <f>VLOOKUP(C136,SALARIO!$D$4:$G$252,4,FALSE)</f>
        <v>4675.3</v>
      </c>
      <c r="W136" s="74">
        <f t="shared" si="70"/>
        <v>91994.06</v>
      </c>
      <c r="X136" s="75">
        <f t="shared" si="71"/>
        <v>96669.36</v>
      </c>
      <c r="Y136" s="76">
        <f t="shared" si="72"/>
        <v>233.76500000000001</v>
      </c>
      <c r="Z136" s="77">
        <f t="shared" si="73"/>
        <v>0</v>
      </c>
      <c r="AA136" s="89">
        <f t="shared" si="74"/>
        <v>233.76500000000001</v>
      </c>
      <c r="AB136" s="79">
        <f t="shared" si="75"/>
        <v>750</v>
      </c>
      <c r="AC136" s="77">
        <f t="shared" si="76"/>
        <v>8166.9360000000006</v>
      </c>
      <c r="AD136" s="80">
        <f t="shared" si="77"/>
        <v>8916.9360000000015</v>
      </c>
      <c r="AE136" s="81">
        <f t="shared" si="78"/>
        <v>8683.1710000000021</v>
      </c>
      <c r="AF136" s="79">
        <f t="shared" si="79"/>
        <v>42.459000000000003</v>
      </c>
      <c r="AG136" s="82">
        <f t="shared" si="80"/>
        <v>0</v>
      </c>
      <c r="AH136" s="82">
        <f t="shared" si="81"/>
        <v>0</v>
      </c>
      <c r="AI136" s="82">
        <f t="shared" si="82"/>
        <v>0</v>
      </c>
      <c r="AJ136" s="82">
        <f t="shared" si="83"/>
        <v>0</v>
      </c>
      <c r="AK136" s="77">
        <f t="shared" si="84"/>
        <v>0</v>
      </c>
      <c r="AL136" s="84">
        <f t="shared" si="85"/>
        <v>42.459000000000003</v>
      </c>
      <c r="AM136" s="79">
        <f t="shared" si="86"/>
        <v>187.5</v>
      </c>
      <c r="AN136" s="82">
        <f t="shared" si="87"/>
        <v>274.5</v>
      </c>
      <c r="AO136" s="82">
        <f t="shared" si="88"/>
        <v>375</v>
      </c>
      <c r="AP136" s="82">
        <f t="shared" si="89"/>
        <v>500</v>
      </c>
      <c r="AQ136" s="82">
        <f t="shared" si="90"/>
        <v>750</v>
      </c>
      <c r="AR136" s="77">
        <f t="shared" si="91"/>
        <v>13333.872000000001</v>
      </c>
      <c r="AS136" s="84">
        <f t="shared" si="92"/>
        <v>15420.872000000001</v>
      </c>
      <c r="AT136" s="85">
        <f t="shared" si="93"/>
        <v>15378.413</v>
      </c>
      <c r="AU136" s="81"/>
      <c r="AV136" s="74">
        <f t="shared" si="94"/>
        <v>67932.475999999995</v>
      </c>
      <c r="AW136" s="86" t="s">
        <v>324</v>
      </c>
    </row>
    <row r="137" spans="2:77" ht="16.5" customHeight="1" thickBot="1" x14ac:dyDescent="0.25">
      <c r="B137" s="87">
        <v>132</v>
      </c>
      <c r="C137" s="59" t="s">
        <v>172</v>
      </c>
      <c r="D137" s="60" t="s">
        <v>304</v>
      </c>
      <c r="E137" s="61">
        <v>191.25</v>
      </c>
      <c r="F137" s="62">
        <v>6331.59</v>
      </c>
      <c r="G137" s="63">
        <v>191.25</v>
      </c>
      <c r="H137" s="64">
        <v>5935.87</v>
      </c>
      <c r="I137" s="63">
        <v>204</v>
      </c>
      <c r="J137" s="65">
        <v>6331.6</v>
      </c>
      <c r="K137" s="12">
        <f t="shared" si="95"/>
        <v>6199.6866666666656</v>
      </c>
      <c r="L137" s="66">
        <v>4</v>
      </c>
      <c r="M137" s="66">
        <v>4</v>
      </c>
      <c r="N137" s="66">
        <v>4</v>
      </c>
      <c r="O137" s="67">
        <f t="shared" si="98"/>
        <v>4</v>
      </c>
      <c r="P137" s="67">
        <f t="shared" si="96"/>
        <v>4</v>
      </c>
      <c r="Q137" s="68">
        <f t="shared" si="99"/>
        <v>24798.746666666662</v>
      </c>
      <c r="R137" s="69">
        <f t="shared" si="100"/>
        <v>4.9418861990011118</v>
      </c>
      <c r="S137" s="70">
        <f t="shared" si="97"/>
        <v>122552.58</v>
      </c>
      <c r="T137" s="71"/>
      <c r="U137" s="37"/>
      <c r="V137" s="73">
        <f>VLOOKUP(C137,SALARIO!$D$4:$G$252,4,FALSE)</f>
        <v>6331.6</v>
      </c>
      <c r="W137" s="74">
        <f t="shared" si="70"/>
        <v>122552.58</v>
      </c>
      <c r="X137" s="75">
        <f t="shared" si="71"/>
        <v>128884.18000000001</v>
      </c>
      <c r="Y137" s="76">
        <f t="shared" si="72"/>
        <v>316.58000000000004</v>
      </c>
      <c r="Z137" s="77">
        <f t="shared" si="73"/>
        <v>0</v>
      </c>
      <c r="AA137" s="89">
        <f t="shared" si="74"/>
        <v>316.58000000000004</v>
      </c>
      <c r="AB137" s="79">
        <f t="shared" si="75"/>
        <v>750</v>
      </c>
      <c r="AC137" s="77">
        <f t="shared" si="76"/>
        <v>11388.418000000001</v>
      </c>
      <c r="AD137" s="80">
        <f t="shared" si="77"/>
        <v>12138.418000000001</v>
      </c>
      <c r="AE137" s="81">
        <f t="shared" si="78"/>
        <v>11821.838000000002</v>
      </c>
      <c r="AF137" s="79">
        <f t="shared" si="79"/>
        <v>92.14800000000001</v>
      </c>
      <c r="AG137" s="82">
        <f t="shared" si="80"/>
        <v>0</v>
      </c>
      <c r="AH137" s="82">
        <f t="shared" si="81"/>
        <v>0</v>
      </c>
      <c r="AI137" s="82">
        <f t="shared" si="82"/>
        <v>0</v>
      </c>
      <c r="AJ137" s="82">
        <f t="shared" si="83"/>
        <v>0</v>
      </c>
      <c r="AK137" s="77">
        <f t="shared" si="84"/>
        <v>0</v>
      </c>
      <c r="AL137" s="84">
        <f t="shared" si="85"/>
        <v>92.14800000000001</v>
      </c>
      <c r="AM137" s="79">
        <f t="shared" si="86"/>
        <v>187.5</v>
      </c>
      <c r="AN137" s="82">
        <f t="shared" si="87"/>
        <v>274.5</v>
      </c>
      <c r="AO137" s="82">
        <f t="shared" si="88"/>
        <v>375</v>
      </c>
      <c r="AP137" s="82">
        <f t="shared" si="89"/>
        <v>500</v>
      </c>
      <c r="AQ137" s="82">
        <f t="shared" si="90"/>
        <v>750</v>
      </c>
      <c r="AR137" s="77">
        <f t="shared" si="91"/>
        <v>19776.836000000003</v>
      </c>
      <c r="AS137" s="84">
        <f t="shared" si="92"/>
        <v>21863.836000000003</v>
      </c>
      <c r="AT137" s="85">
        <f t="shared" si="93"/>
        <v>21771.688000000002</v>
      </c>
      <c r="AU137" s="81"/>
      <c r="AV137" s="74">
        <f t="shared" si="94"/>
        <v>88959.054000000004</v>
      </c>
      <c r="AW137" s="86" t="s">
        <v>324</v>
      </c>
    </row>
    <row r="138" spans="2:77" ht="16.5" customHeight="1" thickBot="1" x14ac:dyDescent="0.25">
      <c r="B138" s="87">
        <v>133</v>
      </c>
      <c r="C138" s="59" t="s">
        <v>173</v>
      </c>
      <c r="D138" s="60" t="s">
        <v>304</v>
      </c>
      <c r="E138" s="61">
        <v>191.25</v>
      </c>
      <c r="F138" s="62">
        <v>6331.59</v>
      </c>
      <c r="G138" s="63">
        <v>191.25</v>
      </c>
      <c r="H138" s="64">
        <v>5935.87</v>
      </c>
      <c r="I138" s="63">
        <v>114.75</v>
      </c>
      <c r="J138" s="65">
        <v>6549.76</v>
      </c>
      <c r="K138" s="12">
        <f t="shared" si="95"/>
        <v>6272.4066666666668</v>
      </c>
      <c r="L138" s="66">
        <v>4</v>
      </c>
      <c r="M138" s="66">
        <v>4</v>
      </c>
      <c r="N138" s="66">
        <v>4</v>
      </c>
      <c r="O138" s="67">
        <f t="shared" si="98"/>
        <v>4</v>
      </c>
      <c r="P138" s="67">
        <f t="shared" si="96"/>
        <v>4</v>
      </c>
      <c r="Q138" s="68">
        <f t="shared" si="99"/>
        <v>25089.626666666667</v>
      </c>
      <c r="R138" s="69">
        <f t="shared" si="100"/>
        <v>4.9418861990011118</v>
      </c>
      <c r="S138" s="70">
        <f t="shared" si="97"/>
        <v>123990.07</v>
      </c>
      <c r="T138" s="71"/>
      <c r="U138" s="37"/>
      <c r="V138" s="73">
        <f>VLOOKUP(C138,SALARIO!$D$4:$G$252,4,FALSE)</f>
        <v>6549.76</v>
      </c>
      <c r="W138" s="74">
        <f t="shared" si="70"/>
        <v>123990.07</v>
      </c>
      <c r="X138" s="75">
        <f t="shared" si="71"/>
        <v>130539.83</v>
      </c>
      <c r="Y138" s="76">
        <f t="shared" si="72"/>
        <v>327.48800000000006</v>
      </c>
      <c r="Z138" s="77">
        <f t="shared" si="73"/>
        <v>0</v>
      </c>
      <c r="AA138" s="89">
        <f t="shared" si="74"/>
        <v>327.48800000000006</v>
      </c>
      <c r="AB138" s="79">
        <f t="shared" si="75"/>
        <v>750</v>
      </c>
      <c r="AC138" s="77">
        <f t="shared" si="76"/>
        <v>11553.983</v>
      </c>
      <c r="AD138" s="80">
        <f t="shared" si="77"/>
        <v>12303.983</v>
      </c>
      <c r="AE138" s="81">
        <f t="shared" si="78"/>
        <v>11976.495000000001</v>
      </c>
      <c r="AF138" s="79">
        <f t="shared" si="79"/>
        <v>98.692800000000005</v>
      </c>
      <c r="AG138" s="82">
        <f t="shared" si="80"/>
        <v>0</v>
      </c>
      <c r="AH138" s="82">
        <f t="shared" si="81"/>
        <v>0</v>
      </c>
      <c r="AI138" s="82">
        <f t="shared" si="82"/>
        <v>0</v>
      </c>
      <c r="AJ138" s="82">
        <f t="shared" si="83"/>
        <v>0</v>
      </c>
      <c r="AK138" s="77">
        <f t="shared" si="84"/>
        <v>0</v>
      </c>
      <c r="AL138" s="84">
        <f t="shared" si="85"/>
        <v>98.692800000000005</v>
      </c>
      <c r="AM138" s="79">
        <f t="shared" si="86"/>
        <v>187.5</v>
      </c>
      <c r="AN138" s="82">
        <f t="shared" si="87"/>
        <v>274.5</v>
      </c>
      <c r="AO138" s="82">
        <f t="shared" si="88"/>
        <v>375</v>
      </c>
      <c r="AP138" s="82">
        <f t="shared" si="89"/>
        <v>500</v>
      </c>
      <c r="AQ138" s="82">
        <f t="shared" si="90"/>
        <v>750</v>
      </c>
      <c r="AR138" s="77">
        <f t="shared" si="91"/>
        <v>20107.966</v>
      </c>
      <c r="AS138" s="84">
        <f t="shared" si="92"/>
        <v>22194.966</v>
      </c>
      <c r="AT138" s="85">
        <f t="shared" si="93"/>
        <v>22096.2732</v>
      </c>
      <c r="AU138" s="81"/>
      <c r="AV138" s="74">
        <f t="shared" si="94"/>
        <v>89917.301800000016</v>
      </c>
      <c r="AW138" s="86" t="s">
        <v>324</v>
      </c>
    </row>
    <row r="139" spans="2:77" ht="16.5" customHeight="1" thickBot="1" x14ac:dyDescent="0.25">
      <c r="B139" s="87">
        <v>134</v>
      </c>
      <c r="C139" s="59" t="s">
        <v>174</v>
      </c>
      <c r="D139" s="60" t="s">
        <v>304</v>
      </c>
      <c r="E139" s="61">
        <v>102</v>
      </c>
      <c r="F139" s="62">
        <v>6859.1900000000005</v>
      </c>
      <c r="G139" s="63">
        <v>204</v>
      </c>
      <c r="H139" s="64">
        <v>6331.6</v>
      </c>
      <c r="I139" s="63">
        <v>178.5</v>
      </c>
      <c r="J139" s="65">
        <v>5540.15</v>
      </c>
      <c r="K139" s="12">
        <f t="shared" si="95"/>
        <v>6243.6466666666674</v>
      </c>
      <c r="L139" s="66">
        <v>4</v>
      </c>
      <c r="M139" s="66">
        <v>4</v>
      </c>
      <c r="N139" s="66">
        <v>4</v>
      </c>
      <c r="O139" s="67">
        <f t="shared" si="98"/>
        <v>4</v>
      </c>
      <c r="P139" s="67">
        <f t="shared" si="96"/>
        <v>4</v>
      </c>
      <c r="Q139" s="68">
        <f t="shared" si="99"/>
        <v>24974.58666666667</v>
      </c>
      <c r="R139" s="69">
        <f t="shared" si="100"/>
        <v>4.9418861990011118</v>
      </c>
      <c r="S139" s="70">
        <f t="shared" si="97"/>
        <v>123421.56</v>
      </c>
      <c r="T139" s="71"/>
      <c r="U139" s="37"/>
      <c r="V139" s="73">
        <f>VLOOKUP(C139,SALARIO!$D$4:$G$252,4,FALSE)</f>
        <v>5540.15</v>
      </c>
      <c r="W139" s="74">
        <f t="shared" si="70"/>
        <v>123421.56</v>
      </c>
      <c r="X139" s="75">
        <f t="shared" si="71"/>
        <v>128961.70999999999</v>
      </c>
      <c r="Y139" s="76">
        <f t="shared" si="72"/>
        <v>277.00749999999999</v>
      </c>
      <c r="Z139" s="77">
        <f t="shared" si="73"/>
        <v>0</v>
      </c>
      <c r="AA139" s="89">
        <f t="shared" si="74"/>
        <v>277.00749999999999</v>
      </c>
      <c r="AB139" s="79">
        <f t="shared" si="75"/>
        <v>750</v>
      </c>
      <c r="AC139" s="77">
        <f t="shared" si="76"/>
        <v>11396.171</v>
      </c>
      <c r="AD139" s="80">
        <f t="shared" si="77"/>
        <v>12146.171</v>
      </c>
      <c r="AE139" s="81">
        <f t="shared" si="78"/>
        <v>11869.163500000001</v>
      </c>
      <c r="AF139" s="79">
        <f t="shared" si="79"/>
        <v>68.404499999999985</v>
      </c>
      <c r="AG139" s="82">
        <f t="shared" si="80"/>
        <v>0</v>
      </c>
      <c r="AH139" s="82">
        <f t="shared" si="81"/>
        <v>0</v>
      </c>
      <c r="AI139" s="82">
        <f t="shared" si="82"/>
        <v>0</v>
      </c>
      <c r="AJ139" s="82">
        <f t="shared" si="83"/>
        <v>0</v>
      </c>
      <c r="AK139" s="77">
        <f t="shared" si="84"/>
        <v>0</v>
      </c>
      <c r="AL139" s="84">
        <f t="shared" si="85"/>
        <v>68.404499999999985</v>
      </c>
      <c r="AM139" s="79">
        <f t="shared" si="86"/>
        <v>187.5</v>
      </c>
      <c r="AN139" s="82">
        <f t="shared" si="87"/>
        <v>274.5</v>
      </c>
      <c r="AO139" s="82">
        <f t="shared" si="88"/>
        <v>375</v>
      </c>
      <c r="AP139" s="82">
        <f t="shared" si="89"/>
        <v>500</v>
      </c>
      <c r="AQ139" s="82">
        <f t="shared" si="90"/>
        <v>750</v>
      </c>
      <c r="AR139" s="77">
        <f t="shared" si="91"/>
        <v>19792.342000000001</v>
      </c>
      <c r="AS139" s="84">
        <f t="shared" si="92"/>
        <v>21879.342000000001</v>
      </c>
      <c r="AT139" s="85">
        <f t="shared" si="93"/>
        <v>21810.9375</v>
      </c>
      <c r="AU139" s="81"/>
      <c r="AV139" s="74">
        <f t="shared" si="94"/>
        <v>89741.459000000003</v>
      </c>
      <c r="AW139" s="86" t="s">
        <v>324</v>
      </c>
    </row>
    <row r="140" spans="2:77" ht="16.5" customHeight="1" thickBot="1" x14ac:dyDescent="0.25">
      <c r="B140" s="58">
        <v>135</v>
      </c>
      <c r="C140" s="59" t="s">
        <v>175</v>
      </c>
      <c r="D140" s="60" t="s">
        <v>305</v>
      </c>
      <c r="E140" s="61">
        <v>204</v>
      </c>
      <c r="F140" s="62">
        <v>6159.77</v>
      </c>
      <c r="G140" s="63">
        <v>114.75</v>
      </c>
      <c r="H140" s="64">
        <v>5626.96</v>
      </c>
      <c r="I140" s="63">
        <v>178.5</v>
      </c>
      <c r="J140" s="65">
        <v>4790.93</v>
      </c>
      <c r="K140" s="12">
        <f t="shared" si="95"/>
        <v>5525.8866666666663</v>
      </c>
      <c r="L140" s="66">
        <v>4</v>
      </c>
      <c r="M140" s="66">
        <v>4</v>
      </c>
      <c r="N140" s="66">
        <v>4</v>
      </c>
      <c r="O140" s="67">
        <f t="shared" si="98"/>
        <v>4</v>
      </c>
      <c r="P140" s="67">
        <f t="shared" si="96"/>
        <v>4</v>
      </c>
      <c r="Q140" s="68">
        <f t="shared" si="99"/>
        <v>22103.546666666665</v>
      </c>
      <c r="R140" s="69">
        <f t="shared" si="100"/>
        <v>4.9418861990011118</v>
      </c>
      <c r="S140" s="70">
        <f t="shared" si="97"/>
        <v>109233.21</v>
      </c>
      <c r="T140" s="71"/>
      <c r="U140" s="37"/>
      <c r="V140" s="73">
        <f>VLOOKUP(C140,SALARIO!$D$4:$G$252,4,FALSE)</f>
        <v>4790.93</v>
      </c>
      <c r="W140" s="74">
        <f t="shared" si="70"/>
        <v>109233.21</v>
      </c>
      <c r="X140" s="75">
        <f t="shared" si="71"/>
        <v>114024.14000000001</v>
      </c>
      <c r="Y140" s="76">
        <f t="shared" si="72"/>
        <v>239.54650000000004</v>
      </c>
      <c r="Z140" s="77">
        <f t="shared" si="73"/>
        <v>0</v>
      </c>
      <c r="AA140" s="89">
        <f t="shared" si="74"/>
        <v>239.54650000000004</v>
      </c>
      <c r="AB140" s="79">
        <f t="shared" si="75"/>
        <v>750</v>
      </c>
      <c r="AC140" s="77">
        <f t="shared" si="76"/>
        <v>9902.4140000000025</v>
      </c>
      <c r="AD140" s="80">
        <f t="shared" si="77"/>
        <v>10652.414000000002</v>
      </c>
      <c r="AE140" s="81">
        <f t="shared" si="78"/>
        <v>10412.867500000002</v>
      </c>
      <c r="AF140" s="79">
        <f t="shared" si="79"/>
        <v>45.927900000000008</v>
      </c>
      <c r="AG140" s="82">
        <f t="shared" si="80"/>
        <v>0</v>
      </c>
      <c r="AH140" s="82">
        <f t="shared" si="81"/>
        <v>0</v>
      </c>
      <c r="AI140" s="82">
        <f t="shared" si="82"/>
        <v>0</v>
      </c>
      <c r="AJ140" s="82">
        <f t="shared" si="83"/>
        <v>0</v>
      </c>
      <c r="AK140" s="77">
        <f t="shared" si="84"/>
        <v>0</v>
      </c>
      <c r="AL140" s="84">
        <f t="shared" si="85"/>
        <v>45.927900000000008</v>
      </c>
      <c r="AM140" s="79">
        <f t="shared" si="86"/>
        <v>187.5</v>
      </c>
      <c r="AN140" s="82">
        <f t="shared" si="87"/>
        <v>274.5</v>
      </c>
      <c r="AO140" s="82">
        <f t="shared" si="88"/>
        <v>375</v>
      </c>
      <c r="AP140" s="82">
        <f t="shared" si="89"/>
        <v>500</v>
      </c>
      <c r="AQ140" s="82">
        <f t="shared" si="90"/>
        <v>750</v>
      </c>
      <c r="AR140" s="77">
        <f t="shared" si="91"/>
        <v>16804.828000000005</v>
      </c>
      <c r="AS140" s="84">
        <f t="shared" si="92"/>
        <v>18891.828000000005</v>
      </c>
      <c r="AT140" s="85">
        <f t="shared" si="93"/>
        <v>18845.900100000006</v>
      </c>
      <c r="AU140" s="81"/>
      <c r="AV140" s="74">
        <f t="shared" si="94"/>
        <v>79974.4424</v>
      </c>
      <c r="AW140" s="86" t="s">
        <v>324</v>
      </c>
    </row>
    <row r="141" spans="2:77" ht="16.5" customHeight="1" thickBot="1" x14ac:dyDescent="0.25">
      <c r="B141" s="87">
        <v>136</v>
      </c>
      <c r="C141" s="59" t="s">
        <v>176</v>
      </c>
      <c r="D141" s="60" t="s">
        <v>305</v>
      </c>
      <c r="E141" s="61">
        <v>102</v>
      </c>
      <c r="F141" s="62">
        <v>4861.5499999999993</v>
      </c>
      <c r="G141" s="63">
        <v>191.25</v>
      </c>
      <c r="H141" s="64">
        <v>5133.1400000000003</v>
      </c>
      <c r="I141" s="63">
        <v>204</v>
      </c>
      <c r="J141" s="65">
        <v>5475.35</v>
      </c>
      <c r="K141" s="12">
        <f t="shared" si="95"/>
        <v>5156.6799999999994</v>
      </c>
      <c r="L141" s="66">
        <v>4</v>
      </c>
      <c r="M141" s="66">
        <v>4</v>
      </c>
      <c r="N141" s="66">
        <v>4</v>
      </c>
      <c r="O141" s="67">
        <f t="shared" si="98"/>
        <v>4</v>
      </c>
      <c r="P141" s="67">
        <f t="shared" si="96"/>
        <v>4</v>
      </c>
      <c r="Q141" s="68">
        <f t="shared" si="99"/>
        <v>20626.719999999998</v>
      </c>
      <c r="R141" s="69">
        <f t="shared" si="100"/>
        <v>4.9418861990011118</v>
      </c>
      <c r="S141" s="70">
        <f t="shared" si="97"/>
        <v>101934.9</v>
      </c>
      <c r="T141" s="71"/>
      <c r="U141" s="37"/>
      <c r="V141" s="73">
        <f>VLOOKUP(C141,SALARIO!$D$4:$G$252,4,FALSE)</f>
        <v>5475.35</v>
      </c>
      <c r="W141" s="74">
        <f t="shared" si="70"/>
        <v>101934.9</v>
      </c>
      <c r="X141" s="75">
        <f t="shared" si="71"/>
        <v>107410.25</v>
      </c>
      <c r="Y141" s="76">
        <f t="shared" si="72"/>
        <v>273.76750000000004</v>
      </c>
      <c r="Z141" s="77">
        <f t="shared" si="73"/>
        <v>0</v>
      </c>
      <c r="AA141" s="89">
        <f t="shared" si="74"/>
        <v>273.76750000000004</v>
      </c>
      <c r="AB141" s="79">
        <f t="shared" si="75"/>
        <v>750</v>
      </c>
      <c r="AC141" s="77">
        <f t="shared" si="76"/>
        <v>9241.0249999999996</v>
      </c>
      <c r="AD141" s="80">
        <f t="shared" si="77"/>
        <v>9991.0249999999996</v>
      </c>
      <c r="AE141" s="81">
        <f t="shared" si="78"/>
        <v>9717.2574999999997</v>
      </c>
      <c r="AF141" s="79">
        <f t="shared" si="79"/>
        <v>66.46050000000001</v>
      </c>
      <c r="AG141" s="82">
        <f t="shared" si="80"/>
        <v>0</v>
      </c>
      <c r="AH141" s="82">
        <f t="shared" si="81"/>
        <v>0</v>
      </c>
      <c r="AI141" s="82">
        <f t="shared" si="82"/>
        <v>0</v>
      </c>
      <c r="AJ141" s="82">
        <f t="shared" si="83"/>
        <v>0</v>
      </c>
      <c r="AK141" s="77">
        <f t="shared" si="84"/>
        <v>0</v>
      </c>
      <c r="AL141" s="84">
        <f t="shared" si="85"/>
        <v>66.46050000000001</v>
      </c>
      <c r="AM141" s="79">
        <f t="shared" si="86"/>
        <v>187.5</v>
      </c>
      <c r="AN141" s="82">
        <f t="shared" si="87"/>
        <v>274.5</v>
      </c>
      <c r="AO141" s="82">
        <f t="shared" si="88"/>
        <v>375</v>
      </c>
      <c r="AP141" s="82">
        <f t="shared" si="89"/>
        <v>500</v>
      </c>
      <c r="AQ141" s="82">
        <f t="shared" si="90"/>
        <v>750</v>
      </c>
      <c r="AR141" s="77">
        <f t="shared" si="91"/>
        <v>15482.050000000001</v>
      </c>
      <c r="AS141" s="84">
        <f t="shared" si="92"/>
        <v>17569.050000000003</v>
      </c>
      <c r="AT141" s="85">
        <f t="shared" si="93"/>
        <v>17502.589500000002</v>
      </c>
      <c r="AU141" s="81"/>
      <c r="AV141" s="74">
        <f t="shared" si="94"/>
        <v>74715.052999999985</v>
      </c>
      <c r="AW141" s="86" t="s">
        <v>324</v>
      </c>
    </row>
    <row r="142" spans="2:77" ht="16.5" customHeight="1" thickBot="1" x14ac:dyDescent="0.25">
      <c r="B142" s="87">
        <v>137</v>
      </c>
      <c r="C142" s="59" t="s">
        <v>177</v>
      </c>
      <c r="D142" s="60" t="s">
        <v>305</v>
      </c>
      <c r="E142" s="61">
        <v>204</v>
      </c>
      <c r="F142" s="62">
        <v>6159.77</v>
      </c>
      <c r="G142" s="63">
        <v>204</v>
      </c>
      <c r="H142" s="64">
        <v>5475.35</v>
      </c>
      <c r="I142" s="63">
        <v>178.5</v>
      </c>
      <c r="J142" s="65">
        <v>4790.93</v>
      </c>
      <c r="K142" s="12">
        <f t="shared" si="95"/>
        <v>5475.3500000000013</v>
      </c>
      <c r="L142" s="66">
        <v>4</v>
      </c>
      <c r="M142" s="66">
        <v>4</v>
      </c>
      <c r="N142" s="66">
        <v>4</v>
      </c>
      <c r="O142" s="67">
        <f t="shared" si="98"/>
        <v>4</v>
      </c>
      <c r="P142" s="67">
        <f t="shared" si="96"/>
        <v>4</v>
      </c>
      <c r="Q142" s="68">
        <f t="shared" si="99"/>
        <v>21901.400000000005</v>
      </c>
      <c r="R142" s="69">
        <f t="shared" si="100"/>
        <v>4.9418861990011118</v>
      </c>
      <c r="S142" s="70">
        <f t="shared" si="97"/>
        <v>108234.22</v>
      </c>
      <c r="T142" s="71"/>
      <c r="U142" s="37"/>
      <c r="V142" s="73">
        <f>VLOOKUP(C142,SALARIO!$D$4:$G$252,4,FALSE)</f>
        <v>4790.93</v>
      </c>
      <c r="W142" s="74">
        <f t="shared" si="70"/>
        <v>108234.22</v>
      </c>
      <c r="X142" s="75">
        <f t="shared" si="71"/>
        <v>113025.15</v>
      </c>
      <c r="Y142" s="76">
        <f t="shared" si="72"/>
        <v>239.54650000000004</v>
      </c>
      <c r="Z142" s="77">
        <f t="shared" si="73"/>
        <v>0</v>
      </c>
      <c r="AA142" s="89">
        <f t="shared" si="74"/>
        <v>239.54650000000004</v>
      </c>
      <c r="AB142" s="79">
        <f t="shared" si="75"/>
        <v>750</v>
      </c>
      <c r="AC142" s="77">
        <f t="shared" si="76"/>
        <v>9802.5149999999994</v>
      </c>
      <c r="AD142" s="80">
        <f t="shared" si="77"/>
        <v>10552.514999999999</v>
      </c>
      <c r="AE142" s="81">
        <f t="shared" si="78"/>
        <v>10312.968499999999</v>
      </c>
      <c r="AF142" s="79">
        <f t="shared" si="79"/>
        <v>45.927900000000008</v>
      </c>
      <c r="AG142" s="82">
        <f t="shared" si="80"/>
        <v>0</v>
      </c>
      <c r="AH142" s="82">
        <f t="shared" si="81"/>
        <v>0</v>
      </c>
      <c r="AI142" s="82">
        <f t="shared" si="82"/>
        <v>0</v>
      </c>
      <c r="AJ142" s="82">
        <f t="shared" si="83"/>
        <v>0</v>
      </c>
      <c r="AK142" s="77">
        <f t="shared" si="84"/>
        <v>0</v>
      </c>
      <c r="AL142" s="84">
        <f t="shared" si="85"/>
        <v>45.927900000000008</v>
      </c>
      <c r="AM142" s="79">
        <f t="shared" si="86"/>
        <v>187.5</v>
      </c>
      <c r="AN142" s="82">
        <f t="shared" si="87"/>
        <v>274.5</v>
      </c>
      <c r="AO142" s="82">
        <f t="shared" si="88"/>
        <v>375</v>
      </c>
      <c r="AP142" s="82">
        <f t="shared" si="89"/>
        <v>500</v>
      </c>
      <c r="AQ142" s="82">
        <f t="shared" si="90"/>
        <v>750</v>
      </c>
      <c r="AR142" s="77">
        <f t="shared" si="91"/>
        <v>16605.03</v>
      </c>
      <c r="AS142" s="84">
        <f t="shared" si="92"/>
        <v>18692.03</v>
      </c>
      <c r="AT142" s="85">
        <f t="shared" si="93"/>
        <v>18646.1021</v>
      </c>
      <c r="AU142" s="81"/>
      <c r="AV142" s="74">
        <f t="shared" si="94"/>
        <v>79275.149399999995</v>
      </c>
      <c r="AW142" s="86" t="s">
        <v>324</v>
      </c>
    </row>
    <row r="143" spans="2:77" ht="16.5" customHeight="1" thickBot="1" x14ac:dyDescent="0.25">
      <c r="B143" s="87">
        <v>138</v>
      </c>
      <c r="C143" s="59" t="s">
        <v>178</v>
      </c>
      <c r="D143" s="60" t="s">
        <v>304</v>
      </c>
      <c r="E143" s="61">
        <v>89.25</v>
      </c>
      <c r="F143" s="62">
        <v>6088.73</v>
      </c>
      <c r="G143" s="63">
        <v>191.25</v>
      </c>
      <c r="H143" s="64">
        <v>5935.87</v>
      </c>
      <c r="I143" s="63">
        <v>204</v>
      </c>
      <c r="J143" s="65">
        <v>6331.6</v>
      </c>
      <c r="K143" s="12">
        <f t="shared" si="95"/>
        <v>6118.7333333333327</v>
      </c>
      <c r="L143" s="66">
        <v>4</v>
      </c>
      <c r="M143" s="66">
        <v>4</v>
      </c>
      <c r="N143" s="66">
        <v>4</v>
      </c>
      <c r="O143" s="67">
        <f t="shared" si="98"/>
        <v>4</v>
      </c>
      <c r="P143" s="67">
        <f t="shared" si="96"/>
        <v>4</v>
      </c>
      <c r="Q143" s="68">
        <f t="shared" si="99"/>
        <v>24474.933333333331</v>
      </c>
      <c r="R143" s="69">
        <f t="shared" si="100"/>
        <v>4.9418861990011118</v>
      </c>
      <c r="S143" s="70">
        <f t="shared" si="97"/>
        <v>120952.33</v>
      </c>
      <c r="T143" s="71"/>
      <c r="U143" s="37"/>
      <c r="V143" s="73">
        <f>VLOOKUP(C143,SALARIO!$D$4:$G$252,4,FALSE)</f>
        <v>6331.6</v>
      </c>
      <c r="W143" s="74">
        <f t="shared" si="70"/>
        <v>120952.33</v>
      </c>
      <c r="X143" s="75">
        <f t="shared" si="71"/>
        <v>127283.93000000001</v>
      </c>
      <c r="Y143" s="76">
        <f t="shared" si="72"/>
        <v>316.58000000000004</v>
      </c>
      <c r="Z143" s="77">
        <f t="shared" si="73"/>
        <v>0</v>
      </c>
      <c r="AA143" s="89">
        <f t="shared" si="74"/>
        <v>316.58000000000004</v>
      </c>
      <c r="AB143" s="79">
        <f t="shared" si="75"/>
        <v>750</v>
      </c>
      <c r="AC143" s="77">
        <f t="shared" si="76"/>
        <v>11228.393000000002</v>
      </c>
      <c r="AD143" s="80">
        <f t="shared" si="77"/>
        <v>11978.393000000002</v>
      </c>
      <c r="AE143" s="81">
        <f t="shared" si="78"/>
        <v>11661.813000000002</v>
      </c>
      <c r="AF143" s="79">
        <f t="shared" si="79"/>
        <v>92.14800000000001</v>
      </c>
      <c r="AG143" s="82">
        <f t="shared" si="80"/>
        <v>0</v>
      </c>
      <c r="AH143" s="82">
        <f t="shared" si="81"/>
        <v>0</v>
      </c>
      <c r="AI143" s="82">
        <f t="shared" si="82"/>
        <v>0</v>
      </c>
      <c r="AJ143" s="82">
        <f t="shared" si="83"/>
        <v>0</v>
      </c>
      <c r="AK143" s="77">
        <f t="shared" si="84"/>
        <v>0</v>
      </c>
      <c r="AL143" s="84">
        <f t="shared" si="85"/>
        <v>92.14800000000001</v>
      </c>
      <c r="AM143" s="79">
        <f t="shared" si="86"/>
        <v>187.5</v>
      </c>
      <c r="AN143" s="82">
        <f t="shared" si="87"/>
        <v>274.5</v>
      </c>
      <c r="AO143" s="82">
        <f t="shared" si="88"/>
        <v>375</v>
      </c>
      <c r="AP143" s="82">
        <f t="shared" si="89"/>
        <v>500</v>
      </c>
      <c r="AQ143" s="82">
        <f t="shared" si="90"/>
        <v>750</v>
      </c>
      <c r="AR143" s="77">
        <f t="shared" si="91"/>
        <v>19456.786000000004</v>
      </c>
      <c r="AS143" s="84">
        <f t="shared" si="92"/>
        <v>21543.786000000004</v>
      </c>
      <c r="AT143" s="85">
        <f t="shared" si="93"/>
        <v>21451.638000000003</v>
      </c>
      <c r="AU143" s="81"/>
      <c r="AV143" s="74">
        <f t="shared" si="94"/>
        <v>87838.878999999986</v>
      </c>
      <c r="AW143" s="86" t="s">
        <v>324</v>
      </c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</row>
    <row r="144" spans="2:77" ht="16.5" customHeight="1" thickBot="1" x14ac:dyDescent="0.25">
      <c r="B144" s="87">
        <v>139</v>
      </c>
      <c r="C144" s="59" t="s">
        <v>179</v>
      </c>
      <c r="D144" s="60" t="s">
        <v>306</v>
      </c>
      <c r="E144" s="61">
        <v>186</v>
      </c>
      <c r="F144" s="62">
        <v>8839.98</v>
      </c>
      <c r="G144" s="63">
        <v>193</v>
      </c>
      <c r="H144" s="64">
        <v>8404.51</v>
      </c>
      <c r="I144" s="63">
        <v>185</v>
      </c>
      <c r="J144" s="65">
        <v>8056.14</v>
      </c>
      <c r="K144" s="12">
        <f t="shared" si="95"/>
        <v>8433.5433333333331</v>
      </c>
      <c r="L144" s="66">
        <v>4</v>
      </c>
      <c r="M144" s="66">
        <v>4</v>
      </c>
      <c r="N144" s="66">
        <v>4</v>
      </c>
      <c r="O144" s="67">
        <f t="shared" si="98"/>
        <v>4</v>
      </c>
      <c r="P144" s="67">
        <f t="shared" si="96"/>
        <v>4</v>
      </c>
      <c r="Q144" s="68">
        <f t="shared" si="99"/>
        <v>33734.173333333332</v>
      </c>
      <c r="R144" s="69">
        <f t="shared" si="100"/>
        <v>4.9418861990011118</v>
      </c>
      <c r="S144" s="70">
        <f t="shared" si="97"/>
        <v>166710.44</v>
      </c>
      <c r="T144" s="71"/>
      <c r="U144" s="37"/>
      <c r="V144" s="73">
        <f>VLOOKUP(C144,SALARIO!$D$4:$G$252,4,FALSE)</f>
        <v>8056.14</v>
      </c>
      <c r="W144" s="74">
        <f t="shared" si="70"/>
        <v>166710.44</v>
      </c>
      <c r="X144" s="75">
        <f t="shared" si="71"/>
        <v>174766.58000000002</v>
      </c>
      <c r="Y144" s="76">
        <f t="shared" si="72"/>
        <v>402.80700000000002</v>
      </c>
      <c r="Z144" s="77">
        <f t="shared" si="73"/>
        <v>0</v>
      </c>
      <c r="AA144" s="89">
        <f t="shared" si="74"/>
        <v>402.80700000000002</v>
      </c>
      <c r="AB144" s="79">
        <f t="shared" si="75"/>
        <v>750</v>
      </c>
      <c r="AC144" s="77">
        <f t="shared" si="76"/>
        <v>15976.658000000003</v>
      </c>
      <c r="AD144" s="80">
        <f t="shared" si="77"/>
        <v>16726.658000000003</v>
      </c>
      <c r="AE144" s="81">
        <f t="shared" si="78"/>
        <v>16323.851000000002</v>
      </c>
      <c r="AF144" s="79">
        <f t="shared" si="79"/>
        <v>143.88419999999999</v>
      </c>
      <c r="AG144" s="82">
        <f t="shared" si="80"/>
        <v>0</v>
      </c>
      <c r="AH144" s="82">
        <f t="shared" si="81"/>
        <v>0</v>
      </c>
      <c r="AI144" s="82">
        <f t="shared" si="82"/>
        <v>0</v>
      </c>
      <c r="AJ144" s="82">
        <f t="shared" si="83"/>
        <v>0</v>
      </c>
      <c r="AK144" s="77">
        <f t="shared" si="84"/>
        <v>0</v>
      </c>
      <c r="AL144" s="84">
        <f t="shared" si="85"/>
        <v>143.88419999999999</v>
      </c>
      <c r="AM144" s="79">
        <f t="shared" si="86"/>
        <v>187.5</v>
      </c>
      <c r="AN144" s="82">
        <f t="shared" si="87"/>
        <v>274.5</v>
      </c>
      <c r="AO144" s="82">
        <f t="shared" si="88"/>
        <v>375</v>
      </c>
      <c r="AP144" s="82">
        <f t="shared" si="89"/>
        <v>500</v>
      </c>
      <c r="AQ144" s="82">
        <f t="shared" si="90"/>
        <v>750</v>
      </c>
      <c r="AR144" s="77">
        <f t="shared" si="91"/>
        <v>28953.316000000006</v>
      </c>
      <c r="AS144" s="84">
        <f t="shared" si="92"/>
        <v>31040.316000000006</v>
      </c>
      <c r="AT144" s="85">
        <f t="shared" si="93"/>
        <v>30896.431800000006</v>
      </c>
      <c r="AU144" s="81"/>
      <c r="AV144" s="74">
        <f t="shared" si="94"/>
        <v>119490.1572</v>
      </c>
      <c r="AW144" s="86" t="s">
        <v>324</v>
      </c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</row>
    <row r="145" spans="2:77" ht="16.5" customHeight="1" thickBot="1" x14ac:dyDescent="0.25">
      <c r="B145" s="87">
        <v>140</v>
      </c>
      <c r="C145" s="59" t="s">
        <v>180</v>
      </c>
      <c r="D145" s="60" t="s">
        <v>304</v>
      </c>
      <c r="E145" s="61">
        <v>204</v>
      </c>
      <c r="F145" s="62">
        <v>7123.05</v>
      </c>
      <c r="G145" s="63">
        <v>204</v>
      </c>
      <c r="H145" s="64">
        <v>6331.6</v>
      </c>
      <c r="I145" s="63">
        <v>178.5</v>
      </c>
      <c r="J145" s="65">
        <v>5540.15</v>
      </c>
      <c r="K145" s="12">
        <f t="shared" si="95"/>
        <v>6331.6000000000013</v>
      </c>
      <c r="L145" s="66">
        <v>4</v>
      </c>
      <c r="M145" s="66">
        <v>4</v>
      </c>
      <c r="N145" s="66">
        <v>4</v>
      </c>
      <c r="O145" s="67">
        <f t="shared" si="98"/>
        <v>4</v>
      </c>
      <c r="P145" s="67">
        <f t="shared" si="96"/>
        <v>4</v>
      </c>
      <c r="Q145" s="68">
        <f t="shared" si="99"/>
        <v>25326.400000000005</v>
      </c>
      <c r="R145" s="69">
        <f t="shared" si="100"/>
        <v>4.9418861990011118</v>
      </c>
      <c r="S145" s="70">
        <f t="shared" si="97"/>
        <v>125160.18</v>
      </c>
      <c r="T145" s="71"/>
      <c r="U145" s="37"/>
      <c r="V145" s="73">
        <f>VLOOKUP(C145,SALARIO!$D$4:$G$252,4,FALSE)</f>
        <v>5540.15</v>
      </c>
      <c r="W145" s="74">
        <f t="shared" si="70"/>
        <v>125160.18</v>
      </c>
      <c r="X145" s="75">
        <f t="shared" si="71"/>
        <v>130700.32999999999</v>
      </c>
      <c r="Y145" s="76">
        <f t="shared" si="72"/>
        <v>277.00749999999999</v>
      </c>
      <c r="Z145" s="77">
        <f t="shared" si="73"/>
        <v>0</v>
      </c>
      <c r="AA145" s="89">
        <f t="shared" si="74"/>
        <v>277.00749999999999</v>
      </c>
      <c r="AB145" s="79">
        <f t="shared" si="75"/>
        <v>750</v>
      </c>
      <c r="AC145" s="77">
        <f t="shared" si="76"/>
        <v>11570.032999999999</v>
      </c>
      <c r="AD145" s="80">
        <f t="shared" si="77"/>
        <v>12320.032999999999</v>
      </c>
      <c r="AE145" s="81">
        <f t="shared" si="78"/>
        <v>12043.0255</v>
      </c>
      <c r="AF145" s="79">
        <f t="shared" si="79"/>
        <v>68.404499999999985</v>
      </c>
      <c r="AG145" s="82">
        <f t="shared" si="80"/>
        <v>0</v>
      </c>
      <c r="AH145" s="82">
        <f t="shared" si="81"/>
        <v>0</v>
      </c>
      <c r="AI145" s="82">
        <f t="shared" si="82"/>
        <v>0</v>
      </c>
      <c r="AJ145" s="82">
        <f t="shared" si="83"/>
        <v>0</v>
      </c>
      <c r="AK145" s="77">
        <f t="shared" si="84"/>
        <v>0</v>
      </c>
      <c r="AL145" s="84">
        <f t="shared" si="85"/>
        <v>68.404499999999985</v>
      </c>
      <c r="AM145" s="79">
        <f t="shared" si="86"/>
        <v>187.5</v>
      </c>
      <c r="AN145" s="82">
        <f t="shared" si="87"/>
        <v>274.5</v>
      </c>
      <c r="AO145" s="82">
        <f t="shared" si="88"/>
        <v>375</v>
      </c>
      <c r="AP145" s="82">
        <f t="shared" si="89"/>
        <v>500</v>
      </c>
      <c r="AQ145" s="82">
        <f t="shared" si="90"/>
        <v>750</v>
      </c>
      <c r="AR145" s="77">
        <f t="shared" si="91"/>
        <v>20140.065999999999</v>
      </c>
      <c r="AS145" s="84">
        <f t="shared" si="92"/>
        <v>22227.065999999999</v>
      </c>
      <c r="AT145" s="85">
        <f t="shared" si="93"/>
        <v>22158.661499999998</v>
      </c>
      <c r="AU145" s="81"/>
      <c r="AV145" s="74">
        <f t="shared" si="94"/>
        <v>90958.492999999988</v>
      </c>
      <c r="AW145" s="86" t="s">
        <v>324</v>
      </c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</row>
    <row r="146" spans="2:77" ht="16.5" customHeight="1" thickBot="1" x14ac:dyDescent="0.25">
      <c r="B146" s="87">
        <v>141</v>
      </c>
      <c r="C146" s="59" t="s">
        <v>181</v>
      </c>
      <c r="D146" s="60" t="s">
        <v>302</v>
      </c>
      <c r="E146" s="61">
        <v>204</v>
      </c>
      <c r="F146" s="62">
        <v>5496.01</v>
      </c>
      <c r="G146" s="63">
        <v>195.25</v>
      </c>
      <c r="H146" s="64">
        <v>4675.3</v>
      </c>
      <c r="I146" s="63">
        <v>187.25</v>
      </c>
      <c r="J146" s="65">
        <v>4484.72</v>
      </c>
      <c r="K146" s="12">
        <f t="shared" si="95"/>
        <v>4885.3433333333342</v>
      </c>
      <c r="L146" s="66">
        <v>4</v>
      </c>
      <c r="M146" s="66">
        <v>4</v>
      </c>
      <c r="N146" s="66">
        <v>4</v>
      </c>
      <c r="O146" s="67">
        <f t="shared" si="98"/>
        <v>4</v>
      </c>
      <c r="P146" s="67">
        <f t="shared" si="96"/>
        <v>4</v>
      </c>
      <c r="Q146" s="68">
        <f t="shared" si="99"/>
        <v>19541.373333333337</v>
      </c>
      <c r="R146" s="69">
        <f t="shared" si="100"/>
        <v>4.9418861990011118</v>
      </c>
      <c r="S146" s="70">
        <f t="shared" si="97"/>
        <v>96571.24</v>
      </c>
      <c r="T146" s="71"/>
      <c r="U146" s="37"/>
      <c r="V146" s="73">
        <f>VLOOKUP(C146,SALARIO!$D$4:$G$252,4,FALSE)</f>
        <v>4484.72</v>
      </c>
      <c r="W146" s="74">
        <f t="shared" si="70"/>
        <v>96571.24</v>
      </c>
      <c r="X146" s="75">
        <f t="shared" si="71"/>
        <v>101055.96</v>
      </c>
      <c r="Y146" s="76">
        <f t="shared" si="72"/>
        <v>224.23600000000002</v>
      </c>
      <c r="Z146" s="77">
        <f t="shared" si="73"/>
        <v>0</v>
      </c>
      <c r="AA146" s="89">
        <f t="shared" si="74"/>
        <v>224.23600000000002</v>
      </c>
      <c r="AB146" s="79">
        <f t="shared" si="75"/>
        <v>750</v>
      </c>
      <c r="AC146" s="77">
        <f t="shared" si="76"/>
        <v>8605.5960000000014</v>
      </c>
      <c r="AD146" s="80">
        <f t="shared" si="77"/>
        <v>9355.5960000000014</v>
      </c>
      <c r="AE146" s="81">
        <f t="shared" si="78"/>
        <v>9131.36</v>
      </c>
      <c r="AF146" s="79">
        <f t="shared" si="79"/>
        <v>36.741600000000005</v>
      </c>
      <c r="AG146" s="82">
        <f t="shared" si="80"/>
        <v>0</v>
      </c>
      <c r="AH146" s="82">
        <f t="shared" si="81"/>
        <v>0</v>
      </c>
      <c r="AI146" s="82">
        <f t="shared" si="82"/>
        <v>0</v>
      </c>
      <c r="AJ146" s="82">
        <f t="shared" si="83"/>
        <v>0</v>
      </c>
      <c r="AK146" s="77">
        <f t="shared" si="84"/>
        <v>0</v>
      </c>
      <c r="AL146" s="84">
        <f t="shared" si="85"/>
        <v>36.741600000000005</v>
      </c>
      <c r="AM146" s="79">
        <f t="shared" si="86"/>
        <v>187.5</v>
      </c>
      <c r="AN146" s="82">
        <f t="shared" si="87"/>
        <v>274.5</v>
      </c>
      <c r="AO146" s="82">
        <f t="shared" si="88"/>
        <v>375</v>
      </c>
      <c r="AP146" s="82">
        <f t="shared" si="89"/>
        <v>500</v>
      </c>
      <c r="AQ146" s="82">
        <f t="shared" si="90"/>
        <v>750</v>
      </c>
      <c r="AR146" s="77">
        <f t="shared" si="91"/>
        <v>14211.192000000003</v>
      </c>
      <c r="AS146" s="84">
        <f t="shared" si="92"/>
        <v>16298.192000000003</v>
      </c>
      <c r="AT146" s="85">
        <f t="shared" si="93"/>
        <v>16261.450400000003</v>
      </c>
      <c r="AU146" s="81"/>
      <c r="AV146" s="74">
        <f t="shared" si="94"/>
        <v>71178.429600000003</v>
      </c>
      <c r="AW146" s="86" t="s">
        <v>324</v>
      </c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</row>
    <row r="147" spans="2:77" ht="16.5" customHeight="1" thickBot="1" x14ac:dyDescent="0.25">
      <c r="B147" s="58">
        <v>142</v>
      </c>
      <c r="C147" s="88" t="s">
        <v>182</v>
      </c>
      <c r="D147" s="60" t="s">
        <v>305</v>
      </c>
      <c r="E147" s="61"/>
      <c r="F147" s="62"/>
      <c r="G147" s="63">
        <v>191.25</v>
      </c>
      <c r="H147" s="64">
        <v>5133.1400000000003</v>
      </c>
      <c r="I147" s="63">
        <v>204</v>
      </c>
      <c r="J147" s="65">
        <v>5475.35</v>
      </c>
      <c r="K147" s="12">
        <f t="shared" si="95"/>
        <v>3536.1633333333339</v>
      </c>
      <c r="L147" s="66" t="s">
        <v>20</v>
      </c>
      <c r="M147" s="66">
        <v>4</v>
      </c>
      <c r="N147" s="66">
        <v>4</v>
      </c>
      <c r="O147" s="67">
        <f t="shared" si="98"/>
        <v>4</v>
      </c>
      <c r="P147" s="67">
        <f t="shared" si="96"/>
        <v>4</v>
      </c>
      <c r="Q147" s="68">
        <f t="shared" si="99"/>
        <v>14144.653333333335</v>
      </c>
      <c r="R147" s="69">
        <f t="shared" si="100"/>
        <v>4.9418861990011118</v>
      </c>
      <c r="S147" s="70">
        <f t="shared" si="97"/>
        <v>69901.259999999995</v>
      </c>
      <c r="T147" s="71"/>
      <c r="U147" s="37"/>
      <c r="V147" s="73">
        <f>VLOOKUP(C147,SALARIO!$D$4:$G$252,4,FALSE)</f>
        <v>5475.35</v>
      </c>
      <c r="W147" s="74">
        <f t="shared" si="70"/>
        <v>69901.259999999995</v>
      </c>
      <c r="X147" s="75">
        <f t="shared" si="71"/>
        <v>75376.61</v>
      </c>
      <c r="Y147" s="76">
        <f t="shared" si="72"/>
        <v>273.76750000000004</v>
      </c>
      <c r="Z147" s="77">
        <f t="shared" si="73"/>
        <v>0</v>
      </c>
      <c r="AA147" s="89">
        <f t="shared" si="74"/>
        <v>273.76750000000004</v>
      </c>
      <c r="AB147" s="79">
        <f t="shared" si="75"/>
        <v>750</v>
      </c>
      <c r="AC147" s="77">
        <f t="shared" si="76"/>
        <v>6037.6610000000001</v>
      </c>
      <c r="AD147" s="80">
        <f t="shared" si="77"/>
        <v>6787.6610000000001</v>
      </c>
      <c r="AE147" s="81">
        <f t="shared" si="78"/>
        <v>6513.8935000000001</v>
      </c>
      <c r="AF147" s="79">
        <f t="shared" si="79"/>
        <v>66.46050000000001</v>
      </c>
      <c r="AG147" s="82">
        <f t="shared" si="80"/>
        <v>0</v>
      </c>
      <c r="AH147" s="82">
        <f t="shared" si="81"/>
        <v>0</v>
      </c>
      <c r="AI147" s="82">
        <f t="shared" si="82"/>
        <v>0</v>
      </c>
      <c r="AJ147" s="82">
        <f t="shared" si="83"/>
        <v>0</v>
      </c>
      <c r="AK147" s="77">
        <f t="shared" si="84"/>
        <v>0</v>
      </c>
      <c r="AL147" s="84">
        <f t="shared" si="85"/>
        <v>66.46050000000001</v>
      </c>
      <c r="AM147" s="79">
        <f t="shared" si="86"/>
        <v>187.5</v>
      </c>
      <c r="AN147" s="82">
        <f t="shared" si="87"/>
        <v>274.5</v>
      </c>
      <c r="AO147" s="82">
        <f t="shared" si="88"/>
        <v>375</v>
      </c>
      <c r="AP147" s="82">
        <f t="shared" si="89"/>
        <v>500</v>
      </c>
      <c r="AQ147" s="82">
        <f t="shared" si="90"/>
        <v>750</v>
      </c>
      <c r="AR147" s="77">
        <f t="shared" si="91"/>
        <v>9075.3220000000001</v>
      </c>
      <c r="AS147" s="84">
        <f t="shared" si="92"/>
        <v>11162.322</v>
      </c>
      <c r="AT147" s="85">
        <f t="shared" si="93"/>
        <v>11095.861500000001</v>
      </c>
      <c r="AU147" s="81"/>
      <c r="AV147" s="74">
        <f t="shared" si="94"/>
        <v>52291.504999999997</v>
      </c>
      <c r="AW147" s="86" t="s">
        <v>324</v>
      </c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</row>
    <row r="148" spans="2:77" ht="16.5" customHeight="1" thickBot="1" x14ac:dyDescent="0.25">
      <c r="B148" s="87">
        <v>143</v>
      </c>
      <c r="C148" s="59" t="s">
        <v>183</v>
      </c>
      <c r="D148" s="60" t="s">
        <v>305</v>
      </c>
      <c r="E148" s="61">
        <v>204</v>
      </c>
      <c r="F148" s="62">
        <v>6159.77</v>
      </c>
      <c r="G148" s="63">
        <v>204</v>
      </c>
      <c r="H148" s="64">
        <v>5475.35</v>
      </c>
      <c r="I148" s="63">
        <v>191.25</v>
      </c>
      <c r="J148" s="65">
        <v>5133.1400000000003</v>
      </c>
      <c r="K148" s="12">
        <f t="shared" si="95"/>
        <v>5589.420000000001</v>
      </c>
      <c r="L148" s="66">
        <v>4</v>
      </c>
      <c r="M148" s="66">
        <v>4</v>
      </c>
      <c r="N148" s="66">
        <v>4</v>
      </c>
      <c r="O148" s="67">
        <f t="shared" si="98"/>
        <v>4</v>
      </c>
      <c r="P148" s="67">
        <f t="shared" si="96"/>
        <v>4</v>
      </c>
      <c r="Q148" s="68">
        <f t="shared" si="99"/>
        <v>22357.680000000004</v>
      </c>
      <c r="R148" s="69">
        <f t="shared" si="100"/>
        <v>4.9418861990011118</v>
      </c>
      <c r="S148" s="70">
        <f t="shared" si="97"/>
        <v>110489.11</v>
      </c>
      <c r="T148" s="71"/>
      <c r="U148" s="37"/>
      <c r="V148" s="73">
        <f>VLOOKUP(C148,SALARIO!$D$4:$G$252,4,FALSE)</f>
        <v>5133.1400000000003</v>
      </c>
      <c r="W148" s="74">
        <f t="shared" si="70"/>
        <v>110489.11</v>
      </c>
      <c r="X148" s="75">
        <f t="shared" si="71"/>
        <v>115622.25</v>
      </c>
      <c r="Y148" s="76">
        <f t="shared" si="72"/>
        <v>256.65700000000004</v>
      </c>
      <c r="Z148" s="77">
        <f t="shared" si="73"/>
        <v>0</v>
      </c>
      <c r="AA148" s="89">
        <f t="shared" si="74"/>
        <v>256.65700000000004</v>
      </c>
      <c r="AB148" s="79">
        <f t="shared" si="75"/>
        <v>750</v>
      </c>
      <c r="AC148" s="77">
        <f t="shared" si="76"/>
        <v>10062.225</v>
      </c>
      <c r="AD148" s="80">
        <f t="shared" si="77"/>
        <v>10812.225</v>
      </c>
      <c r="AE148" s="81">
        <f t="shared" si="78"/>
        <v>10555.568000000001</v>
      </c>
      <c r="AF148" s="79">
        <f t="shared" si="79"/>
        <v>56.194200000000009</v>
      </c>
      <c r="AG148" s="82">
        <f t="shared" si="80"/>
        <v>0</v>
      </c>
      <c r="AH148" s="82">
        <f t="shared" si="81"/>
        <v>0</v>
      </c>
      <c r="AI148" s="82">
        <f t="shared" si="82"/>
        <v>0</v>
      </c>
      <c r="AJ148" s="82">
        <f t="shared" si="83"/>
        <v>0</v>
      </c>
      <c r="AK148" s="77">
        <f t="shared" si="84"/>
        <v>0</v>
      </c>
      <c r="AL148" s="84">
        <f t="shared" si="85"/>
        <v>56.194200000000009</v>
      </c>
      <c r="AM148" s="79">
        <f t="shared" si="86"/>
        <v>187.5</v>
      </c>
      <c r="AN148" s="82">
        <f t="shared" si="87"/>
        <v>274.5</v>
      </c>
      <c r="AO148" s="82">
        <f t="shared" si="88"/>
        <v>375</v>
      </c>
      <c r="AP148" s="82">
        <f t="shared" si="89"/>
        <v>500</v>
      </c>
      <c r="AQ148" s="82">
        <f t="shared" si="90"/>
        <v>750</v>
      </c>
      <c r="AR148" s="77">
        <f t="shared" si="91"/>
        <v>17124.45</v>
      </c>
      <c r="AS148" s="84">
        <f t="shared" si="92"/>
        <v>19211.45</v>
      </c>
      <c r="AT148" s="85">
        <f t="shared" si="93"/>
        <v>19155.255799999999</v>
      </c>
      <c r="AU148" s="81"/>
      <c r="AV148" s="74">
        <f t="shared" si="94"/>
        <v>80778.286200000002</v>
      </c>
      <c r="AW148" s="86" t="s">
        <v>324</v>
      </c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</row>
    <row r="149" spans="2:77" ht="16.5" customHeight="1" thickBot="1" x14ac:dyDescent="0.25">
      <c r="B149" s="87">
        <v>144</v>
      </c>
      <c r="C149" s="59" t="s">
        <v>184</v>
      </c>
      <c r="D149" s="60" t="s">
        <v>306</v>
      </c>
      <c r="E149" s="61">
        <v>186</v>
      </c>
      <c r="F149" s="62">
        <v>8839.98</v>
      </c>
      <c r="G149" s="63">
        <v>193</v>
      </c>
      <c r="H149" s="64">
        <v>8404.51</v>
      </c>
      <c r="I149" s="63">
        <v>88</v>
      </c>
      <c r="J149" s="65">
        <v>8037.49</v>
      </c>
      <c r="K149" s="12">
        <f t="shared" si="95"/>
        <v>8427.3266666666659</v>
      </c>
      <c r="L149" s="66">
        <v>4</v>
      </c>
      <c r="M149" s="66">
        <v>4</v>
      </c>
      <c r="N149" s="66">
        <v>4</v>
      </c>
      <c r="O149" s="67">
        <f t="shared" si="98"/>
        <v>4</v>
      </c>
      <c r="P149" s="67">
        <f t="shared" si="96"/>
        <v>4</v>
      </c>
      <c r="Q149" s="68">
        <f t="shared" si="99"/>
        <v>33709.306666666664</v>
      </c>
      <c r="R149" s="69">
        <f t="shared" si="100"/>
        <v>4.9418861990011118</v>
      </c>
      <c r="S149" s="70">
        <f t="shared" si="97"/>
        <v>166587.54999999999</v>
      </c>
      <c r="T149" s="71"/>
      <c r="U149" s="37"/>
      <c r="V149" s="73">
        <f>VLOOKUP(C149,SALARIO!$D$4:$G$252,4,FALSE)</f>
        <v>8037.49</v>
      </c>
      <c r="W149" s="74">
        <f t="shared" si="70"/>
        <v>166587.54999999999</v>
      </c>
      <c r="X149" s="75">
        <f t="shared" si="71"/>
        <v>174625.03999999998</v>
      </c>
      <c r="Y149" s="76">
        <f t="shared" si="72"/>
        <v>401.87450000000001</v>
      </c>
      <c r="Z149" s="77">
        <f t="shared" si="73"/>
        <v>0</v>
      </c>
      <c r="AA149" s="89">
        <f t="shared" si="74"/>
        <v>401.87450000000001</v>
      </c>
      <c r="AB149" s="79">
        <f t="shared" si="75"/>
        <v>750</v>
      </c>
      <c r="AC149" s="77">
        <f t="shared" si="76"/>
        <v>15962.503999999999</v>
      </c>
      <c r="AD149" s="80">
        <f t="shared" si="77"/>
        <v>16712.504000000001</v>
      </c>
      <c r="AE149" s="81">
        <f t="shared" si="78"/>
        <v>16310.629500000001</v>
      </c>
      <c r="AF149" s="79">
        <f t="shared" si="79"/>
        <v>143.32469999999998</v>
      </c>
      <c r="AG149" s="82">
        <f t="shared" si="80"/>
        <v>0</v>
      </c>
      <c r="AH149" s="82">
        <f t="shared" si="81"/>
        <v>0</v>
      </c>
      <c r="AI149" s="82">
        <f t="shared" si="82"/>
        <v>0</v>
      </c>
      <c r="AJ149" s="82">
        <f t="shared" si="83"/>
        <v>0</v>
      </c>
      <c r="AK149" s="77">
        <f t="shared" si="84"/>
        <v>0</v>
      </c>
      <c r="AL149" s="84">
        <f t="shared" si="85"/>
        <v>143.32469999999998</v>
      </c>
      <c r="AM149" s="79">
        <f t="shared" si="86"/>
        <v>187.5</v>
      </c>
      <c r="AN149" s="82">
        <f t="shared" si="87"/>
        <v>274.5</v>
      </c>
      <c r="AO149" s="82">
        <f t="shared" si="88"/>
        <v>375</v>
      </c>
      <c r="AP149" s="82">
        <f t="shared" si="89"/>
        <v>500</v>
      </c>
      <c r="AQ149" s="82">
        <f t="shared" si="90"/>
        <v>750</v>
      </c>
      <c r="AR149" s="77">
        <f t="shared" si="91"/>
        <v>28925.007999999998</v>
      </c>
      <c r="AS149" s="84">
        <f t="shared" si="92"/>
        <v>31012.007999999998</v>
      </c>
      <c r="AT149" s="85">
        <f t="shared" si="93"/>
        <v>30868.683299999997</v>
      </c>
      <c r="AU149" s="81"/>
      <c r="AV149" s="74">
        <f t="shared" si="94"/>
        <v>119408.23719999997</v>
      </c>
      <c r="AW149" s="86" t="s">
        <v>324</v>
      </c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</row>
    <row r="150" spans="2:77" ht="16.5" customHeight="1" thickBot="1" x14ac:dyDescent="0.25">
      <c r="B150" s="58">
        <v>145</v>
      </c>
      <c r="C150" s="59" t="s">
        <v>185</v>
      </c>
      <c r="D150" s="60" t="s">
        <v>304</v>
      </c>
      <c r="E150" s="61">
        <v>204</v>
      </c>
      <c r="F150" s="62">
        <v>7123.05</v>
      </c>
      <c r="G150" s="63">
        <v>204</v>
      </c>
      <c r="H150" s="64">
        <v>9055.83</v>
      </c>
      <c r="I150" s="63">
        <v>89.25</v>
      </c>
      <c r="J150" s="65">
        <v>2770.07</v>
      </c>
      <c r="K150" s="12">
        <f t="shared" si="95"/>
        <v>6316.3166666666666</v>
      </c>
      <c r="L150" s="66">
        <v>4</v>
      </c>
      <c r="M150" s="66">
        <v>4</v>
      </c>
      <c r="N150" s="66">
        <v>4</v>
      </c>
      <c r="O150" s="67">
        <f t="shared" si="98"/>
        <v>4</v>
      </c>
      <c r="P150" s="67">
        <f t="shared" si="96"/>
        <v>4</v>
      </c>
      <c r="Q150" s="68">
        <f t="shared" si="99"/>
        <v>25265.266666666666</v>
      </c>
      <c r="R150" s="69">
        <f t="shared" si="100"/>
        <v>4.9418861990011118</v>
      </c>
      <c r="S150" s="70">
        <f t="shared" si="97"/>
        <v>124858.07</v>
      </c>
      <c r="T150" s="71"/>
      <c r="U150" s="37"/>
      <c r="V150" s="73">
        <f>VLOOKUP(C150,SALARIO!$D$4:$G$252,4,FALSE)</f>
        <v>2770.07</v>
      </c>
      <c r="W150" s="74">
        <f t="shared" si="70"/>
        <v>124858.07</v>
      </c>
      <c r="X150" s="75">
        <f t="shared" si="71"/>
        <v>127628.14000000001</v>
      </c>
      <c r="Y150" s="76">
        <f t="shared" si="72"/>
        <v>138.5035</v>
      </c>
      <c r="Z150" s="77">
        <f t="shared" si="73"/>
        <v>0</v>
      </c>
      <c r="AA150" s="89">
        <f t="shared" si="74"/>
        <v>138.5035</v>
      </c>
      <c r="AB150" s="79">
        <f t="shared" si="75"/>
        <v>750</v>
      </c>
      <c r="AC150" s="77">
        <f t="shared" si="76"/>
        <v>11262.814000000002</v>
      </c>
      <c r="AD150" s="80">
        <f t="shared" si="77"/>
        <v>12012.814000000002</v>
      </c>
      <c r="AE150" s="81">
        <f t="shared" si="78"/>
        <v>11874.310500000001</v>
      </c>
      <c r="AF150" s="79">
        <f t="shared" si="79"/>
        <v>0</v>
      </c>
      <c r="AG150" s="82">
        <f t="shared" si="80"/>
        <v>0</v>
      </c>
      <c r="AH150" s="82">
        <f t="shared" si="81"/>
        <v>0</v>
      </c>
      <c r="AI150" s="82">
        <f t="shared" si="82"/>
        <v>0</v>
      </c>
      <c r="AJ150" s="82">
        <f t="shared" si="83"/>
        <v>0</v>
      </c>
      <c r="AK150" s="77">
        <f t="shared" si="84"/>
        <v>0</v>
      </c>
      <c r="AL150" s="84">
        <f t="shared" si="85"/>
        <v>0</v>
      </c>
      <c r="AM150" s="79">
        <f t="shared" si="86"/>
        <v>187.5</v>
      </c>
      <c r="AN150" s="82">
        <f t="shared" si="87"/>
        <v>274.5</v>
      </c>
      <c r="AO150" s="82">
        <f t="shared" si="88"/>
        <v>375</v>
      </c>
      <c r="AP150" s="82">
        <f t="shared" si="89"/>
        <v>500</v>
      </c>
      <c r="AQ150" s="82">
        <f t="shared" si="90"/>
        <v>750</v>
      </c>
      <c r="AR150" s="77">
        <f t="shared" si="91"/>
        <v>19525.628000000004</v>
      </c>
      <c r="AS150" s="84">
        <f t="shared" si="92"/>
        <v>21612.628000000004</v>
      </c>
      <c r="AT150" s="85">
        <f t="shared" si="93"/>
        <v>21612.628000000004</v>
      </c>
      <c r="AU150" s="81"/>
      <c r="AV150" s="74">
        <f t="shared" si="94"/>
        <v>91371.131499999989</v>
      </c>
      <c r="AW150" s="86" t="s">
        <v>324</v>
      </c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</row>
    <row r="151" spans="2:77" ht="16.5" customHeight="1" thickBot="1" x14ac:dyDescent="0.25">
      <c r="B151" s="87">
        <v>146</v>
      </c>
      <c r="C151" s="59" t="s">
        <v>12</v>
      </c>
      <c r="D151" s="60" t="s">
        <v>302</v>
      </c>
      <c r="E151" s="61">
        <v>195.25</v>
      </c>
      <c r="F151" s="62">
        <v>4986.37</v>
      </c>
      <c r="G151" s="63">
        <v>191.25</v>
      </c>
      <c r="H151" s="64">
        <v>6056.1</v>
      </c>
      <c r="I151" s="63">
        <v>123.5</v>
      </c>
      <c r="J151" s="65">
        <v>2958.05</v>
      </c>
      <c r="K151" s="12">
        <f t="shared" si="95"/>
        <v>4666.84</v>
      </c>
      <c r="L151" s="66">
        <v>4</v>
      </c>
      <c r="M151" s="66">
        <v>4</v>
      </c>
      <c r="N151" s="66">
        <v>4</v>
      </c>
      <c r="O151" s="67">
        <f t="shared" si="98"/>
        <v>4</v>
      </c>
      <c r="P151" s="67">
        <f t="shared" si="96"/>
        <v>4</v>
      </c>
      <c r="Q151" s="68">
        <f t="shared" si="99"/>
        <v>18667.36</v>
      </c>
      <c r="R151" s="69">
        <f t="shared" si="100"/>
        <v>4.9418861990011118</v>
      </c>
      <c r="S151" s="70">
        <f t="shared" si="97"/>
        <v>92251.96</v>
      </c>
      <c r="T151" s="71"/>
      <c r="U151" s="37"/>
      <c r="V151" s="73">
        <f>VLOOKUP(C151,SALARIO!$D$4:$G$252,4,FALSE)</f>
        <v>2958.05</v>
      </c>
      <c r="W151" s="74">
        <f t="shared" si="70"/>
        <v>92251.96</v>
      </c>
      <c r="X151" s="75">
        <f t="shared" si="71"/>
        <v>95210.010000000009</v>
      </c>
      <c r="Y151" s="76">
        <f t="shared" si="72"/>
        <v>147.9025</v>
      </c>
      <c r="Z151" s="77">
        <f t="shared" si="73"/>
        <v>0</v>
      </c>
      <c r="AA151" s="89">
        <f t="shared" si="74"/>
        <v>147.9025</v>
      </c>
      <c r="AB151" s="79">
        <f t="shared" si="75"/>
        <v>750</v>
      </c>
      <c r="AC151" s="77">
        <f t="shared" si="76"/>
        <v>8021.0010000000011</v>
      </c>
      <c r="AD151" s="80">
        <f t="shared" si="77"/>
        <v>8771.0010000000002</v>
      </c>
      <c r="AE151" s="81">
        <f t="shared" si="78"/>
        <v>8623.0985000000001</v>
      </c>
      <c r="AF151" s="79">
        <f t="shared" si="79"/>
        <v>0</v>
      </c>
      <c r="AG151" s="82">
        <f t="shared" si="80"/>
        <v>0</v>
      </c>
      <c r="AH151" s="82">
        <f t="shared" si="81"/>
        <v>0</v>
      </c>
      <c r="AI151" s="82">
        <f t="shared" si="82"/>
        <v>0</v>
      </c>
      <c r="AJ151" s="82">
        <f t="shared" si="83"/>
        <v>0</v>
      </c>
      <c r="AK151" s="77">
        <f t="shared" si="84"/>
        <v>0</v>
      </c>
      <c r="AL151" s="84">
        <f t="shared" si="85"/>
        <v>0</v>
      </c>
      <c r="AM151" s="79">
        <f t="shared" si="86"/>
        <v>187.5</v>
      </c>
      <c r="AN151" s="82">
        <f t="shared" si="87"/>
        <v>274.5</v>
      </c>
      <c r="AO151" s="82">
        <f t="shared" si="88"/>
        <v>375</v>
      </c>
      <c r="AP151" s="82">
        <f t="shared" si="89"/>
        <v>500</v>
      </c>
      <c r="AQ151" s="82">
        <f t="shared" si="90"/>
        <v>750</v>
      </c>
      <c r="AR151" s="77">
        <f t="shared" si="91"/>
        <v>13042.002000000002</v>
      </c>
      <c r="AS151" s="84">
        <f t="shared" si="92"/>
        <v>15129.002000000002</v>
      </c>
      <c r="AT151" s="85">
        <f t="shared" si="93"/>
        <v>15129.002000000002</v>
      </c>
      <c r="AU151" s="81"/>
      <c r="AV151" s="74">
        <f t="shared" si="94"/>
        <v>68499.859499999991</v>
      </c>
      <c r="AW151" s="86" t="s">
        <v>324</v>
      </c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</row>
    <row r="152" spans="2:77" ht="16.5" customHeight="1" thickBot="1" x14ac:dyDescent="0.25">
      <c r="B152" s="87">
        <v>147</v>
      </c>
      <c r="C152" s="59" t="s">
        <v>186</v>
      </c>
      <c r="D152" s="60" t="s">
        <v>304</v>
      </c>
      <c r="E152" s="61">
        <v>165.75</v>
      </c>
      <c r="F152" s="62">
        <v>8678.7799999999988</v>
      </c>
      <c r="G152" s="63">
        <v>140.25</v>
      </c>
      <c r="H152" s="64">
        <v>4352.97</v>
      </c>
      <c r="I152" s="63">
        <v>191.25</v>
      </c>
      <c r="J152" s="65">
        <v>5935.87</v>
      </c>
      <c r="K152" s="12">
        <f t="shared" si="95"/>
        <v>6322.54</v>
      </c>
      <c r="L152" s="66">
        <v>4</v>
      </c>
      <c r="M152" s="66">
        <v>4</v>
      </c>
      <c r="N152" s="66">
        <v>4</v>
      </c>
      <c r="O152" s="67">
        <f t="shared" si="98"/>
        <v>4</v>
      </c>
      <c r="P152" s="67">
        <f t="shared" si="96"/>
        <v>4</v>
      </c>
      <c r="Q152" s="68">
        <f t="shared" si="99"/>
        <v>25290.16</v>
      </c>
      <c r="R152" s="69">
        <f t="shared" si="100"/>
        <v>4.9418861990011118</v>
      </c>
      <c r="S152" s="70">
        <f t="shared" si="97"/>
        <v>124981.09</v>
      </c>
      <c r="T152" s="71"/>
      <c r="U152" s="37"/>
      <c r="V152" s="73">
        <f>VLOOKUP(C152,SALARIO!$D$4:$G$252,4,FALSE)</f>
        <v>5935.87</v>
      </c>
      <c r="W152" s="74">
        <f t="shared" si="70"/>
        <v>124981.09</v>
      </c>
      <c r="X152" s="75">
        <f t="shared" si="71"/>
        <v>130916.95999999999</v>
      </c>
      <c r="Y152" s="76">
        <f t="shared" si="72"/>
        <v>296.79349999999999</v>
      </c>
      <c r="Z152" s="77">
        <f t="shared" si="73"/>
        <v>0</v>
      </c>
      <c r="AA152" s="89">
        <f t="shared" si="74"/>
        <v>296.79349999999999</v>
      </c>
      <c r="AB152" s="79">
        <f t="shared" si="75"/>
        <v>750</v>
      </c>
      <c r="AC152" s="77">
        <f t="shared" si="76"/>
        <v>11591.696</v>
      </c>
      <c r="AD152" s="80">
        <f t="shared" si="77"/>
        <v>12341.696</v>
      </c>
      <c r="AE152" s="81">
        <f t="shared" si="78"/>
        <v>12044.9025</v>
      </c>
      <c r="AF152" s="79">
        <f t="shared" si="79"/>
        <v>80.2761</v>
      </c>
      <c r="AG152" s="82">
        <f t="shared" si="80"/>
        <v>0</v>
      </c>
      <c r="AH152" s="82">
        <f t="shared" si="81"/>
        <v>0</v>
      </c>
      <c r="AI152" s="82">
        <f t="shared" si="82"/>
        <v>0</v>
      </c>
      <c r="AJ152" s="82">
        <f t="shared" si="83"/>
        <v>0</v>
      </c>
      <c r="AK152" s="77">
        <f t="shared" si="84"/>
        <v>0</v>
      </c>
      <c r="AL152" s="84">
        <f t="shared" si="85"/>
        <v>80.2761</v>
      </c>
      <c r="AM152" s="79">
        <f t="shared" si="86"/>
        <v>187.5</v>
      </c>
      <c r="AN152" s="82">
        <f t="shared" si="87"/>
        <v>274.5</v>
      </c>
      <c r="AO152" s="82">
        <f t="shared" si="88"/>
        <v>375</v>
      </c>
      <c r="AP152" s="82">
        <f t="shared" si="89"/>
        <v>500</v>
      </c>
      <c r="AQ152" s="82">
        <f t="shared" si="90"/>
        <v>750</v>
      </c>
      <c r="AR152" s="77">
        <f t="shared" si="91"/>
        <v>20183.392</v>
      </c>
      <c r="AS152" s="84">
        <f t="shared" si="92"/>
        <v>22270.392</v>
      </c>
      <c r="AT152" s="85">
        <f t="shared" si="93"/>
        <v>22190.115900000001</v>
      </c>
      <c r="AU152" s="81"/>
      <c r="AV152" s="74">
        <f t="shared" si="94"/>
        <v>90746.071599999996</v>
      </c>
      <c r="AW152" s="86" t="s">
        <v>324</v>
      </c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</row>
    <row r="153" spans="2:77" ht="16.5" customHeight="1" thickBot="1" x14ac:dyDescent="0.25">
      <c r="B153" s="87">
        <v>148</v>
      </c>
      <c r="C153" s="59" t="s">
        <v>21</v>
      </c>
      <c r="D153" s="60" t="s">
        <v>305</v>
      </c>
      <c r="E153" s="61">
        <v>204</v>
      </c>
      <c r="F153" s="62">
        <v>6159.77</v>
      </c>
      <c r="G153" s="63">
        <v>204</v>
      </c>
      <c r="H153" s="64">
        <v>5475.35</v>
      </c>
      <c r="I153" s="63">
        <v>191.25</v>
      </c>
      <c r="J153" s="65">
        <v>5133.1400000000003</v>
      </c>
      <c r="K153" s="12">
        <f t="shared" si="95"/>
        <v>5589.420000000001</v>
      </c>
      <c r="L153" s="66">
        <v>4</v>
      </c>
      <c r="M153" s="66">
        <v>4</v>
      </c>
      <c r="N153" s="66">
        <v>4</v>
      </c>
      <c r="O153" s="67">
        <f t="shared" si="98"/>
        <v>4</v>
      </c>
      <c r="P153" s="67">
        <f t="shared" si="96"/>
        <v>4</v>
      </c>
      <c r="Q153" s="68">
        <f t="shared" si="99"/>
        <v>22357.680000000004</v>
      </c>
      <c r="R153" s="69">
        <f t="shared" si="100"/>
        <v>4.9418861990011118</v>
      </c>
      <c r="S153" s="70">
        <f t="shared" si="97"/>
        <v>110489.11</v>
      </c>
      <c r="T153" s="71"/>
      <c r="U153" s="37"/>
      <c r="V153" s="73">
        <f>VLOOKUP(C153,SALARIO!$D$4:$G$252,4,FALSE)</f>
        <v>5133.1400000000003</v>
      </c>
      <c r="W153" s="74">
        <f t="shared" si="70"/>
        <v>110489.11</v>
      </c>
      <c r="X153" s="75">
        <f t="shared" si="71"/>
        <v>115622.25</v>
      </c>
      <c r="Y153" s="76">
        <f t="shared" si="72"/>
        <v>256.65700000000004</v>
      </c>
      <c r="Z153" s="77">
        <f t="shared" si="73"/>
        <v>0</v>
      </c>
      <c r="AA153" s="89">
        <f t="shared" si="74"/>
        <v>256.65700000000004</v>
      </c>
      <c r="AB153" s="79">
        <f t="shared" si="75"/>
        <v>750</v>
      </c>
      <c r="AC153" s="77">
        <f t="shared" si="76"/>
        <v>10062.225</v>
      </c>
      <c r="AD153" s="80">
        <f t="shared" si="77"/>
        <v>10812.225</v>
      </c>
      <c r="AE153" s="81">
        <f t="shared" si="78"/>
        <v>10555.568000000001</v>
      </c>
      <c r="AF153" s="79">
        <f t="shared" si="79"/>
        <v>56.194200000000009</v>
      </c>
      <c r="AG153" s="82">
        <f t="shared" si="80"/>
        <v>0</v>
      </c>
      <c r="AH153" s="82">
        <f t="shared" si="81"/>
        <v>0</v>
      </c>
      <c r="AI153" s="82">
        <f t="shared" si="82"/>
        <v>0</v>
      </c>
      <c r="AJ153" s="82">
        <f t="shared" si="83"/>
        <v>0</v>
      </c>
      <c r="AK153" s="77">
        <f t="shared" si="84"/>
        <v>0</v>
      </c>
      <c r="AL153" s="84">
        <f t="shared" si="85"/>
        <v>56.194200000000009</v>
      </c>
      <c r="AM153" s="79">
        <f t="shared" si="86"/>
        <v>187.5</v>
      </c>
      <c r="AN153" s="82">
        <f t="shared" si="87"/>
        <v>274.5</v>
      </c>
      <c r="AO153" s="82">
        <f t="shared" si="88"/>
        <v>375</v>
      </c>
      <c r="AP153" s="82">
        <f t="shared" si="89"/>
        <v>500</v>
      </c>
      <c r="AQ153" s="82">
        <f t="shared" si="90"/>
        <v>750</v>
      </c>
      <c r="AR153" s="77">
        <f t="shared" si="91"/>
        <v>17124.45</v>
      </c>
      <c r="AS153" s="84">
        <f t="shared" si="92"/>
        <v>19211.45</v>
      </c>
      <c r="AT153" s="85">
        <f t="shared" si="93"/>
        <v>19155.255799999999</v>
      </c>
      <c r="AU153" s="81"/>
      <c r="AV153" s="74">
        <f t="shared" si="94"/>
        <v>80778.286200000002</v>
      </c>
      <c r="AW153" s="86" t="s">
        <v>324</v>
      </c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</row>
    <row r="154" spans="2:77" ht="16.5" customHeight="1" thickBot="1" x14ac:dyDescent="0.25">
      <c r="B154" s="87">
        <v>149</v>
      </c>
      <c r="C154" s="59" t="s">
        <v>187</v>
      </c>
      <c r="D154" s="60" t="s">
        <v>304</v>
      </c>
      <c r="E154" s="61">
        <v>200</v>
      </c>
      <c r="F154" s="62">
        <v>6826</v>
      </c>
      <c r="G154" s="63">
        <v>196</v>
      </c>
      <c r="H154" s="64">
        <v>6067.16</v>
      </c>
      <c r="I154" s="63">
        <v>88</v>
      </c>
      <c r="J154" s="65">
        <v>6438.6100000000006</v>
      </c>
      <c r="K154" s="12">
        <f t="shared" si="95"/>
        <v>6443.9233333333332</v>
      </c>
      <c r="L154" s="66">
        <v>4</v>
      </c>
      <c r="M154" s="66">
        <v>4</v>
      </c>
      <c r="N154" s="66">
        <v>4</v>
      </c>
      <c r="O154" s="67">
        <f t="shared" si="98"/>
        <v>4</v>
      </c>
      <c r="P154" s="67">
        <f t="shared" si="96"/>
        <v>4</v>
      </c>
      <c r="Q154" s="68">
        <f t="shared" si="99"/>
        <v>25775.693333333333</v>
      </c>
      <c r="R154" s="69">
        <f t="shared" si="100"/>
        <v>4.9418861990011118</v>
      </c>
      <c r="S154" s="70">
        <f t="shared" si="97"/>
        <v>127380.54</v>
      </c>
      <c r="T154" s="71"/>
      <c r="U154" s="37"/>
      <c r="V154" s="73">
        <f>VLOOKUP(C154,SALARIO!$D$4:$G$252,4,FALSE)</f>
        <v>8947.130000000001</v>
      </c>
      <c r="W154" s="74">
        <f t="shared" si="70"/>
        <v>127380.54</v>
      </c>
      <c r="X154" s="75">
        <f t="shared" si="71"/>
        <v>136327.66999999998</v>
      </c>
      <c r="Y154" s="76">
        <f t="shared" si="72"/>
        <v>447.3565000000001</v>
      </c>
      <c r="Z154" s="77">
        <f t="shared" si="73"/>
        <v>0</v>
      </c>
      <c r="AA154" s="89">
        <f t="shared" si="74"/>
        <v>447.3565000000001</v>
      </c>
      <c r="AB154" s="79">
        <f t="shared" si="75"/>
        <v>750</v>
      </c>
      <c r="AC154" s="77">
        <f t="shared" si="76"/>
        <v>12132.767</v>
      </c>
      <c r="AD154" s="80">
        <f t="shared" si="77"/>
        <v>12882.767</v>
      </c>
      <c r="AE154" s="81">
        <f t="shared" si="78"/>
        <v>12435.4105</v>
      </c>
      <c r="AF154" s="79">
        <f t="shared" si="79"/>
        <v>170.61390000000003</v>
      </c>
      <c r="AG154" s="82">
        <f t="shared" si="80"/>
        <v>0</v>
      </c>
      <c r="AH154" s="82">
        <f t="shared" si="81"/>
        <v>0</v>
      </c>
      <c r="AI154" s="82">
        <f t="shared" si="82"/>
        <v>0</v>
      </c>
      <c r="AJ154" s="82">
        <f t="shared" si="83"/>
        <v>0</v>
      </c>
      <c r="AK154" s="77">
        <f t="shared" si="84"/>
        <v>0</v>
      </c>
      <c r="AL154" s="84">
        <f t="shared" si="85"/>
        <v>170.61390000000003</v>
      </c>
      <c r="AM154" s="79">
        <f t="shared" si="86"/>
        <v>187.5</v>
      </c>
      <c r="AN154" s="82">
        <f t="shared" si="87"/>
        <v>274.5</v>
      </c>
      <c r="AO154" s="82">
        <f t="shared" si="88"/>
        <v>375</v>
      </c>
      <c r="AP154" s="82">
        <f t="shared" si="89"/>
        <v>500</v>
      </c>
      <c r="AQ154" s="82">
        <f t="shared" si="90"/>
        <v>750</v>
      </c>
      <c r="AR154" s="77">
        <f t="shared" si="91"/>
        <v>21265.534</v>
      </c>
      <c r="AS154" s="84">
        <f t="shared" si="92"/>
        <v>23352.534</v>
      </c>
      <c r="AT154" s="85">
        <f t="shared" si="93"/>
        <v>23181.920099999999</v>
      </c>
      <c r="AU154" s="81"/>
      <c r="AV154" s="74">
        <f t="shared" si="94"/>
        <v>91763.209399999992</v>
      </c>
      <c r="AW154" s="86" t="s">
        <v>324</v>
      </c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</row>
    <row r="155" spans="2:77" ht="16.5" customHeight="1" thickBot="1" x14ac:dyDescent="0.25">
      <c r="B155" s="87">
        <v>150</v>
      </c>
      <c r="C155" s="59" t="s">
        <v>188</v>
      </c>
      <c r="D155" s="60" t="s">
        <v>302</v>
      </c>
      <c r="E155" s="61">
        <v>204</v>
      </c>
      <c r="F155" s="62">
        <v>5406.46</v>
      </c>
      <c r="G155" s="63">
        <v>204</v>
      </c>
      <c r="H155" s="64">
        <v>4885.34</v>
      </c>
      <c r="I155" s="63">
        <v>182.5</v>
      </c>
      <c r="J155" s="65">
        <v>4369.96</v>
      </c>
      <c r="K155" s="12">
        <f t="shared" si="95"/>
        <v>4887.2533333333331</v>
      </c>
      <c r="L155" s="66">
        <v>4</v>
      </c>
      <c r="M155" s="66">
        <v>4</v>
      </c>
      <c r="N155" s="66">
        <v>4</v>
      </c>
      <c r="O155" s="67">
        <f t="shared" si="98"/>
        <v>4</v>
      </c>
      <c r="P155" s="67">
        <f t="shared" si="96"/>
        <v>4</v>
      </c>
      <c r="Q155" s="68">
        <f t="shared" si="99"/>
        <v>19549.013333333332</v>
      </c>
      <c r="R155" s="69">
        <f t="shared" si="100"/>
        <v>4.9418861990011118</v>
      </c>
      <c r="S155" s="70">
        <f t="shared" si="97"/>
        <v>96608.99</v>
      </c>
      <c r="T155" s="71"/>
      <c r="U155" s="37"/>
      <c r="V155" s="73">
        <f>VLOOKUP(C155,SALARIO!$D$4:$G$252,4,FALSE)</f>
        <v>4369.96</v>
      </c>
      <c r="W155" s="74">
        <f t="shared" si="70"/>
        <v>96608.99</v>
      </c>
      <c r="X155" s="75">
        <f t="shared" si="71"/>
        <v>100978.95000000001</v>
      </c>
      <c r="Y155" s="76">
        <f t="shared" si="72"/>
        <v>218.49800000000002</v>
      </c>
      <c r="Z155" s="77">
        <f t="shared" si="73"/>
        <v>0</v>
      </c>
      <c r="AA155" s="89">
        <f t="shared" si="74"/>
        <v>218.49800000000002</v>
      </c>
      <c r="AB155" s="79">
        <f t="shared" si="75"/>
        <v>750</v>
      </c>
      <c r="AC155" s="77">
        <f t="shared" si="76"/>
        <v>8597.8950000000023</v>
      </c>
      <c r="AD155" s="80">
        <f t="shared" si="77"/>
        <v>9347.8950000000023</v>
      </c>
      <c r="AE155" s="81">
        <f t="shared" si="78"/>
        <v>9129.3970000000027</v>
      </c>
      <c r="AF155" s="79">
        <f t="shared" si="79"/>
        <v>33.2988</v>
      </c>
      <c r="AG155" s="82">
        <f t="shared" si="80"/>
        <v>0</v>
      </c>
      <c r="AH155" s="82">
        <f t="shared" si="81"/>
        <v>0</v>
      </c>
      <c r="AI155" s="82">
        <f t="shared" si="82"/>
        <v>0</v>
      </c>
      <c r="AJ155" s="82">
        <f t="shared" si="83"/>
        <v>0</v>
      </c>
      <c r="AK155" s="77">
        <f t="shared" si="84"/>
        <v>0</v>
      </c>
      <c r="AL155" s="84">
        <f t="shared" si="85"/>
        <v>33.2988</v>
      </c>
      <c r="AM155" s="79">
        <f t="shared" si="86"/>
        <v>187.5</v>
      </c>
      <c r="AN155" s="82">
        <f t="shared" si="87"/>
        <v>274.5</v>
      </c>
      <c r="AO155" s="82">
        <f t="shared" si="88"/>
        <v>375</v>
      </c>
      <c r="AP155" s="82">
        <f t="shared" si="89"/>
        <v>500</v>
      </c>
      <c r="AQ155" s="82">
        <f t="shared" si="90"/>
        <v>750</v>
      </c>
      <c r="AR155" s="77">
        <f t="shared" si="91"/>
        <v>14195.790000000003</v>
      </c>
      <c r="AS155" s="84">
        <f t="shared" si="92"/>
        <v>16282.790000000003</v>
      </c>
      <c r="AT155" s="85">
        <f t="shared" si="93"/>
        <v>16249.491200000002</v>
      </c>
      <c r="AU155" s="81"/>
      <c r="AV155" s="74">
        <f t="shared" si="94"/>
        <v>71230.101800000004</v>
      </c>
      <c r="AW155" s="86" t="s">
        <v>324</v>
      </c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</row>
    <row r="156" spans="2:77" ht="16.5" customHeight="1" thickBot="1" x14ac:dyDescent="0.25">
      <c r="B156" s="87">
        <v>151</v>
      </c>
      <c r="C156" s="59" t="s">
        <v>189</v>
      </c>
      <c r="D156" s="60" t="s">
        <v>305</v>
      </c>
      <c r="E156" s="61">
        <v>191.25</v>
      </c>
      <c r="F156" s="62">
        <v>5475.35</v>
      </c>
      <c r="G156" s="63">
        <v>191.25</v>
      </c>
      <c r="H156" s="64">
        <v>5133.1400000000003</v>
      </c>
      <c r="I156" s="63">
        <v>114.75</v>
      </c>
      <c r="J156" s="65">
        <v>4847.1000000000004</v>
      </c>
      <c r="K156" s="12">
        <f t="shared" si="95"/>
        <v>5151.8633333333337</v>
      </c>
      <c r="L156" s="66">
        <v>4</v>
      </c>
      <c r="M156" s="66">
        <v>4</v>
      </c>
      <c r="N156" s="66">
        <v>4</v>
      </c>
      <c r="O156" s="67">
        <f t="shared" si="98"/>
        <v>4</v>
      </c>
      <c r="P156" s="67">
        <f t="shared" si="96"/>
        <v>4</v>
      </c>
      <c r="Q156" s="68">
        <f t="shared" si="99"/>
        <v>20607.453333333335</v>
      </c>
      <c r="R156" s="69">
        <f t="shared" si="100"/>
        <v>4.9418861990011118</v>
      </c>
      <c r="S156" s="70">
        <f t="shared" si="97"/>
        <v>101839.67999999999</v>
      </c>
      <c r="T156" s="71"/>
      <c r="U156" s="37"/>
      <c r="V156" s="73">
        <f>VLOOKUP(C156,SALARIO!$D$4:$G$252,4,FALSE)</f>
        <v>4847.1000000000004</v>
      </c>
      <c r="W156" s="74">
        <f t="shared" si="70"/>
        <v>101839.67999999999</v>
      </c>
      <c r="X156" s="75">
        <f t="shared" si="71"/>
        <v>106686.78</v>
      </c>
      <c r="Y156" s="76">
        <f t="shared" si="72"/>
        <v>242.35500000000002</v>
      </c>
      <c r="Z156" s="77">
        <f t="shared" si="73"/>
        <v>0</v>
      </c>
      <c r="AA156" s="89">
        <f t="shared" si="74"/>
        <v>242.35500000000002</v>
      </c>
      <c r="AB156" s="79">
        <f t="shared" si="75"/>
        <v>750</v>
      </c>
      <c r="AC156" s="77">
        <f t="shared" si="76"/>
        <v>9168.6779999999999</v>
      </c>
      <c r="AD156" s="80">
        <f t="shared" si="77"/>
        <v>9918.6779999999999</v>
      </c>
      <c r="AE156" s="81">
        <f t="shared" si="78"/>
        <v>9676.3230000000003</v>
      </c>
      <c r="AF156" s="79">
        <f t="shared" si="79"/>
        <v>47.613000000000007</v>
      </c>
      <c r="AG156" s="82">
        <f t="shared" si="80"/>
        <v>0</v>
      </c>
      <c r="AH156" s="82">
        <f t="shared" si="81"/>
        <v>0</v>
      </c>
      <c r="AI156" s="82">
        <f t="shared" si="82"/>
        <v>0</v>
      </c>
      <c r="AJ156" s="82">
        <f t="shared" si="83"/>
        <v>0</v>
      </c>
      <c r="AK156" s="77">
        <f t="shared" si="84"/>
        <v>0</v>
      </c>
      <c r="AL156" s="84">
        <f t="shared" si="85"/>
        <v>47.613000000000007</v>
      </c>
      <c r="AM156" s="79">
        <f t="shared" si="86"/>
        <v>187.5</v>
      </c>
      <c r="AN156" s="82">
        <f t="shared" si="87"/>
        <v>274.5</v>
      </c>
      <c r="AO156" s="82">
        <f t="shared" si="88"/>
        <v>375</v>
      </c>
      <c r="AP156" s="82">
        <f t="shared" si="89"/>
        <v>500</v>
      </c>
      <c r="AQ156" s="82">
        <f t="shared" si="90"/>
        <v>750</v>
      </c>
      <c r="AR156" s="77">
        <f t="shared" si="91"/>
        <v>15337.356</v>
      </c>
      <c r="AS156" s="84">
        <f t="shared" si="92"/>
        <v>17424.356</v>
      </c>
      <c r="AT156" s="85">
        <f t="shared" si="93"/>
        <v>17376.742999999999</v>
      </c>
      <c r="AU156" s="81"/>
      <c r="AV156" s="74">
        <f t="shared" si="94"/>
        <v>74786.613999999987</v>
      </c>
      <c r="AW156" s="86" t="s">
        <v>324</v>
      </c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</row>
    <row r="157" spans="2:77" s="91" customFormat="1" ht="16.5" customHeight="1" thickBot="1" x14ac:dyDescent="0.25">
      <c r="B157" s="58">
        <v>152</v>
      </c>
      <c r="C157" s="59" t="s">
        <v>190</v>
      </c>
      <c r="D157" s="60" t="s">
        <v>304</v>
      </c>
      <c r="E157" s="61">
        <v>191.25</v>
      </c>
      <c r="F157" s="62">
        <v>9261.4700000000012</v>
      </c>
      <c r="G157" s="63">
        <v>102</v>
      </c>
      <c r="H157" s="64">
        <v>3165.8</v>
      </c>
      <c r="I157" s="63">
        <v>191.25</v>
      </c>
      <c r="J157" s="65">
        <v>5935.87</v>
      </c>
      <c r="K157" s="12">
        <f t="shared" si="95"/>
        <v>6121.0466666666662</v>
      </c>
      <c r="L157" s="66">
        <v>4</v>
      </c>
      <c r="M157" s="66">
        <v>4</v>
      </c>
      <c r="N157" s="66">
        <v>4</v>
      </c>
      <c r="O157" s="67">
        <f t="shared" si="98"/>
        <v>4</v>
      </c>
      <c r="P157" s="67">
        <f t="shared" si="96"/>
        <v>4</v>
      </c>
      <c r="Q157" s="68">
        <f t="shared" si="99"/>
        <v>24484.186666666665</v>
      </c>
      <c r="R157" s="69">
        <f t="shared" si="100"/>
        <v>4.9418861990011118</v>
      </c>
      <c r="S157" s="70">
        <f t="shared" si="97"/>
        <v>120998.06</v>
      </c>
      <c r="T157" s="71"/>
      <c r="U157" s="37"/>
      <c r="V157" s="73">
        <f>VLOOKUP(C157,SALARIO!$D$4:$G$252,4,FALSE)</f>
        <v>5935.87</v>
      </c>
      <c r="W157" s="74">
        <f t="shared" si="70"/>
        <v>120998.06</v>
      </c>
      <c r="X157" s="75">
        <f t="shared" si="71"/>
        <v>126933.93</v>
      </c>
      <c r="Y157" s="76">
        <f t="shared" si="72"/>
        <v>296.79349999999999</v>
      </c>
      <c r="Z157" s="77">
        <f t="shared" si="73"/>
        <v>0</v>
      </c>
      <c r="AA157" s="89">
        <f t="shared" si="74"/>
        <v>296.79349999999999</v>
      </c>
      <c r="AB157" s="79">
        <f t="shared" si="75"/>
        <v>750</v>
      </c>
      <c r="AC157" s="77">
        <f t="shared" si="76"/>
        <v>11193.393</v>
      </c>
      <c r="AD157" s="80">
        <f t="shared" si="77"/>
        <v>11943.393</v>
      </c>
      <c r="AE157" s="81">
        <f t="shared" si="78"/>
        <v>11646.5995</v>
      </c>
      <c r="AF157" s="79">
        <f t="shared" si="79"/>
        <v>80.2761</v>
      </c>
      <c r="AG157" s="82">
        <f t="shared" si="80"/>
        <v>0</v>
      </c>
      <c r="AH157" s="82">
        <f t="shared" si="81"/>
        <v>0</v>
      </c>
      <c r="AI157" s="82">
        <f t="shared" si="82"/>
        <v>0</v>
      </c>
      <c r="AJ157" s="82">
        <f t="shared" si="83"/>
        <v>0</v>
      </c>
      <c r="AK157" s="77">
        <f t="shared" si="84"/>
        <v>0</v>
      </c>
      <c r="AL157" s="84">
        <f t="shared" si="85"/>
        <v>80.2761</v>
      </c>
      <c r="AM157" s="79">
        <f t="shared" si="86"/>
        <v>187.5</v>
      </c>
      <c r="AN157" s="82">
        <f t="shared" si="87"/>
        <v>274.5</v>
      </c>
      <c r="AO157" s="82">
        <f t="shared" si="88"/>
        <v>375</v>
      </c>
      <c r="AP157" s="82">
        <f t="shared" si="89"/>
        <v>500</v>
      </c>
      <c r="AQ157" s="82">
        <f t="shared" si="90"/>
        <v>750</v>
      </c>
      <c r="AR157" s="77">
        <f t="shared" si="91"/>
        <v>19386.786</v>
      </c>
      <c r="AS157" s="84">
        <f t="shared" si="92"/>
        <v>21473.786</v>
      </c>
      <c r="AT157" s="85">
        <f t="shared" si="93"/>
        <v>21393.509900000001</v>
      </c>
      <c r="AU157" s="81"/>
      <c r="AV157" s="74">
        <f t="shared" si="94"/>
        <v>87957.950599999996</v>
      </c>
      <c r="AW157" s="86" t="s">
        <v>324</v>
      </c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</row>
    <row r="158" spans="2:77" s="91" customFormat="1" ht="16.5" customHeight="1" thickBot="1" x14ac:dyDescent="0.25">
      <c r="B158" s="87">
        <v>153</v>
      </c>
      <c r="C158" s="59" t="s">
        <v>191</v>
      </c>
      <c r="D158" s="60" t="s">
        <v>304</v>
      </c>
      <c r="E158" s="61">
        <v>114.75</v>
      </c>
      <c r="F158" s="62">
        <v>4790.76</v>
      </c>
      <c r="G158" s="63">
        <v>191.25</v>
      </c>
      <c r="H158" s="64">
        <v>5935.87</v>
      </c>
      <c r="I158" s="63">
        <v>191.25</v>
      </c>
      <c r="J158" s="65">
        <v>5935.87</v>
      </c>
      <c r="K158" s="12">
        <f t="shared" si="95"/>
        <v>5554.166666666667</v>
      </c>
      <c r="L158" s="66">
        <v>4</v>
      </c>
      <c r="M158" s="66">
        <v>4</v>
      </c>
      <c r="N158" s="66">
        <v>4</v>
      </c>
      <c r="O158" s="67">
        <f t="shared" si="98"/>
        <v>4</v>
      </c>
      <c r="P158" s="67">
        <f t="shared" si="96"/>
        <v>4</v>
      </c>
      <c r="Q158" s="68">
        <f t="shared" si="99"/>
        <v>22216.666666666668</v>
      </c>
      <c r="R158" s="69">
        <f t="shared" si="100"/>
        <v>4.9418861990011118</v>
      </c>
      <c r="S158" s="70">
        <f t="shared" si="97"/>
        <v>109792.23</v>
      </c>
      <c r="T158" s="71"/>
      <c r="U158" s="37"/>
      <c r="V158" s="73">
        <f>VLOOKUP(C158,SALARIO!$D$4:$G$252,4,FALSE)</f>
        <v>5935.87</v>
      </c>
      <c r="W158" s="74">
        <f t="shared" si="70"/>
        <v>109792.23</v>
      </c>
      <c r="X158" s="75">
        <f t="shared" si="71"/>
        <v>115728.09999999999</v>
      </c>
      <c r="Y158" s="76">
        <f t="shared" si="72"/>
        <v>296.79349999999999</v>
      </c>
      <c r="Z158" s="77">
        <f t="shared" si="73"/>
        <v>0</v>
      </c>
      <c r="AA158" s="89">
        <f t="shared" si="74"/>
        <v>296.79349999999999</v>
      </c>
      <c r="AB158" s="79">
        <f t="shared" si="75"/>
        <v>750</v>
      </c>
      <c r="AC158" s="77">
        <f t="shared" si="76"/>
        <v>10072.81</v>
      </c>
      <c r="AD158" s="80">
        <f t="shared" si="77"/>
        <v>10822.81</v>
      </c>
      <c r="AE158" s="81">
        <f t="shared" si="78"/>
        <v>10526.0165</v>
      </c>
      <c r="AF158" s="79">
        <f t="shared" si="79"/>
        <v>80.2761</v>
      </c>
      <c r="AG158" s="82">
        <f t="shared" si="80"/>
        <v>0</v>
      </c>
      <c r="AH158" s="82">
        <f t="shared" si="81"/>
        <v>0</v>
      </c>
      <c r="AI158" s="82">
        <f t="shared" si="82"/>
        <v>0</v>
      </c>
      <c r="AJ158" s="82">
        <f t="shared" si="83"/>
        <v>0</v>
      </c>
      <c r="AK158" s="77">
        <f t="shared" si="84"/>
        <v>0</v>
      </c>
      <c r="AL158" s="84">
        <f t="shared" si="85"/>
        <v>80.2761</v>
      </c>
      <c r="AM158" s="79">
        <f t="shared" si="86"/>
        <v>187.5</v>
      </c>
      <c r="AN158" s="82">
        <f t="shared" si="87"/>
        <v>274.5</v>
      </c>
      <c r="AO158" s="82">
        <f t="shared" si="88"/>
        <v>375</v>
      </c>
      <c r="AP158" s="82">
        <f t="shared" si="89"/>
        <v>500</v>
      </c>
      <c r="AQ158" s="82">
        <f t="shared" si="90"/>
        <v>750</v>
      </c>
      <c r="AR158" s="77">
        <f t="shared" si="91"/>
        <v>17145.62</v>
      </c>
      <c r="AS158" s="84">
        <f t="shared" si="92"/>
        <v>19232.62</v>
      </c>
      <c r="AT158" s="85">
        <f t="shared" si="93"/>
        <v>19152.3439</v>
      </c>
      <c r="AU158" s="81"/>
      <c r="AV158" s="74">
        <f t="shared" si="94"/>
        <v>80113.869600000005</v>
      </c>
      <c r="AW158" s="86" t="s">
        <v>324</v>
      </c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</row>
    <row r="159" spans="2:77" ht="16.5" customHeight="1" thickBot="1" x14ac:dyDescent="0.25">
      <c r="B159" s="87">
        <v>154</v>
      </c>
      <c r="C159" s="59" t="s">
        <v>192</v>
      </c>
      <c r="D159" s="60" t="s">
        <v>302</v>
      </c>
      <c r="E159" s="61">
        <v>200</v>
      </c>
      <c r="F159" s="62">
        <v>5078.7</v>
      </c>
      <c r="G159" s="63">
        <v>196</v>
      </c>
      <c r="H159" s="64">
        <v>5990.45</v>
      </c>
      <c r="I159" s="63">
        <v>120.5</v>
      </c>
      <c r="J159" s="65">
        <v>2847.74</v>
      </c>
      <c r="K159" s="12">
        <f t="shared" si="95"/>
        <v>4638.9633333333331</v>
      </c>
      <c r="L159" s="66">
        <v>4</v>
      </c>
      <c r="M159" s="66">
        <v>4</v>
      </c>
      <c r="N159" s="66">
        <v>4</v>
      </c>
      <c r="O159" s="67">
        <f t="shared" si="98"/>
        <v>4</v>
      </c>
      <c r="P159" s="67">
        <f t="shared" si="96"/>
        <v>4</v>
      </c>
      <c r="Q159" s="68">
        <f t="shared" si="99"/>
        <v>18555.853333333333</v>
      </c>
      <c r="R159" s="69">
        <f t="shared" si="100"/>
        <v>4.9418861990011118</v>
      </c>
      <c r="S159" s="70">
        <f t="shared" si="97"/>
        <v>91700.91</v>
      </c>
      <c r="T159" s="71"/>
      <c r="U159" s="37"/>
      <c r="V159" s="73">
        <f>VLOOKUP(C159,SALARIO!$D$4:$G$252,4,FALSE)</f>
        <v>2847.74</v>
      </c>
      <c r="W159" s="74">
        <f t="shared" si="70"/>
        <v>91700.91</v>
      </c>
      <c r="X159" s="75">
        <f t="shared" si="71"/>
        <v>94548.650000000009</v>
      </c>
      <c r="Y159" s="76">
        <f t="shared" si="72"/>
        <v>142.387</v>
      </c>
      <c r="Z159" s="77">
        <f t="shared" si="73"/>
        <v>0</v>
      </c>
      <c r="AA159" s="89">
        <f t="shared" si="74"/>
        <v>142.387</v>
      </c>
      <c r="AB159" s="79">
        <f t="shared" si="75"/>
        <v>750</v>
      </c>
      <c r="AC159" s="77">
        <f t="shared" si="76"/>
        <v>7954.8650000000016</v>
      </c>
      <c r="AD159" s="80">
        <f t="shared" si="77"/>
        <v>8704.8650000000016</v>
      </c>
      <c r="AE159" s="81">
        <f t="shared" si="78"/>
        <v>8562.478000000001</v>
      </c>
      <c r="AF159" s="79">
        <f t="shared" si="79"/>
        <v>0</v>
      </c>
      <c r="AG159" s="82">
        <f t="shared" si="80"/>
        <v>0</v>
      </c>
      <c r="AH159" s="82">
        <f t="shared" si="81"/>
        <v>0</v>
      </c>
      <c r="AI159" s="82">
        <f t="shared" si="82"/>
        <v>0</v>
      </c>
      <c r="AJ159" s="82">
        <f t="shared" si="83"/>
        <v>0</v>
      </c>
      <c r="AK159" s="77">
        <f t="shared" si="84"/>
        <v>0</v>
      </c>
      <c r="AL159" s="84">
        <f t="shared" si="85"/>
        <v>0</v>
      </c>
      <c r="AM159" s="79">
        <f t="shared" si="86"/>
        <v>187.5</v>
      </c>
      <c r="AN159" s="82">
        <f t="shared" si="87"/>
        <v>274.5</v>
      </c>
      <c r="AO159" s="82">
        <f t="shared" si="88"/>
        <v>375</v>
      </c>
      <c r="AP159" s="82">
        <f t="shared" si="89"/>
        <v>500</v>
      </c>
      <c r="AQ159" s="82">
        <f t="shared" si="90"/>
        <v>750</v>
      </c>
      <c r="AR159" s="77">
        <f t="shared" si="91"/>
        <v>12909.730000000003</v>
      </c>
      <c r="AS159" s="84">
        <f t="shared" si="92"/>
        <v>14996.730000000003</v>
      </c>
      <c r="AT159" s="85">
        <f t="shared" si="93"/>
        <v>14996.730000000003</v>
      </c>
      <c r="AU159" s="81"/>
      <c r="AV159" s="74">
        <f t="shared" si="94"/>
        <v>68141.70199999999</v>
      </c>
      <c r="AW159" s="86" t="s">
        <v>324</v>
      </c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</row>
    <row r="160" spans="2:77" ht="16.5" customHeight="1" thickBot="1" x14ac:dyDescent="0.25">
      <c r="B160" s="87">
        <v>155</v>
      </c>
      <c r="C160" s="59" t="s">
        <v>193</v>
      </c>
      <c r="D160" s="60" t="s">
        <v>305</v>
      </c>
      <c r="E160" s="61">
        <v>191.25</v>
      </c>
      <c r="F160" s="62">
        <v>7172.2900000000009</v>
      </c>
      <c r="G160" s="63">
        <v>114.75</v>
      </c>
      <c r="H160" s="64">
        <v>3079.89</v>
      </c>
      <c r="I160" s="63">
        <v>191.25</v>
      </c>
      <c r="J160" s="65">
        <v>5133.1400000000003</v>
      </c>
      <c r="K160" s="12">
        <f t="shared" si="95"/>
        <v>5128.4399999999996</v>
      </c>
      <c r="L160" s="66">
        <v>4</v>
      </c>
      <c r="M160" s="66">
        <v>4</v>
      </c>
      <c r="N160" s="66">
        <v>4</v>
      </c>
      <c r="O160" s="67">
        <f t="shared" si="98"/>
        <v>4</v>
      </c>
      <c r="P160" s="67">
        <f t="shared" si="96"/>
        <v>4</v>
      </c>
      <c r="Q160" s="68">
        <f t="shared" si="99"/>
        <v>20513.759999999998</v>
      </c>
      <c r="R160" s="69">
        <f t="shared" si="100"/>
        <v>4.9418861990011118</v>
      </c>
      <c r="S160" s="70">
        <f t="shared" si="97"/>
        <v>101376.66</v>
      </c>
      <c r="T160" s="71"/>
      <c r="U160" s="37"/>
      <c r="V160" s="73">
        <f>VLOOKUP(C160,SALARIO!$D$4:$G$252,4,FALSE)</f>
        <v>5133.1400000000003</v>
      </c>
      <c r="W160" s="74">
        <f t="shared" si="70"/>
        <v>101376.66</v>
      </c>
      <c r="X160" s="75">
        <f t="shared" si="71"/>
        <v>106509.8</v>
      </c>
      <c r="Y160" s="76">
        <f t="shared" si="72"/>
        <v>256.65700000000004</v>
      </c>
      <c r="Z160" s="77">
        <f t="shared" si="73"/>
        <v>0</v>
      </c>
      <c r="AA160" s="89">
        <f t="shared" si="74"/>
        <v>256.65700000000004</v>
      </c>
      <c r="AB160" s="79">
        <f t="shared" si="75"/>
        <v>750</v>
      </c>
      <c r="AC160" s="77">
        <f t="shared" si="76"/>
        <v>9150.9800000000014</v>
      </c>
      <c r="AD160" s="80">
        <f t="shared" si="77"/>
        <v>9900.9800000000014</v>
      </c>
      <c r="AE160" s="81">
        <f t="shared" si="78"/>
        <v>9644.3230000000021</v>
      </c>
      <c r="AF160" s="79">
        <f t="shared" si="79"/>
        <v>56.194200000000009</v>
      </c>
      <c r="AG160" s="82">
        <f t="shared" si="80"/>
        <v>0</v>
      </c>
      <c r="AH160" s="82">
        <f t="shared" si="81"/>
        <v>0</v>
      </c>
      <c r="AI160" s="82">
        <f t="shared" si="82"/>
        <v>0</v>
      </c>
      <c r="AJ160" s="82">
        <f t="shared" si="83"/>
        <v>0</v>
      </c>
      <c r="AK160" s="77">
        <f t="shared" si="84"/>
        <v>0</v>
      </c>
      <c r="AL160" s="84">
        <f t="shared" si="85"/>
        <v>56.194200000000009</v>
      </c>
      <c r="AM160" s="79">
        <f t="shared" si="86"/>
        <v>187.5</v>
      </c>
      <c r="AN160" s="82">
        <f t="shared" si="87"/>
        <v>274.5</v>
      </c>
      <c r="AO160" s="82">
        <f t="shared" si="88"/>
        <v>375</v>
      </c>
      <c r="AP160" s="82">
        <f t="shared" si="89"/>
        <v>500</v>
      </c>
      <c r="AQ160" s="82">
        <f t="shared" si="90"/>
        <v>750</v>
      </c>
      <c r="AR160" s="77">
        <f t="shared" si="91"/>
        <v>15301.960000000001</v>
      </c>
      <c r="AS160" s="84">
        <f t="shared" si="92"/>
        <v>17388.96</v>
      </c>
      <c r="AT160" s="85">
        <f t="shared" si="93"/>
        <v>17332.765799999997</v>
      </c>
      <c r="AU160" s="81"/>
      <c r="AV160" s="74">
        <f t="shared" si="94"/>
        <v>74399.571200000006</v>
      </c>
      <c r="AW160" s="86" t="s">
        <v>324</v>
      </c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</row>
    <row r="161" spans="2:77" ht="16.5" customHeight="1" thickBot="1" x14ac:dyDescent="0.25">
      <c r="B161" s="87">
        <v>156</v>
      </c>
      <c r="C161" s="59" t="s">
        <v>194</v>
      </c>
      <c r="D161" s="60" t="s">
        <v>302</v>
      </c>
      <c r="E161" s="61">
        <v>191.25</v>
      </c>
      <c r="F161" s="62">
        <v>4885.34</v>
      </c>
      <c r="G161" s="63">
        <v>200</v>
      </c>
      <c r="H161" s="64">
        <v>4790.05</v>
      </c>
      <c r="I161" s="63">
        <v>93.25</v>
      </c>
      <c r="J161" s="65">
        <v>4318.4500000000007</v>
      </c>
      <c r="K161" s="12">
        <f t="shared" si="95"/>
        <v>4664.6133333333337</v>
      </c>
      <c r="L161" s="66">
        <v>4</v>
      </c>
      <c r="M161" s="66">
        <v>4</v>
      </c>
      <c r="N161" s="66">
        <v>4</v>
      </c>
      <c r="O161" s="67">
        <f t="shared" si="98"/>
        <v>4</v>
      </c>
      <c r="P161" s="67">
        <f t="shared" si="96"/>
        <v>4</v>
      </c>
      <c r="Q161" s="68">
        <f t="shared" si="99"/>
        <v>18658.453333333335</v>
      </c>
      <c r="R161" s="69">
        <f t="shared" si="100"/>
        <v>4.9418861990011118</v>
      </c>
      <c r="S161" s="70">
        <f t="shared" si="97"/>
        <v>92207.95</v>
      </c>
      <c r="T161" s="71"/>
      <c r="U161" s="37"/>
      <c r="V161" s="73">
        <f>VLOOKUP(C161,SALARIO!$D$4:$G$252,4,FALSE)</f>
        <v>4318.4500000000007</v>
      </c>
      <c r="W161" s="74">
        <f t="shared" ref="W161:W224" si="101">S161</f>
        <v>92207.95</v>
      </c>
      <c r="X161" s="75">
        <f t="shared" ref="X161:X224" si="102">V161+W161</f>
        <v>96526.399999999994</v>
      </c>
      <c r="Y161" s="76">
        <f t="shared" ref="Y161:Y224" si="103">IF(V161&lt;=15000,V161*Y$5,15000*Y$5)</f>
        <v>215.92250000000004</v>
      </c>
      <c r="Z161" s="77">
        <f t="shared" ref="Z161:Z224" si="104">IF(V161&lt;=15000,0,(V161-15000)*Z$5)</f>
        <v>0</v>
      </c>
      <c r="AA161" s="89">
        <f t="shared" ref="AA161:AA224" si="105">SUM(Y161:Z161)</f>
        <v>215.92250000000004</v>
      </c>
      <c r="AB161" s="79">
        <f t="shared" ref="AB161:AB224" si="106">IF(X161&lt;=15000,X161*AB$5,15000*AB$5)</f>
        <v>750</v>
      </c>
      <c r="AC161" s="77">
        <f t="shared" ref="AC161:AC224" si="107">IF(X161&lt;=15000,0,(X161-15000)*AC$5)</f>
        <v>8152.6399999999994</v>
      </c>
      <c r="AD161" s="80">
        <f t="shared" ref="AD161:AD224" si="108">SUM(AB161:AC161)</f>
        <v>8902.64</v>
      </c>
      <c r="AE161" s="81">
        <f t="shared" ref="AE161:AE224" si="109">AD161-AA161</f>
        <v>8686.7174999999988</v>
      </c>
      <c r="AF161" s="79">
        <f t="shared" ref="AF161:AF224" si="110">IF(V161&gt;3260,IF(V161&gt;9510,(9510-3260)*AF$5,(V161-3260)*AF$5),0)</f>
        <v>31.75350000000002</v>
      </c>
      <c r="AG161" s="82">
        <f t="shared" ref="AG161:AG224" si="111">IF(V161&gt;9510,IF(V161&gt;15000,(15000-9510)*AG$5,(V161-9510)*AG$5),0)</f>
        <v>0</v>
      </c>
      <c r="AH161" s="82">
        <f t="shared" ref="AH161:AH224" si="112">IF(V161&gt;15000,IF(V161&gt;20000,(20000-15000)*AH$5,(V161-15000)*AH$5),0)</f>
        <v>0</v>
      </c>
      <c r="AI161" s="82">
        <f t="shared" ref="AI161:AI224" si="113">IF(V161&gt;20000,IF(V161&gt;25000,(25000-20000)*AI$5,(V161-20000)*AI$5),0)</f>
        <v>0</v>
      </c>
      <c r="AJ161" s="82">
        <f t="shared" ref="AJ161:AJ224" si="114">IF(V161&gt;25000,IF(V161&gt;30000,(30000-25000)*AJ$5,(V161-25000)*AJ$5),0)</f>
        <v>0</v>
      </c>
      <c r="AK161" s="77">
        <f t="shared" ref="AK161:AK224" si="115">IF(V161&gt;30000,(V161-30000)*AK$5,0)</f>
        <v>0</v>
      </c>
      <c r="AL161" s="84">
        <f t="shared" ref="AL161:AL224" si="116">SUM(AF161:AK161)</f>
        <v>31.75350000000002</v>
      </c>
      <c r="AM161" s="79">
        <f t="shared" ref="AM161:AM224" si="117">IF(X161&gt;3260,IF(X161&gt;9510,(9510-3260)*AM$5,(X161-3260)*AM$5),0)</f>
        <v>187.5</v>
      </c>
      <c r="AN161" s="82">
        <f t="shared" ref="AN161:AN224" si="118">IF(X161&gt;9510,IF(X161&gt;15000,(15000-9510)*AN$5,(X161-9510)*AN$5),0)</f>
        <v>274.5</v>
      </c>
      <c r="AO161" s="82">
        <f t="shared" ref="AO161:AO224" si="119">IF(X161&gt;15000,IF(X161&gt;20000,(20000-15000)*AO$5,(X161-15000)*AO$5),0)</f>
        <v>375</v>
      </c>
      <c r="AP161" s="82">
        <f t="shared" ref="AP161:AP224" si="120">IF(X161&gt;20000,IF(X161&gt;25000,(25000-20000)*AP$5,(X161-20000)*AP$5),0)</f>
        <v>500</v>
      </c>
      <c r="AQ161" s="82">
        <f t="shared" ref="AQ161:AQ224" si="121">IF(X161&gt;25000,IF(X161&gt;30000,(30000-25000)*AQ$5,(X161-25000)*AQ$5),0)</f>
        <v>750</v>
      </c>
      <c r="AR161" s="77">
        <f t="shared" ref="AR161:AR224" si="122">IF(X161&gt;30000,(X161-30000)*AR$5,0)</f>
        <v>13305.279999999999</v>
      </c>
      <c r="AS161" s="84">
        <f t="shared" ref="AS161:AS224" si="123">SUM(AM161:AR161)</f>
        <v>15392.279999999999</v>
      </c>
      <c r="AT161" s="85">
        <f t="shared" ref="AT161:AT224" si="124">AS161-AL161</f>
        <v>15360.526499999998</v>
      </c>
      <c r="AU161" s="81"/>
      <c r="AV161" s="74">
        <f t="shared" ref="AV161:AV224" si="125">W161-AE161-AT161-AU161</f>
        <v>68160.706000000006</v>
      </c>
      <c r="AW161" s="86" t="s">
        <v>324</v>
      </c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</row>
    <row r="162" spans="2:77" ht="16.5" customHeight="1" thickBot="1" x14ac:dyDescent="0.25">
      <c r="B162" s="87">
        <v>157</v>
      </c>
      <c r="C162" s="59" t="s">
        <v>195</v>
      </c>
      <c r="D162" s="60" t="s">
        <v>308</v>
      </c>
      <c r="E162" s="61">
        <v>0</v>
      </c>
      <c r="F162" s="62">
        <v>0</v>
      </c>
      <c r="G162" s="63"/>
      <c r="H162" s="64"/>
      <c r="I162" s="63"/>
      <c r="J162" s="65"/>
      <c r="K162" s="12">
        <f t="shared" si="95"/>
        <v>0</v>
      </c>
      <c r="L162" s="66" t="s">
        <v>20</v>
      </c>
      <c r="M162" s="66" t="s">
        <v>20</v>
      </c>
      <c r="N162" s="66" t="s">
        <v>20</v>
      </c>
      <c r="O162" s="67">
        <f t="shared" si="98"/>
        <v>0</v>
      </c>
      <c r="P162" s="67">
        <f t="shared" si="96"/>
        <v>0</v>
      </c>
      <c r="Q162" s="68">
        <f t="shared" si="99"/>
        <v>0</v>
      </c>
      <c r="R162" s="69">
        <f t="shared" si="100"/>
        <v>4.9418861990011118</v>
      </c>
      <c r="S162" s="70">
        <f t="shared" si="97"/>
        <v>0</v>
      </c>
      <c r="T162" s="71"/>
      <c r="U162" s="37"/>
      <c r="V162" s="73">
        <v>0</v>
      </c>
      <c r="W162" s="74">
        <f t="shared" si="101"/>
        <v>0</v>
      </c>
      <c r="X162" s="75">
        <f t="shared" si="102"/>
        <v>0</v>
      </c>
      <c r="Y162" s="76">
        <f t="shared" si="103"/>
        <v>0</v>
      </c>
      <c r="Z162" s="77">
        <f t="shared" si="104"/>
        <v>0</v>
      </c>
      <c r="AA162" s="89">
        <f t="shared" si="105"/>
        <v>0</v>
      </c>
      <c r="AB162" s="79">
        <f t="shared" si="106"/>
        <v>0</v>
      </c>
      <c r="AC162" s="77">
        <f t="shared" si="107"/>
        <v>0</v>
      </c>
      <c r="AD162" s="80">
        <f t="shared" si="108"/>
        <v>0</v>
      </c>
      <c r="AE162" s="81">
        <f t="shared" si="109"/>
        <v>0</v>
      </c>
      <c r="AF162" s="79">
        <f t="shared" si="110"/>
        <v>0</v>
      </c>
      <c r="AG162" s="82">
        <f t="shared" si="111"/>
        <v>0</v>
      </c>
      <c r="AH162" s="82">
        <f t="shared" si="112"/>
        <v>0</v>
      </c>
      <c r="AI162" s="82">
        <f t="shared" si="113"/>
        <v>0</v>
      </c>
      <c r="AJ162" s="82">
        <f t="shared" si="114"/>
        <v>0</v>
      </c>
      <c r="AK162" s="77">
        <f t="shared" si="115"/>
        <v>0</v>
      </c>
      <c r="AL162" s="84">
        <f t="shared" si="116"/>
        <v>0</v>
      </c>
      <c r="AM162" s="79">
        <f t="shared" si="117"/>
        <v>0</v>
      </c>
      <c r="AN162" s="82">
        <f t="shared" si="118"/>
        <v>0</v>
      </c>
      <c r="AO162" s="82">
        <f t="shared" si="119"/>
        <v>0</v>
      </c>
      <c r="AP162" s="82">
        <f t="shared" si="120"/>
        <v>0</v>
      </c>
      <c r="AQ162" s="82">
        <f t="shared" si="121"/>
        <v>0</v>
      </c>
      <c r="AR162" s="77">
        <f t="shared" si="122"/>
        <v>0</v>
      </c>
      <c r="AS162" s="84">
        <f t="shared" si="123"/>
        <v>0</v>
      </c>
      <c r="AT162" s="85">
        <f t="shared" si="124"/>
        <v>0</v>
      </c>
      <c r="AU162" s="81"/>
      <c r="AV162" s="74">
        <f t="shared" si="125"/>
        <v>0</v>
      </c>
      <c r="AW162" s="86" t="s">
        <v>324</v>
      </c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</row>
    <row r="163" spans="2:77" ht="16.5" customHeight="1" thickBot="1" x14ac:dyDescent="0.25">
      <c r="B163" s="87">
        <v>158</v>
      </c>
      <c r="C163" s="59" t="s">
        <v>196</v>
      </c>
      <c r="D163" s="60" t="s">
        <v>306</v>
      </c>
      <c r="E163" s="61">
        <v>186</v>
      </c>
      <c r="F163" s="62">
        <v>8839.98</v>
      </c>
      <c r="G163" s="63">
        <v>193</v>
      </c>
      <c r="H163" s="64">
        <v>8404.51</v>
      </c>
      <c r="I163" s="63">
        <v>185</v>
      </c>
      <c r="J163" s="65">
        <v>8056.14</v>
      </c>
      <c r="K163" s="12">
        <f t="shared" si="95"/>
        <v>8433.5433333333331</v>
      </c>
      <c r="L163" s="66">
        <v>4</v>
      </c>
      <c r="M163" s="66">
        <v>4</v>
      </c>
      <c r="N163" s="66">
        <v>4</v>
      </c>
      <c r="O163" s="67">
        <f t="shared" si="98"/>
        <v>4</v>
      </c>
      <c r="P163" s="67">
        <f t="shared" si="96"/>
        <v>4</v>
      </c>
      <c r="Q163" s="68">
        <f t="shared" si="99"/>
        <v>33734.173333333332</v>
      </c>
      <c r="R163" s="69">
        <f t="shared" si="100"/>
        <v>4.9418861990011118</v>
      </c>
      <c r="S163" s="70">
        <f t="shared" si="97"/>
        <v>166710.44</v>
      </c>
      <c r="T163" s="71"/>
      <c r="U163" s="37"/>
      <c r="V163" s="73">
        <f>VLOOKUP(C163,SALARIO!$D$4:$G$252,4,FALSE)</f>
        <v>8056.14</v>
      </c>
      <c r="W163" s="74">
        <f t="shared" si="101"/>
        <v>166710.44</v>
      </c>
      <c r="X163" s="75">
        <f t="shared" si="102"/>
        <v>174766.58000000002</v>
      </c>
      <c r="Y163" s="76">
        <f t="shared" si="103"/>
        <v>402.80700000000002</v>
      </c>
      <c r="Z163" s="77">
        <f t="shared" si="104"/>
        <v>0</v>
      </c>
      <c r="AA163" s="89">
        <f t="shared" si="105"/>
        <v>402.80700000000002</v>
      </c>
      <c r="AB163" s="79">
        <f t="shared" si="106"/>
        <v>750</v>
      </c>
      <c r="AC163" s="77">
        <f t="shared" si="107"/>
        <v>15976.658000000003</v>
      </c>
      <c r="AD163" s="80">
        <f t="shared" si="108"/>
        <v>16726.658000000003</v>
      </c>
      <c r="AE163" s="81">
        <f t="shared" si="109"/>
        <v>16323.851000000002</v>
      </c>
      <c r="AF163" s="79">
        <f t="shared" si="110"/>
        <v>143.88419999999999</v>
      </c>
      <c r="AG163" s="82">
        <f t="shared" si="111"/>
        <v>0</v>
      </c>
      <c r="AH163" s="82">
        <f t="shared" si="112"/>
        <v>0</v>
      </c>
      <c r="AI163" s="82">
        <f t="shared" si="113"/>
        <v>0</v>
      </c>
      <c r="AJ163" s="82">
        <f t="shared" si="114"/>
        <v>0</v>
      </c>
      <c r="AK163" s="77">
        <f t="shared" si="115"/>
        <v>0</v>
      </c>
      <c r="AL163" s="84">
        <f t="shared" si="116"/>
        <v>143.88419999999999</v>
      </c>
      <c r="AM163" s="79">
        <f t="shared" si="117"/>
        <v>187.5</v>
      </c>
      <c r="AN163" s="82">
        <f t="shared" si="118"/>
        <v>274.5</v>
      </c>
      <c r="AO163" s="82">
        <f t="shared" si="119"/>
        <v>375</v>
      </c>
      <c r="AP163" s="82">
        <f t="shared" si="120"/>
        <v>500</v>
      </c>
      <c r="AQ163" s="82">
        <f t="shared" si="121"/>
        <v>750</v>
      </c>
      <c r="AR163" s="77">
        <f t="shared" si="122"/>
        <v>28953.316000000006</v>
      </c>
      <c r="AS163" s="84">
        <f t="shared" si="123"/>
        <v>31040.316000000006</v>
      </c>
      <c r="AT163" s="85">
        <f t="shared" si="124"/>
        <v>30896.431800000006</v>
      </c>
      <c r="AU163" s="81"/>
      <c r="AV163" s="74">
        <f t="shared" si="125"/>
        <v>119490.1572</v>
      </c>
      <c r="AW163" s="86" t="s">
        <v>324</v>
      </c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</row>
    <row r="164" spans="2:77" ht="16.5" customHeight="1" thickBot="1" x14ac:dyDescent="0.25">
      <c r="B164" s="58">
        <v>159</v>
      </c>
      <c r="C164" s="59" t="s">
        <v>197</v>
      </c>
      <c r="D164" s="60" t="s">
        <v>304</v>
      </c>
      <c r="E164" s="61">
        <v>200</v>
      </c>
      <c r="F164" s="62">
        <v>6686.26</v>
      </c>
      <c r="G164" s="63">
        <v>132</v>
      </c>
      <c r="H164" s="64">
        <v>6056.46</v>
      </c>
      <c r="I164" s="63">
        <v>184</v>
      </c>
      <c r="J164" s="65">
        <v>5695.7</v>
      </c>
      <c r="K164" s="12">
        <f t="shared" si="95"/>
        <v>6146.14</v>
      </c>
      <c r="L164" s="66">
        <v>4</v>
      </c>
      <c r="M164" s="66">
        <v>4</v>
      </c>
      <c r="N164" s="66">
        <v>4</v>
      </c>
      <c r="O164" s="67">
        <f t="shared" si="98"/>
        <v>4</v>
      </c>
      <c r="P164" s="67">
        <f t="shared" si="96"/>
        <v>4</v>
      </c>
      <c r="Q164" s="68">
        <f t="shared" si="99"/>
        <v>24584.560000000001</v>
      </c>
      <c r="R164" s="69">
        <f t="shared" si="100"/>
        <v>4.9418861990011118</v>
      </c>
      <c r="S164" s="70">
        <f t="shared" si="97"/>
        <v>121494.09</v>
      </c>
      <c r="T164" s="71"/>
      <c r="U164" s="37"/>
      <c r="V164" s="73">
        <f>VLOOKUP(C164,SALARIO!$D$4:$G$252,4,FALSE)</f>
        <v>5695.7</v>
      </c>
      <c r="W164" s="74">
        <f t="shared" si="101"/>
        <v>121494.09</v>
      </c>
      <c r="X164" s="75">
        <f t="shared" si="102"/>
        <v>127189.79</v>
      </c>
      <c r="Y164" s="76">
        <f t="shared" si="103"/>
        <v>284.78500000000003</v>
      </c>
      <c r="Z164" s="77">
        <f t="shared" si="104"/>
        <v>0</v>
      </c>
      <c r="AA164" s="89">
        <f t="shared" si="105"/>
        <v>284.78500000000003</v>
      </c>
      <c r="AB164" s="79">
        <f t="shared" si="106"/>
        <v>750</v>
      </c>
      <c r="AC164" s="77">
        <f t="shared" si="107"/>
        <v>11218.978999999999</v>
      </c>
      <c r="AD164" s="80">
        <f t="shared" si="108"/>
        <v>11968.978999999999</v>
      </c>
      <c r="AE164" s="81">
        <f t="shared" si="109"/>
        <v>11684.194</v>
      </c>
      <c r="AF164" s="79">
        <f t="shared" si="110"/>
        <v>73.070999999999998</v>
      </c>
      <c r="AG164" s="82">
        <f t="shared" si="111"/>
        <v>0</v>
      </c>
      <c r="AH164" s="82">
        <f t="shared" si="112"/>
        <v>0</v>
      </c>
      <c r="AI164" s="82">
        <f t="shared" si="113"/>
        <v>0</v>
      </c>
      <c r="AJ164" s="82">
        <f t="shared" si="114"/>
        <v>0</v>
      </c>
      <c r="AK164" s="77">
        <f t="shared" si="115"/>
        <v>0</v>
      </c>
      <c r="AL164" s="84">
        <f t="shared" si="116"/>
        <v>73.070999999999998</v>
      </c>
      <c r="AM164" s="79">
        <f t="shared" si="117"/>
        <v>187.5</v>
      </c>
      <c r="AN164" s="82">
        <f t="shared" si="118"/>
        <v>274.5</v>
      </c>
      <c r="AO164" s="82">
        <f t="shared" si="119"/>
        <v>375</v>
      </c>
      <c r="AP164" s="82">
        <f t="shared" si="120"/>
        <v>500</v>
      </c>
      <c r="AQ164" s="82">
        <f t="shared" si="121"/>
        <v>750</v>
      </c>
      <c r="AR164" s="77">
        <f t="shared" si="122"/>
        <v>19437.957999999999</v>
      </c>
      <c r="AS164" s="84">
        <f t="shared" si="123"/>
        <v>21524.957999999999</v>
      </c>
      <c r="AT164" s="85">
        <f t="shared" si="124"/>
        <v>21451.886999999999</v>
      </c>
      <c r="AU164" s="81"/>
      <c r="AV164" s="74">
        <f t="shared" si="125"/>
        <v>88358.008999999991</v>
      </c>
      <c r="AW164" s="86" t="s">
        <v>324</v>
      </c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</row>
    <row r="165" spans="2:77" ht="16.5" customHeight="1" thickBot="1" x14ac:dyDescent="0.25">
      <c r="B165" s="87">
        <v>160</v>
      </c>
      <c r="C165" s="59" t="s">
        <v>198</v>
      </c>
      <c r="D165" s="60" t="s">
        <v>305</v>
      </c>
      <c r="E165" s="61">
        <v>140.25</v>
      </c>
      <c r="F165" s="62">
        <v>5980.66</v>
      </c>
      <c r="G165" s="63">
        <v>191.25</v>
      </c>
      <c r="H165" s="64">
        <v>5133.1400000000003</v>
      </c>
      <c r="I165" s="63">
        <v>204</v>
      </c>
      <c r="J165" s="65">
        <v>5475.35</v>
      </c>
      <c r="K165" s="12">
        <f t="shared" si="95"/>
        <v>5529.7166666666672</v>
      </c>
      <c r="L165" s="66">
        <v>4</v>
      </c>
      <c r="M165" s="66">
        <v>4</v>
      </c>
      <c r="N165" s="66">
        <v>4</v>
      </c>
      <c r="O165" s="67">
        <f t="shared" si="98"/>
        <v>4</v>
      </c>
      <c r="P165" s="67">
        <f t="shared" si="96"/>
        <v>4</v>
      </c>
      <c r="Q165" s="68">
        <f t="shared" si="99"/>
        <v>22118.866666666669</v>
      </c>
      <c r="R165" s="69">
        <f t="shared" si="100"/>
        <v>4.9418861990011118</v>
      </c>
      <c r="S165" s="70">
        <f t="shared" si="97"/>
        <v>109308.92</v>
      </c>
      <c r="T165" s="71"/>
      <c r="U165" s="37"/>
      <c r="V165" s="73">
        <f>VLOOKUP(C165,SALARIO!$D$4:$G$252,4,FALSE)</f>
        <v>5475.35</v>
      </c>
      <c r="W165" s="74">
        <f t="shared" si="101"/>
        <v>109308.92</v>
      </c>
      <c r="X165" s="75">
        <f t="shared" si="102"/>
        <v>114784.27</v>
      </c>
      <c r="Y165" s="76">
        <f t="shared" si="103"/>
        <v>273.76750000000004</v>
      </c>
      <c r="Z165" s="77">
        <f t="shared" si="104"/>
        <v>0</v>
      </c>
      <c r="AA165" s="89">
        <f t="shared" si="105"/>
        <v>273.76750000000004</v>
      </c>
      <c r="AB165" s="79">
        <f t="shared" si="106"/>
        <v>750</v>
      </c>
      <c r="AC165" s="77">
        <f t="shared" si="107"/>
        <v>9978.4270000000015</v>
      </c>
      <c r="AD165" s="80">
        <f t="shared" si="108"/>
        <v>10728.427000000001</v>
      </c>
      <c r="AE165" s="81">
        <f t="shared" si="109"/>
        <v>10454.659500000002</v>
      </c>
      <c r="AF165" s="79">
        <f t="shared" si="110"/>
        <v>66.46050000000001</v>
      </c>
      <c r="AG165" s="82">
        <f t="shared" si="111"/>
        <v>0</v>
      </c>
      <c r="AH165" s="82">
        <f t="shared" si="112"/>
        <v>0</v>
      </c>
      <c r="AI165" s="82">
        <f t="shared" si="113"/>
        <v>0</v>
      </c>
      <c r="AJ165" s="82">
        <f t="shared" si="114"/>
        <v>0</v>
      </c>
      <c r="AK165" s="77">
        <f t="shared" si="115"/>
        <v>0</v>
      </c>
      <c r="AL165" s="84">
        <f t="shared" si="116"/>
        <v>66.46050000000001</v>
      </c>
      <c r="AM165" s="79">
        <f t="shared" si="117"/>
        <v>187.5</v>
      </c>
      <c r="AN165" s="82">
        <f t="shared" si="118"/>
        <v>274.5</v>
      </c>
      <c r="AO165" s="82">
        <f t="shared" si="119"/>
        <v>375</v>
      </c>
      <c r="AP165" s="82">
        <f t="shared" si="120"/>
        <v>500</v>
      </c>
      <c r="AQ165" s="82">
        <f t="shared" si="121"/>
        <v>750</v>
      </c>
      <c r="AR165" s="77">
        <f t="shared" si="122"/>
        <v>16956.854000000003</v>
      </c>
      <c r="AS165" s="84">
        <f t="shared" si="123"/>
        <v>19043.854000000003</v>
      </c>
      <c r="AT165" s="85">
        <f t="shared" si="124"/>
        <v>18977.393500000002</v>
      </c>
      <c r="AU165" s="81"/>
      <c r="AV165" s="74">
        <f t="shared" si="125"/>
        <v>79876.866999999998</v>
      </c>
      <c r="AW165" s="86" t="s">
        <v>324</v>
      </c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</row>
    <row r="166" spans="2:77" ht="16.5" customHeight="1" thickBot="1" x14ac:dyDescent="0.25">
      <c r="B166" s="87">
        <v>161</v>
      </c>
      <c r="C166" s="59" t="s">
        <v>199</v>
      </c>
      <c r="D166" s="60" t="s">
        <v>304</v>
      </c>
      <c r="E166" s="61">
        <v>200</v>
      </c>
      <c r="F166" s="62">
        <v>6810.08</v>
      </c>
      <c r="G166" s="63">
        <v>0</v>
      </c>
      <c r="H166" s="64">
        <v>0</v>
      </c>
      <c r="I166" s="63"/>
      <c r="J166" s="65"/>
      <c r="K166" s="12">
        <f t="shared" si="95"/>
        <v>2270.0266666666666</v>
      </c>
      <c r="L166" s="66">
        <v>4</v>
      </c>
      <c r="M166" s="66" t="s">
        <v>20</v>
      </c>
      <c r="N166" s="66" t="s">
        <v>20</v>
      </c>
      <c r="O166" s="67">
        <f t="shared" si="98"/>
        <v>4</v>
      </c>
      <c r="P166" s="67">
        <f t="shared" si="96"/>
        <v>4</v>
      </c>
      <c r="Q166" s="68">
        <f t="shared" si="99"/>
        <v>9080.1066666666666</v>
      </c>
      <c r="R166" s="69">
        <f t="shared" si="100"/>
        <v>4.9418861990011118</v>
      </c>
      <c r="S166" s="70">
        <f t="shared" si="97"/>
        <v>44872.85</v>
      </c>
      <c r="T166" s="71"/>
      <c r="U166" s="37"/>
      <c r="V166" s="73">
        <v>0</v>
      </c>
      <c r="W166" s="74">
        <f t="shared" si="101"/>
        <v>44872.85</v>
      </c>
      <c r="X166" s="75">
        <f t="shared" si="102"/>
        <v>44872.85</v>
      </c>
      <c r="Y166" s="76">
        <f t="shared" si="103"/>
        <v>0</v>
      </c>
      <c r="Z166" s="77">
        <f t="shared" si="104"/>
        <v>0</v>
      </c>
      <c r="AA166" s="89">
        <f t="shared" si="105"/>
        <v>0</v>
      </c>
      <c r="AB166" s="79">
        <f t="shared" si="106"/>
        <v>750</v>
      </c>
      <c r="AC166" s="77">
        <f t="shared" si="107"/>
        <v>2987.2849999999999</v>
      </c>
      <c r="AD166" s="80">
        <f t="shared" si="108"/>
        <v>3737.2849999999999</v>
      </c>
      <c r="AE166" s="81">
        <f t="shared" si="109"/>
        <v>3737.2849999999999</v>
      </c>
      <c r="AF166" s="79">
        <f t="shared" si="110"/>
        <v>0</v>
      </c>
      <c r="AG166" s="82">
        <f t="shared" si="111"/>
        <v>0</v>
      </c>
      <c r="AH166" s="82">
        <f t="shared" si="112"/>
        <v>0</v>
      </c>
      <c r="AI166" s="82">
        <f t="shared" si="113"/>
        <v>0</v>
      </c>
      <c r="AJ166" s="82">
        <f t="shared" si="114"/>
        <v>0</v>
      </c>
      <c r="AK166" s="77">
        <f t="shared" si="115"/>
        <v>0</v>
      </c>
      <c r="AL166" s="84">
        <f t="shared" si="116"/>
        <v>0</v>
      </c>
      <c r="AM166" s="79">
        <f t="shared" si="117"/>
        <v>187.5</v>
      </c>
      <c r="AN166" s="82">
        <f t="shared" si="118"/>
        <v>274.5</v>
      </c>
      <c r="AO166" s="82">
        <f t="shared" si="119"/>
        <v>375</v>
      </c>
      <c r="AP166" s="82">
        <f t="shared" si="120"/>
        <v>500</v>
      </c>
      <c r="AQ166" s="82">
        <f t="shared" si="121"/>
        <v>750</v>
      </c>
      <c r="AR166" s="77">
        <f t="shared" si="122"/>
        <v>2974.5699999999997</v>
      </c>
      <c r="AS166" s="84">
        <f t="shared" si="123"/>
        <v>5061.57</v>
      </c>
      <c r="AT166" s="85">
        <f t="shared" si="124"/>
        <v>5061.57</v>
      </c>
      <c r="AU166" s="81"/>
      <c r="AV166" s="74">
        <f t="shared" si="125"/>
        <v>36073.995000000003</v>
      </c>
      <c r="AW166" s="86" t="s">
        <v>324</v>
      </c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</row>
    <row r="167" spans="2:77" ht="16.5" customHeight="1" thickBot="1" x14ac:dyDescent="0.25">
      <c r="B167" s="87">
        <v>162</v>
      </c>
      <c r="C167" s="59" t="s">
        <v>200</v>
      </c>
      <c r="D167" s="60" t="s">
        <v>302</v>
      </c>
      <c r="E167" s="61">
        <v>204</v>
      </c>
      <c r="F167" s="62">
        <v>5496.01</v>
      </c>
      <c r="G167" s="63">
        <v>195.25</v>
      </c>
      <c r="H167" s="64">
        <v>4675.3</v>
      </c>
      <c r="I167" s="63">
        <v>187.25</v>
      </c>
      <c r="J167" s="65">
        <v>4484.72</v>
      </c>
      <c r="K167" s="12">
        <f t="shared" si="95"/>
        <v>4885.3433333333342</v>
      </c>
      <c r="L167" s="66">
        <v>4</v>
      </c>
      <c r="M167" s="66">
        <v>4</v>
      </c>
      <c r="N167" s="66">
        <v>4</v>
      </c>
      <c r="O167" s="67">
        <f t="shared" si="98"/>
        <v>4</v>
      </c>
      <c r="P167" s="67">
        <f t="shared" si="96"/>
        <v>4</v>
      </c>
      <c r="Q167" s="68">
        <f t="shared" si="99"/>
        <v>19541.373333333337</v>
      </c>
      <c r="R167" s="69">
        <f t="shared" si="100"/>
        <v>4.9418861990011118</v>
      </c>
      <c r="S167" s="70">
        <f t="shared" si="97"/>
        <v>96571.24</v>
      </c>
      <c r="T167" s="71"/>
      <c r="U167" s="37"/>
      <c r="V167" s="73">
        <f>VLOOKUP(C167,SALARIO!$D$4:$G$252,4,FALSE)</f>
        <v>6737.3</v>
      </c>
      <c r="W167" s="74">
        <f t="shared" si="101"/>
        <v>96571.24</v>
      </c>
      <c r="X167" s="75">
        <f t="shared" si="102"/>
        <v>103308.54000000001</v>
      </c>
      <c r="Y167" s="76">
        <f t="shared" si="103"/>
        <v>336.86500000000001</v>
      </c>
      <c r="Z167" s="77">
        <f t="shared" si="104"/>
        <v>0</v>
      </c>
      <c r="AA167" s="89">
        <f t="shared" si="105"/>
        <v>336.86500000000001</v>
      </c>
      <c r="AB167" s="79">
        <f t="shared" si="106"/>
        <v>750</v>
      </c>
      <c r="AC167" s="77">
        <f t="shared" si="107"/>
        <v>8830.8540000000012</v>
      </c>
      <c r="AD167" s="80">
        <f t="shared" si="108"/>
        <v>9580.8540000000012</v>
      </c>
      <c r="AE167" s="81">
        <f t="shared" si="109"/>
        <v>9243.9890000000014</v>
      </c>
      <c r="AF167" s="79">
        <f t="shared" si="110"/>
        <v>104.319</v>
      </c>
      <c r="AG167" s="82">
        <f t="shared" si="111"/>
        <v>0</v>
      </c>
      <c r="AH167" s="82">
        <f t="shared" si="112"/>
        <v>0</v>
      </c>
      <c r="AI167" s="82">
        <f t="shared" si="113"/>
        <v>0</v>
      </c>
      <c r="AJ167" s="82">
        <f t="shared" si="114"/>
        <v>0</v>
      </c>
      <c r="AK167" s="77">
        <f t="shared" si="115"/>
        <v>0</v>
      </c>
      <c r="AL167" s="84">
        <f t="shared" si="116"/>
        <v>104.319</v>
      </c>
      <c r="AM167" s="79">
        <f t="shared" si="117"/>
        <v>187.5</v>
      </c>
      <c r="AN167" s="82">
        <f t="shared" si="118"/>
        <v>274.5</v>
      </c>
      <c r="AO167" s="82">
        <f t="shared" si="119"/>
        <v>375</v>
      </c>
      <c r="AP167" s="82">
        <f t="shared" si="120"/>
        <v>500</v>
      </c>
      <c r="AQ167" s="82">
        <f t="shared" si="121"/>
        <v>750</v>
      </c>
      <c r="AR167" s="77">
        <f t="shared" si="122"/>
        <v>14661.708000000002</v>
      </c>
      <c r="AS167" s="84">
        <f t="shared" si="123"/>
        <v>16748.708000000002</v>
      </c>
      <c r="AT167" s="85">
        <f t="shared" si="124"/>
        <v>16644.389000000003</v>
      </c>
      <c r="AU167" s="81"/>
      <c r="AV167" s="74">
        <f t="shared" si="125"/>
        <v>70682.861999999994</v>
      </c>
      <c r="AW167" s="86" t="s">
        <v>324</v>
      </c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</row>
    <row r="168" spans="2:77" ht="16.5" customHeight="1" thickBot="1" x14ac:dyDescent="0.25">
      <c r="B168" s="87">
        <v>163</v>
      </c>
      <c r="C168" s="59" t="s">
        <v>201</v>
      </c>
      <c r="D168" s="60" t="s">
        <v>305</v>
      </c>
      <c r="E168" s="61">
        <v>204</v>
      </c>
      <c r="F168" s="62">
        <v>6159.77</v>
      </c>
      <c r="G168" s="63">
        <v>127.5</v>
      </c>
      <c r="H168" s="64">
        <v>5315.62</v>
      </c>
      <c r="I168" s="63">
        <v>178.5</v>
      </c>
      <c r="J168" s="65">
        <v>4790.93</v>
      </c>
      <c r="K168" s="12">
        <f t="shared" si="95"/>
        <v>5422.1066666666666</v>
      </c>
      <c r="L168" s="66">
        <v>4</v>
      </c>
      <c r="M168" s="66">
        <v>4</v>
      </c>
      <c r="N168" s="66">
        <v>4</v>
      </c>
      <c r="O168" s="67">
        <f t="shared" si="98"/>
        <v>4</v>
      </c>
      <c r="P168" s="67">
        <f t="shared" si="96"/>
        <v>4</v>
      </c>
      <c r="Q168" s="68">
        <f t="shared" si="99"/>
        <v>21688.426666666666</v>
      </c>
      <c r="R168" s="69">
        <f t="shared" si="100"/>
        <v>4.9418861990011118</v>
      </c>
      <c r="S168" s="70">
        <f t="shared" si="97"/>
        <v>107181.73</v>
      </c>
      <c r="T168" s="71"/>
      <c r="U168" s="37"/>
      <c r="V168" s="73">
        <f>VLOOKUP(C168,SALARIO!$D$4:$G$252,4,FALSE)</f>
        <v>4790.93</v>
      </c>
      <c r="W168" s="74">
        <f t="shared" si="101"/>
        <v>107181.73</v>
      </c>
      <c r="X168" s="75">
        <f t="shared" si="102"/>
        <v>111972.66</v>
      </c>
      <c r="Y168" s="76">
        <f t="shared" si="103"/>
        <v>239.54650000000004</v>
      </c>
      <c r="Z168" s="77">
        <f t="shared" si="104"/>
        <v>0</v>
      </c>
      <c r="AA168" s="89">
        <f t="shared" si="105"/>
        <v>239.54650000000004</v>
      </c>
      <c r="AB168" s="79">
        <f t="shared" si="106"/>
        <v>750</v>
      </c>
      <c r="AC168" s="77">
        <f t="shared" si="107"/>
        <v>9697.2660000000014</v>
      </c>
      <c r="AD168" s="80">
        <f t="shared" si="108"/>
        <v>10447.266000000001</v>
      </c>
      <c r="AE168" s="81">
        <f t="shared" si="109"/>
        <v>10207.719500000001</v>
      </c>
      <c r="AF168" s="79">
        <f t="shared" si="110"/>
        <v>45.927900000000008</v>
      </c>
      <c r="AG168" s="82">
        <f t="shared" si="111"/>
        <v>0</v>
      </c>
      <c r="AH168" s="82">
        <f t="shared" si="112"/>
        <v>0</v>
      </c>
      <c r="AI168" s="82">
        <f t="shared" si="113"/>
        <v>0</v>
      </c>
      <c r="AJ168" s="82">
        <f t="shared" si="114"/>
        <v>0</v>
      </c>
      <c r="AK168" s="77">
        <f t="shared" si="115"/>
        <v>0</v>
      </c>
      <c r="AL168" s="84">
        <f t="shared" si="116"/>
        <v>45.927900000000008</v>
      </c>
      <c r="AM168" s="79">
        <f t="shared" si="117"/>
        <v>187.5</v>
      </c>
      <c r="AN168" s="82">
        <f t="shared" si="118"/>
        <v>274.5</v>
      </c>
      <c r="AO168" s="82">
        <f t="shared" si="119"/>
        <v>375</v>
      </c>
      <c r="AP168" s="82">
        <f t="shared" si="120"/>
        <v>500</v>
      </c>
      <c r="AQ168" s="82">
        <f t="shared" si="121"/>
        <v>750</v>
      </c>
      <c r="AR168" s="77">
        <f t="shared" si="122"/>
        <v>16394.532000000003</v>
      </c>
      <c r="AS168" s="84">
        <f t="shared" si="123"/>
        <v>18481.532000000003</v>
      </c>
      <c r="AT168" s="85">
        <f t="shared" si="124"/>
        <v>18435.604100000004</v>
      </c>
      <c r="AU168" s="81"/>
      <c r="AV168" s="74">
        <f t="shared" si="125"/>
        <v>78538.406399999978</v>
      </c>
      <c r="AW168" s="86" t="s">
        <v>324</v>
      </c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</row>
    <row r="169" spans="2:77" ht="16.5" customHeight="1" thickBot="1" x14ac:dyDescent="0.25">
      <c r="B169" s="87">
        <v>164</v>
      </c>
      <c r="C169" s="59" t="s">
        <v>202</v>
      </c>
      <c r="D169" s="60" t="s">
        <v>307</v>
      </c>
      <c r="E169" s="61">
        <v>186</v>
      </c>
      <c r="F169" s="62">
        <v>9266</v>
      </c>
      <c r="G169" s="63">
        <v>122</v>
      </c>
      <c r="H169" s="64">
        <v>8492.67</v>
      </c>
      <c r="I169" s="63">
        <v>185</v>
      </c>
      <c r="J169" s="65">
        <v>8444.39</v>
      </c>
      <c r="K169" s="12">
        <f t="shared" si="95"/>
        <v>8734.3533333333326</v>
      </c>
      <c r="L169" s="66">
        <v>4</v>
      </c>
      <c r="M169" s="66">
        <v>4</v>
      </c>
      <c r="N169" s="66">
        <v>4</v>
      </c>
      <c r="O169" s="67">
        <f t="shared" si="98"/>
        <v>4</v>
      </c>
      <c r="P169" s="67">
        <f t="shared" si="96"/>
        <v>4</v>
      </c>
      <c r="Q169" s="68">
        <f t="shared" si="99"/>
        <v>34937.41333333333</v>
      </c>
      <c r="R169" s="69">
        <f t="shared" si="100"/>
        <v>4.9418861990011118</v>
      </c>
      <c r="S169" s="70">
        <f t="shared" si="97"/>
        <v>172656.72</v>
      </c>
      <c r="T169" s="71"/>
      <c r="U169" s="37"/>
      <c r="V169" s="73">
        <f>VLOOKUP(C169,SALARIO!$D$4:$G$252,4,FALSE)</f>
        <v>8444.39</v>
      </c>
      <c r="W169" s="74">
        <f t="shared" si="101"/>
        <v>172656.72</v>
      </c>
      <c r="X169" s="75">
        <f t="shared" si="102"/>
        <v>181101.11</v>
      </c>
      <c r="Y169" s="76">
        <f t="shared" si="103"/>
        <v>422.21949999999998</v>
      </c>
      <c r="Z169" s="77">
        <f t="shared" si="104"/>
        <v>0</v>
      </c>
      <c r="AA169" s="89">
        <f t="shared" si="105"/>
        <v>422.21949999999998</v>
      </c>
      <c r="AB169" s="79">
        <f t="shared" si="106"/>
        <v>750</v>
      </c>
      <c r="AC169" s="77">
        <f t="shared" si="107"/>
        <v>16610.111000000001</v>
      </c>
      <c r="AD169" s="80">
        <f t="shared" si="108"/>
        <v>17360.111000000001</v>
      </c>
      <c r="AE169" s="81">
        <f t="shared" si="109"/>
        <v>16937.891500000002</v>
      </c>
      <c r="AF169" s="79">
        <f t="shared" si="110"/>
        <v>155.53169999999997</v>
      </c>
      <c r="AG169" s="82">
        <f t="shared" si="111"/>
        <v>0</v>
      </c>
      <c r="AH169" s="82">
        <f t="shared" si="112"/>
        <v>0</v>
      </c>
      <c r="AI169" s="82">
        <f t="shared" si="113"/>
        <v>0</v>
      </c>
      <c r="AJ169" s="82">
        <f t="shared" si="114"/>
        <v>0</v>
      </c>
      <c r="AK169" s="77">
        <f t="shared" si="115"/>
        <v>0</v>
      </c>
      <c r="AL169" s="84">
        <f t="shared" si="116"/>
        <v>155.53169999999997</v>
      </c>
      <c r="AM169" s="79">
        <f t="shared" si="117"/>
        <v>187.5</v>
      </c>
      <c r="AN169" s="82">
        <f t="shared" si="118"/>
        <v>274.5</v>
      </c>
      <c r="AO169" s="82">
        <f t="shared" si="119"/>
        <v>375</v>
      </c>
      <c r="AP169" s="82">
        <f t="shared" si="120"/>
        <v>500</v>
      </c>
      <c r="AQ169" s="82">
        <f t="shared" si="121"/>
        <v>750</v>
      </c>
      <c r="AR169" s="77">
        <f t="shared" si="122"/>
        <v>30220.221999999998</v>
      </c>
      <c r="AS169" s="84">
        <f t="shared" si="123"/>
        <v>32307.221999999998</v>
      </c>
      <c r="AT169" s="85">
        <f t="shared" si="124"/>
        <v>32151.690299999998</v>
      </c>
      <c r="AU169" s="81"/>
      <c r="AV169" s="74">
        <f t="shared" si="125"/>
        <v>123567.1382</v>
      </c>
      <c r="AW169" s="86" t="s">
        <v>324</v>
      </c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  <c r="BW169" s="92"/>
      <c r="BX169" s="92"/>
      <c r="BY169" s="92"/>
    </row>
    <row r="170" spans="2:77" ht="16.5" customHeight="1" thickBot="1" x14ac:dyDescent="0.25">
      <c r="B170" s="87">
        <v>165</v>
      </c>
      <c r="C170" s="59" t="s">
        <v>18</v>
      </c>
      <c r="D170" s="60" t="s">
        <v>301</v>
      </c>
      <c r="E170" s="61">
        <v>186</v>
      </c>
      <c r="F170" s="62">
        <v>7348.9</v>
      </c>
      <c r="G170" s="63">
        <v>96</v>
      </c>
      <c r="H170" s="64">
        <v>6964.58</v>
      </c>
      <c r="I170" s="63">
        <v>185</v>
      </c>
      <c r="J170" s="65">
        <v>6697.27</v>
      </c>
      <c r="K170" s="12">
        <f t="shared" si="95"/>
        <v>7003.583333333333</v>
      </c>
      <c r="L170" s="66">
        <v>4</v>
      </c>
      <c r="M170" s="66">
        <v>4</v>
      </c>
      <c r="N170" s="66">
        <v>4</v>
      </c>
      <c r="O170" s="67">
        <f t="shared" si="98"/>
        <v>4</v>
      </c>
      <c r="P170" s="67">
        <f t="shared" si="96"/>
        <v>4</v>
      </c>
      <c r="Q170" s="68">
        <f t="shared" si="99"/>
        <v>28014.333333333332</v>
      </c>
      <c r="R170" s="69">
        <f t="shared" si="100"/>
        <v>4.9418861990011118</v>
      </c>
      <c r="S170" s="70">
        <f t="shared" si="97"/>
        <v>138443.64000000001</v>
      </c>
      <c r="T170" s="71"/>
      <c r="U170" s="37"/>
      <c r="V170" s="73">
        <f>VLOOKUP(C170,SALARIO!$D$4:$G$252,4,FALSE)</f>
        <v>6697.27</v>
      </c>
      <c r="W170" s="74">
        <f t="shared" si="101"/>
        <v>138443.64000000001</v>
      </c>
      <c r="X170" s="75">
        <f t="shared" si="102"/>
        <v>145140.91</v>
      </c>
      <c r="Y170" s="76">
        <f t="shared" si="103"/>
        <v>334.86350000000004</v>
      </c>
      <c r="Z170" s="77">
        <f t="shared" si="104"/>
        <v>0</v>
      </c>
      <c r="AA170" s="89">
        <f t="shared" si="105"/>
        <v>334.86350000000004</v>
      </c>
      <c r="AB170" s="79">
        <f t="shared" si="106"/>
        <v>750</v>
      </c>
      <c r="AC170" s="77">
        <f t="shared" si="107"/>
        <v>13014.091</v>
      </c>
      <c r="AD170" s="80">
        <f t="shared" si="108"/>
        <v>13764.091</v>
      </c>
      <c r="AE170" s="81">
        <f t="shared" si="109"/>
        <v>13429.227500000001</v>
      </c>
      <c r="AF170" s="79">
        <f t="shared" si="110"/>
        <v>103.11810000000001</v>
      </c>
      <c r="AG170" s="82">
        <f t="shared" si="111"/>
        <v>0</v>
      </c>
      <c r="AH170" s="82">
        <f t="shared" si="112"/>
        <v>0</v>
      </c>
      <c r="AI170" s="82">
        <f t="shared" si="113"/>
        <v>0</v>
      </c>
      <c r="AJ170" s="82">
        <f t="shared" si="114"/>
        <v>0</v>
      </c>
      <c r="AK170" s="77">
        <f t="shared" si="115"/>
        <v>0</v>
      </c>
      <c r="AL170" s="84">
        <f t="shared" si="116"/>
        <v>103.11810000000001</v>
      </c>
      <c r="AM170" s="79">
        <f t="shared" si="117"/>
        <v>187.5</v>
      </c>
      <c r="AN170" s="82">
        <f t="shared" si="118"/>
        <v>274.5</v>
      </c>
      <c r="AO170" s="82">
        <f t="shared" si="119"/>
        <v>375</v>
      </c>
      <c r="AP170" s="82">
        <f t="shared" si="120"/>
        <v>500</v>
      </c>
      <c r="AQ170" s="82">
        <f t="shared" si="121"/>
        <v>750</v>
      </c>
      <c r="AR170" s="77">
        <f t="shared" si="122"/>
        <v>23028.182000000001</v>
      </c>
      <c r="AS170" s="84">
        <f t="shared" si="123"/>
        <v>25115.182000000001</v>
      </c>
      <c r="AT170" s="85">
        <f t="shared" si="124"/>
        <v>25012.063900000001</v>
      </c>
      <c r="AU170" s="81"/>
      <c r="AV170" s="74">
        <f t="shared" si="125"/>
        <v>100002.3486</v>
      </c>
      <c r="AW170" s="86" t="s">
        <v>324</v>
      </c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  <c r="BW170" s="92"/>
      <c r="BX170" s="92"/>
      <c r="BY170" s="92"/>
    </row>
    <row r="171" spans="2:77" ht="16.5" customHeight="1" thickBot="1" x14ac:dyDescent="0.25">
      <c r="B171" s="58">
        <v>166</v>
      </c>
      <c r="C171" s="59" t="s">
        <v>203</v>
      </c>
      <c r="D171" s="60" t="s">
        <v>301</v>
      </c>
      <c r="E171" s="61">
        <v>133</v>
      </c>
      <c r="F171" s="62">
        <v>7151.7699999999995</v>
      </c>
      <c r="G171" s="63">
        <v>193</v>
      </c>
      <c r="H171" s="64">
        <v>6986.88</v>
      </c>
      <c r="I171" s="63">
        <v>185</v>
      </c>
      <c r="J171" s="65">
        <v>6697.27</v>
      </c>
      <c r="K171" s="12">
        <f t="shared" si="95"/>
        <v>6945.3066666666664</v>
      </c>
      <c r="L171" s="66">
        <v>4</v>
      </c>
      <c r="M171" s="66">
        <v>4</v>
      </c>
      <c r="N171" s="66">
        <v>4</v>
      </c>
      <c r="O171" s="67">
        <f t="shared" si="98"/>
        <v>4</v>
      </c>
      <c r="P171" s="67">
        <f t="shared" si="96"/>
        <v>4</v>
      </c>
      <c r="Q171" s="68">
        <f t="shared" si="99"/>
        <v>27781.226666666666</v>
      </c>
      <c r="R171" s="69">
        <f t="shared" si="100"/>
        <v>4.9418861990011118</v>
      </c>
      <c r="S171" s="70">
        <f t="shared" si="97"/>
        <v>137291.66</v>
      </c>
      <c r="T171" s="71"/>
      <c r="U171" s="37"/>
      <c r="V171" s="73">
        <f>VLOOKUP(C171,SALARIO!$D$4:$G$252,4,FALSE)</f>
        <v>6697.27</v>
      </c>
      <c r="W171" s="74">
        <f t="shared" si="101"/>
        <v>137291.66</v>
      </c>
      <c r="X171" s="75">
        <f t="shared" si="102"/>
        <v>143988.93</v>
      </c>
      <c r="Y171" s="76">
        <f t="shared" si="103"/>
        <v>334.86350000000004</v>
      </c>
      <c r="Z171" s="77">
        <f t="shared" si="104"/>
        <v>0</v>
      </c>
      <c r="AA171" s="89">
        <f t="shared" si="105"/>
        <v>334.86350000000004</v>
      </c>
      <c r="AB171" s="79">
        <f t="shared" si="106"/>
        <v>750</v>
      </c>
      <c r="AC171" s="77">
        <f t="shared" si="107"/>
        <v>12898.893</v>
      </c>
      <c r="AD171" s="80">
        <f t="shared" si="108"/>
        <v>13648.893</v>
      </c>
      <c r="AE171" s="81">
        <f t="shared" si="109"/>
        <v>13314.029500000001</v>
      </c>
      <c r="AF171" s="79">
        <f t="shared" si="110"/>
        <v>103.11810000000001</v>
      </c>
      <c r="AG171" s="82">
        <f t="shared" si="111"/>
        <v>0</v>
      </c>
      <c r="AH171" s="82">
        <f t="shared" si="112"/>
        <v>0</v>
      </c>
      <c r="AI171" s="82">
        <f t="shared" si="113"/>
        <v>0</v>
      </c>
      <c r="AJ171" s="82">
        <f t="shared" si="114"/>
        <v>0</v>
      </c>
      <c r="AK171" s="77">
        <f t="shared" si="115"/>
        <v>0</v>
      </c>
      <c r="AL171" s="84">
        <f t="shared" si="116"/>
        <v>103.11810000000001</v>
      </c>
      <c r="AM171" s="79">
        <f t="shared" si="117"/>
        <v>187.5</v>
      </c>
      <c r="AN171" s="82">
        <f t="shared" si="118"/>
        <v>274.5</v>
      </c>
      <c r="AO171" s="82">
        <f t="shared" si="119"/>
        <v>375</v>
      </c>
      <c r="AP171" s="82">
        <f t="shared" si="120"/>
        <v>500</v>
      </c>
      <c r="AQ171" s="82">
        <f t="shared" si="121"/>
        <v>750</v>
      </c>
      <c r="AR171" s="77">
        <f t="shared" si="122"/>
        <v>22797.786</v>
      </c>
      <c r="AS171" s="84">
        <f t="shared" si="123"/>
        <v>24884.786</v>
      </c>
      <c r="AT171" s="85">
        <f t="shared" si="124"/>
        <v>24781.6679</v>
      </c>
      <c r="AU171" s="81"/>
      <c r="AV171" s="74">
        <f t="shared" si="125"/>
        <v>99195.962599999999</v>
      </c>
      <c r="AW171" s="86" t="s">
        <v>324</v>
      </c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  <c r="BW171" s="92"/>
      <c r="BX171" s="92"/>
      <c r="BY171" s="92"/>
    </row>
    <row r="172" spans="2:77" ht="16.5" customHeight="1" thickBot="1" x14ac:dyDescent="0.25">
      <c r="B172" s="87">
        <v>167</v>
      </c>
      <c r="C172" s="59" t="s">
        <v>204</v>
      </c>
      <c r="D172" s="60" t="s">
        <v>304</v>
      </c>
      <c r="E172" s="61">
        <v>159</v>
      </c>
      <c r="F172" s="62">
        <v>5413.49</v>
      </c>
      <c r="G172" s="63">
        <v>61</v>
      </c>
      <c r="H172" s="64">
        <v>1888.25</v>
      </c>
      <c r="I172" s="63"/>
      <c r="J172" s="65"/>
      <c r="K172" s="12">
        <f t="shared" si="95"/>
        <v>2433.9133333333334</v>
      </c>
      <c r="L172" s="66">
        <v>3</v>
      </c>
      <c r="M172" s="66">
        <v>2</v>
      </c>
      <c r="N172" s="66" t="s">
        <v>20</v>
      </c>
      <c r="O172" s="67">
        <f t="shared" si="98"/>
        <v>2.5</v>
      </c>
      <c r="P172" s="67">
        <f t="shared" si="96"/>
        <v>2.5</v>
      </c>
      <c r="Q172" s="68">
        <f t="shared" si="99"/>
        <v>6084.7833333333338</v>
      </c>
      <c r="R172" s="69">
        <f t="shared" si="100"/>
        <v>4.9418861990011118</v>
      </c>
      <c r="S172" s="70">
        <f t="shared" si="97"/>
        <v>30070.3</v>
      </c>
      <c r="T172" s="71"/>
      <c r="U172" s="37"/>
      <c r="V172" s="73">
        <v>0</v>
      </c>
      <c r="W172" s="74">
        <f t="shared" si="101"/>
        <v>30070.3</v>
      </c>
      <c r="X172" s="75">
        <f t="shared" si="102"/>
        <v>30070.3</v>
      </c>
      <c r="Y172" s="76">
        <f t="shared" si="103"/>
        <v>0</v>
      </c>
      <c r="Z172" s="77">
        <f t="shared" si="104"/>
        <v>0</v>
      </c>
      <c r="AA172" s="89">
        <f t="shared" si="105"/>
        <v>0</v>
      </c>
      <c r="AB172" s="79">
        <f t="shared" si="106"/>
        <v>750</v>
      </c>
      <c r="AC172" s="77">
        <f t="shared" si="107"/>
        <v>1507.03</v>
      </c>
      <c r="AD172" s="80">
        <f t="shared" si="108"/>
        <v>2257.0299999999997</v>
      </c>
      <c r="AE172" s="81">
        <f t="shared" si="109"/>
        <v>2257.0299999999997</v>
      </c>
      <c r="AF172" s="79">
        <f t="shared" si="110"/>
        <v>0</v>
      </c>
      <c r="AG172" s="82">
        <f t="shared" si="111"/>
        <v>0</v>
      </c>
      <c r="AH172" s="82">
        <f t="shared" si="112"/>
        <v>0</v>
      </c>
      <c r="AI172" s="82">
        <f t="shared" si="113"/>
        <v>0</v>
      </c>
      <c r="AJ172" s="82">
        <f t="shared" si="114"/>
        <v>0</v>
      </c>
      <c r="AK172" s="77">
        <f t="shared" si="115"/>
        <v>0</v>
      </c>
      <c r="AL172" s="84">
        <f t="shared" si="116"/>
        <v>0</v>
      </c>
      <c r="AM172" s="79">
        <f t="shared" si="117"/>
        <v>187.5</v>
      </c>
      <c r="AN172" s="82">
        <f t="shared" si="118"/>
        <v>274.5</v>
      </c>
      <c r="AO172" s="82">
        <f t="shared" si="119"/>
        <v>375</v>
      </c>
      <c r="AP172" s="82">
        <f t="shared" si="120"/>
        <v>500</v>
      </c>
      <c r="AQ172" s="82">
        <f t="shared" si="121"/>
        <v>750</v>
      </c>
      <c r="AR172" s="77">
        <f t="shared" si="122"/>
        <v>14.059999999999855</v>
      </c>
      <c r="AS172" s="84">
        <f t="shared" si="123"/>
        <v>2101.06</v>
      </c>
      <c r="AT172" s="85">
        <f t="shared" si="124"/>
        <v>2101.06</v>
      </c>
      <c r="AU172" s="81"/>
      <c r="AV172" s="74">
        <f t="shared" si="125"/>
        <v>25712.21</v>
      </c>
      <c r="AW172" s="86" t="s">
        <v>324</v>
      </c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  <c r="BW172" s="92"/>
      <c r="BX172" s="92"/>
      <c r="BY172" s="92"/>
    </row>
    <row r="173" spans="2:77" ht="16.5" customHeight="1" thickBot="1" x14ac:dyDescent="0.25">
      <c r="B173" s="87">
        <v>168</v>
      </c>
      <c r="C173" s="88" t="s">
        <v>205</v>
      </c>
      <c r="D173" s="60" t="s">
        <v>301</v>
      </c>
      <c r="E173" s="61"/>
      <c r="F173" s="62"/>
      <c r="G173" s="63"/>
      <c r="H173" s="64"/>
      <c r="I173" s="63">
        <v>61</v>
      </c>
      <c r="J173" s="65">
        <v>2208.29</v>
      </c>
      <c r="K173" s="12">
        <f t="shared" si="95"/>
        <v>736.09666666666669</v>
      </c>
      <c r="L173" s="66" t="s">
        <v>20</v>
      </c>
      <c r="M173" s="66" t="s">
        <v>20</v>
      </c>
      <c r="N173" s="66">
        <v>4</v>
      </c>
      <c r="O173" s="67">
        <f t="shared" si="98"/>
        <v>4</v>
      </c>
      <c r="P173" s="67">
        <f t="shared" si="96"/>
        <v>4</v>
      </c>
      <c r="Q173" s="68">
        <f t="shared" si="99"/>
        <v>2944.3866666666668</v>
      </c>
      <c r="R173" s="69">
        <f t="shared" si="100"/>
        <v>4.9418861990011118</v>
      </c>
      <c r="S173" s="70">
        <f t="shared" si="97"/>
        <v>14550.82</v>
      </c>
      <c r="T173" s="71"/>
      <c r="U173" s="37"/>
      <c r="V173" s="73">
        <f>VLOOKUP(C173,SALARIO!$D$4:$G$252,4,FALSE)</f>
        <v>2208.29</v>
      </c>
      <c r="W173" s="74">
        <f t="shared" si="101"/>
        <v>14550.82</v>
      </c>
      <c r="X173" s="75">
        <f t="shared" si="102"/>
        <v>16759.11</v>
      </c>
      <c r="Y173" s="76">
        <f t="shared" si="103"/>
        <v>110.4145</v>
      </c>
      <c r="Z173" s="77">
        <f t="shared" si="104"/>
        <v>0</v>
      </c>
      <c r="AA173" s="89">
        <f t="shared" si="105"/>
        <v>110.4145</v>
      </c>
      <c r="AB173" s="79">
        <f t="shared" si="106"/>
        <v>750</v>
      </c>
      <c r="AC173" s="77">
        <f t="shared" si="107"/>
        <v>175.91100000000006</v>
      </c>
      <c r="AD173" s="80">
        <f t="shared" si="108"/>
        <v>925.91100000000006</v>
      </c>
      <c r="AE173" s="81">
        <f t="shared" si="109"/>
        <v>815.49650000000008</v>
      </c>
      <c r="AF173" s="79">
        <f t="shared" si="110"/>
        <v>0</v>
      </c>
      <c r="AG173" s="82">
        <f t="shared" si="111"/>
        <v>0</v>
      </c>
      <c r="AH173" s="82">
        <f t="shared" si="112"/>
        <v>0</v>
      </c>
      <c r="AI173" s="82">
        <f t="shared" si="113"/>
        <v>0</v>
      </c>
      <c r="AJ173" s="82">
        <f t="shared" si="114"/>
        <v>0</v>
      </c>
      <c r="AK173" s="77">
        <f t="shared" si="115"/>
        <v>0</v>
      </c>
      <c r="AL173" s="84">
        <f t="shared" si="116"/>
        <v>0</v>
      </c>
      <c r="AM173" s="79">
        <f t="shared" si="117"/>
        <v>187.5</v>
      </c>
      <c r="AN173" s="82">
        <f t="shared" si="118"/>
        <v>274.5</v>
      </c>
      <c r="AO173" s="82">
        <f t="shared" si="119"/>
        <v>131.93325000000004</v>
      </c>
      <c r="AP173" s="82">
        <f t="shared" si="120"/>
        <v>0</v>
      </c>
      <c r="AQ173" s="82">
        <f t="shared" si="121"/>
        <v>0</v>
      </c>
      <c r="AR173" s="77">
        <f t="shared" si="122"/>
        <v>0</v>
      </c>
      <c r="AS173" s="84">
        <f t="shared" si="123"/>
        <v>593.93325000000004</v>
      </c>
      <c r="AT173" s="85">
        <f t="shared" si="124"/>
        <v>593.93325000000004</v>
      </c>
      <c r="AU173" s="81"/>
      <c r="AV173" s="74">
        <f t="shared" si="125"/>
        <v>13141.39025</v>
      </c>
      <c r="AW173" s="86" t="s">
        <v>324</v>
      </c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</row>
    <row r="174" spans="2:77" ht="16.5" customHeight="1" thickBot="1" x14ac:dyDescent="0.25">
      <c r="B174" s="58">
        <v>169</v>
      </c>
      <c r="C174" s="59" t="s">
        <v>206</v>
      </c>
      <c r="D174" s="60" t="s">
        <v>312</v>
      </c>
      <c r="E174" s="61">
        <v>142</v>
      </c>
      <c r="F174" s="62">
        <v>8102.4</v>
      </c>
      <c r="G174" s="63">
        <v>149</v>
      </c>
      <c r="H174" s="64">
        <v>7729.16</v>
      </c>
      <c r="I174" s="63">
        <v>185</v>
      </c>
      <c r="J174" s="65">
        <v>7667.89</v>
      </c>
      <c r="K174" s="12">
        <f t="shared" si="95"/>
        <v>7833.1500000000005</v>
      </c>
      <c r="L174" s="66">
        <v>4</v>
      </c>
      <c r="M174" s="66">
        <v>4</v>
      </c>
      <c r="N174" s="66">
        <v>4</v>
      </c>
      <c r="O174" s="67">
        <f t="shared" si="98"/>
        <v>4</v>
      </c>
      <c r="P174" s="67">
        <f t="shared" si="96"/>
        <v>4</v>
      </c>
      <c r="Q174" s="68">
        <f t="shared" si="99"/>
        <v>31332.600000000002</v>
      </c>
      <c r="R174" s="69">
        <f t="shared" si="100"/>
        <v>4.9418861990011118</v>
      </c>
      <c r="S174" s="70">
        <f t="shared" si="97"/>
        <v>154842.14000000001</v>
      </c>
      <c r="T174" s="71"/>
      <c r="U174" s="37"/>
      <c r="V174" s="73">
        <f>VLOOKUP(C174,SALARIO!$D$4:$G$252,4,FALSE)</f>
        <v>7667.89</v>
      </c>
      <c r="W174" s="74">
        <f t="shared" si="101"/>
        <v>154842.14000000001</v>
      </c>
      <c r="X174" s="75">
        <f t="shared" si="102"/>
        <v>162510.03000000003</v>
      </c>
      <c r="Y174" s="76">
        <f t="shared" si="103"/>
        <v>383.39450000000005</v>
      </c>
      <c r="Z174" s="77">
        <f t="shared" si="104"/>
        <v>0</v>
      </c>
      <c r="AA174" s="89">
        <f t="shared" si="105"/>
        <v>383.39450000000005</v>
      </c>
      <c r="AB174" s="79">
        <f t="shared" si="106"/>
        <v>750</v>
      </c>
      <c r="AC174" s="77">
        <f t="shared" si="107"/>
        <v>14751.003000000004</v>
      </c>
      <c r="AD174" s="80">
        <f t="shared" si="108"/>
        <v>15501.003000000004</v>
      </c>
      <c r="AE174" s="81">
        <f t="shared" si="109"/>
        <v>15117.608500000004</v>
      </c>
      <c r="AF174" s="79">
        <f t="shared" si="110"/>
        <v>132.23670000000001</v>
      </c>
      <c r="AG174" s="82">
        <f t="shared" si="111"/>
        <v>0</v>
      </c>
      <c r="AH174" s="82">
        <f t="shared" si="112"/>
        <v>0</v>
      </c>
      <c r="AI174" s="82">
        <f t="shared" si="113"/>
        <v>0</v>
      </c>
      <c r="AJ174" s="82">
        <f t="shared" si="114"/>
        <v>0</v>
      </c>
      <c r="AK174" s="77">
        <f t="shared" si="115"/>
        <v>0</v>
      </c>
      <c r="AL174" s="84">
        <f t="shared" si="116"/>
        <v>132.23670000000001</v>
      </c>
      <c r="AM174" s="79">
        <f t="shared" si="117"/>
        <v>187.5</v>
      </c>
      <c r="AN174" s="82">
        <f t="shared" si="118"/>
        <v>274.5</v>
      </c>
      <c r="AO174" s="82">
        <f t="shared" si="119"/>
        <v>375</v>
      </c>
      <c r="AP174" s="82">
        <f t="shared" si="120"/>
        <v>500</v>
      </c>
      <c r="AQ174" s="82">
        <f t="shared" si="121"/>
        <v>750</v>
      </c>
      <c r="AR174" s="77">
        <f t="shared" si="122"/>
        <v>26502.006000000008</v>
      </c>
      <c r="AS174" s="84">
        <f t="shared" si="123"/>
        <v>28589.006000000008</v>
      </c>
      <c r="AT174" s="85">
        <f t="shared" si="124"/>
        <v>28456.769300000007</v>
      </c>
      <c r="AU174" s="81"/>
      <c r="AV174" s="74">
        <f t="shared" si="125"/>
        <v>111267.7622</v>
      </c>
      <c r="AW174" s="86" t="s">
        <v>324</v>
      </c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  <c r="BW174" s="92"/>
      <c r="BX174" s="92"/>
      <c r="BY174" s="92"/>
    </row>
    <row r="175" spans="2:77" s="90" customFormat="1" ht="16.5" customHeight="1" thickBot="1" x14ac:dyDescent="0.25">
      <c r="B175" s="87">
        <v>170</v>
      </c>
      <c r="C175" s="59" t="s">
        <v>207</v>
      </c>
      <c r="D175" s="60" t="s">
        <v>305</v>
      </c>
      <c r="E175" s="61">
        <v>190.6</v>
      </c>
      <c r="F175" s="62">
        <v>5886.67</v>
      </c>
      <c r="G175" s="63">
        <v>196</v>
      </c>
      <c r="H175" s="64">
        <v>5244.49</v>
      </c>
      <c r="I175" s="63">
        <v>184</v>
      </c>
      <c r="J175" s="65">
        <v>4923.3999999999996</v>
      </c>
      <c r="K175" s="12">
        <f t="shared" si="95"/>
        <v>5351.5199999999995</v>
      </c>
      <c r="L175" s="66">
        <v>4</v>
      </c>
      <c r="M175" s="66">
        <v>4</v>
      </c>
      <c r="N175" s="66">
        <v>4</v>
      </c>
      <c r="O175" s="67">
        <f t="shared" si="98"/>
        <v>4</v>
      </c>
      <c r="P175" s="67">
        <f t="shared" si="96"/>
        <v>4</v>
      </c>
      <c r="Q175" s="68">
        <f t="shared" si="99"/>
        <v>21406.079999999998</v>
      </c>
      <c r="R175" s="69">
        <f t="shared" si="100"/>
        <v>4.9418861990011118</v>
      </c>
      <c r="S175" s="70">
        <f t="shared" si="97"/>
        <v>105786.41</v>
      </c>
      <c r="T175" s="71"/>
      <c r="U175" s="37"/>
      <c r="V175" s="73">
        <f>VLOOKUP(C175,SALARIO!$D$4:$G$252,4,FALSE)</f>
        <v>4923.3999999999996</v>
      </c>
      <c r="W175" s="74">
        <f t="shared" si="101"/>
        <v>105786.41</v>
      </c>
      <c r="X175" s="75">
        <f t="shared" si="102"/>
        <v>110709.81</v>
      </c>
      <c r="Y175" s="76">
        <f t="shared" si="103"/>
        <v>246.17</v>
      </c>
      <c r="Z175" s="77">
        <f t="shared" si="104"/>
        <v>0</v>
      </c>
      <c r="AA175" s="89">
        <f t="shared" si="105"/>
        <v>246.17</v>
      </c>
      <c r="AB175" s="79">
        <f t="shared" si="106"/>
        <v>750</v>
      </c>
      <c r="AC175" s="77">
        <f t="shared" si="107"/>
        <v>9570.9809999999998</v>
      </c>
      <c r="AD175" s="80">
        <f t="shared" si="108"/>
        <v>10320.981</v>
      </c>
      <c r="AE175" s="81">
        <f t="shared" si="109"/>
        <v>10074.811</v>
      </c>
      <c r="AF175" s="79">
        <f t="shared" si="110"/>
        <v>49.901999999999987</v>
      </c>
      <c r="AG175" s="82">
        <f t="shared" si="111"/>
        <v>0</v>
      </c>
      <c r="AH175" s="82">
        <f t="shared" si="112"/>
        <v>0</v>
      </c>
      <c r="AI175" s="82">
        <f t="shared" si="113"/>
        <v>0</v>
      </c>
      <c r="AJ175" s="82">
        <f t="shared" si="114"/>
        <v>0</v>
      </c>
      <c r="AK175" s="77">
        <f t="shared" si="115"/>
        <v>0</v>
      </c>
      <c r="AL175" s="84">
        <f t="shared" si="116"/>
        <v>49.901999999999987</v>
      </c>
      <c r="AM175" s="79">
        <f t="shared" si="117"/>
        <v>187.5</v>
      </c>
      <c r="AN175" s="82">
        <f t="shared" si="118"/>
        <v>274.5</v>
      </c>
      <c r="AO175" s="82">
        <f t="shared" si="119"/>
        <v>375</v>
      </c>
      <c r="AP175" s="82">
        <f t="shared" si="120"/>
        <v>500</v>
      </c>
      <c r="AQ175" s="82">
        <f t="shared" si="121"/>
        <v>750</v>
      </c>
      <c r="AR175" s="77">
        <f t="shared" si="122"/>
        <v>16141.962</v>
      </c>
      <c r="AS175" s="84">
        <f t="shared" si="123"/>
        <v>18228.962</v>
      </c>
      <c r="AT175" s="85">
        <f t="shared" si="124"/>
        <v>18179.060000000001</v>
      </c>
      <c r="AU175" s="81"/>
      <c r="AV175" s="74">
        <f t="shared" si="125"/>
        <v>77532.539000000004</v>
      </c>
      <c r="AW175" s="86" t="s">
        <v>324</v>
      </c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  <c r="BW175" s="92"/>
      <c r="BX175" s="92"/>
      <c r="BY175" s="92"/>
    </row>
    <row r="176" spans="2:77" ht="16.5" customHeight="1" thickBot="1" x14ac:dyDescent="0.25">
      <c r="B176" s="87">
        <v>171</v>
      </c>
      <c r="C176" s="59" t="s">
        <v>208</v>
      </c>
      <c r="D176" s="60" t="s">
        <v>304</v>
      </c>
      <c r="E176" s="61">
        <v>200</v>
      </c>
      <c r="F176" s="62">
        <v>6810.08</v>
      </c>
      <c r="G176" s="63">
        <v>100</v>
      </c>
      <c r="H176" s="64">
        <v>6184.2199999999993</v>
      </c>
      <c r="I176" s="63">
        <v>184</v>
      </c>
      <c r="J176" s="65">
        <v>5695.7</v>
      </c>
      <c r="K176" s="12">
        <f t="shared" si="95"/>
        <v>6230</v>
      </c>
      <c r="L176" s="66">
        <v>4</v>
      </c>
      <c r="M176" s="66">
        <v>4</v>
      </c>
      <c r="N176" s="66">
        <v>4</v>
      </c>
      <c r="O176" s="67">
        <f t="shared" si="98"/>
        <v>4</v>
      </c>
      <c r="P176" s="67">
        <f t="shared" si="96"/>
        <v>4</v>
      </c>
      <c r="Q176" s="68">
        <f t="shared" si="99"/>
        <v>24920</v>
      </c>
      <c r="R176" s="69">
        <f t="shared" si="100"/>
        <v>4.9418861990011118</v>
      </c>
      <c r="S176" s="70">
        <f t="shared" si="97"/>
        <v>123151.8</v>
      </c>
      <c r="T176" s="71"/>
      <c r="U176" s="37"/>
      <c r="V176" s="73">
        <f>VLOOKUP(C176,SALARIO!$D$4:$G$252,4,FALSE)</f>
        <v>5695.7</v>
      </c>
      <c r="W176" s="74">
        <f t="shared" si="101"/>
        <v>123151.8</v>
      </c>
      <c r="X176" s="75">
        <f t="shared" si="102"/>
        <v>128847.5</v>
      </c>
      <c r="Y176" s="76">
        <f t="shared" si="103"/>
        <v>284.78500000000003</v>
      </c>
      <c r="Z176" s="77">
        <f t="shared" si="104"/>
        <v>0</v>
      </c>
      <c r="AA176" s="89">
        <f t="shared" si="105"/>
        <v>284.78500000000003</v>
      </c>
      <c r="AB176" s="79">
        <f t="shared" si="106"/>
        <v>750</v>
      </c>
      <c r="AC176" s="77">
        <f t="shared" si="107"/>
        <v>11384.75</v>
      </c>
      <c r="AD176" s="80">
        <f t="shared" si="108"/>
        <v>12134.75</v>
      </c>
      <c r="AE176" s="81">
        <f t="shared" si="109"/>
        <v>11849.965</v>
      </c>
      <c r="AF176" s="79">
        <f t="shared" si="110"/>
        <v>73.070999999999998</v>
      </c>
      <c r="AG176" s="82">
        <f t="shared" si="111"/>
        <v>0</v>
      </c>
      <c r="AH176" s="82">
        <f t="shared" si="112"/>
        <v>0</v>
      </c>
      <c r="AI176" s="82">
        <f t="shared" si="113"/>
        <v>0</v>
      </c>
      <c r="AJ176" s="82">
        <f t="shared" si="114"/>
        <v>0</v>
      </c>
      <c r="AK176" s="77">
        <f t="shared" si="115"/>
        <v>0</v>
      </c>
      <c r="AL176" s="84">
        <f t="shared" si="116"/>
        <v>73.070999999999998</v>
      </c>
      <c r="AM176" s="79">
        <f t="shared" si="117"/>
        <v>187.5</v>
      </c>
      <c r="AN176" s="82">
        <f t="shared" si="118"/>
        <v>274.5</v>
      </c>
      <c r="AO176" s="82">
        <f t="shared" si="119"/>
        <v>375</v>
      </c>
      <c r="AP176" s="82">
        <f t="shared" si="120"/>
        <v>500</v>
      </c>
      <c r="AQ176" s="82">
        <f t="shared" si="121"/>
        <v>750</v>
      </c>
      <c r="AR176" s="77">
        <f t="shared" si="122"/>
        <v>19769.5</v>
      </c>
      <c r="AS176" s="84">
        <f t="shared" si="123"/>
        <v>21856.5</v>
      </c>
      <c r="AT176" s="85">
        <f t="shared" si="124"/>
        <v>21783.429</v>
      </c>
      <c r="AU176" s="81"/>
      <c r="AV176" s="74">
        <f t="shared" si="125"/>
        <v>89518.406000000003</v>
      </c>
      <c r="AW176" s="86" t="s">
        <v>324</v>
      </c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  <c r="BW176" s="92"/>
      <c r="BX176" s="92"/>
      <c r="BY176" s="92"/>
    </row>
    <row r="177" spans="2:77" ht="16.5" customHeight="1" thickBot="1" x14ac:dyDescent="0.25">
      <c r="B177" s="87">
        <v>172</v>
      </c>
      <c r="C177" s="59" t="s">
        <v>209</v>
      </c>
      <c r="D177" s="60" t="s">
        <v>304</v>
      </c>
      <c r="E177" s="61">
        <v>0</v>
      </c>
      <c r="F177" s="62">
        <v>0</v>
      </c>
      <c r="G177" s="63"/>
      <c r="H177" s="64"/>
      <c r="I177" s="63"/>
      <c r="J177" s="65"/>
      <c r="K177" s="12">
        <f t="shared" si="95"/>
        <v>0</v>
      </c>
      <c r="L177" s="66" t="s">
        <v>20</v>
      </c>
      <c r="M177" s="66" t="s">
        <v>20</v>
      </c>
      <c r="N177" s="66" t="s">
        <v>20</v>
      </c>
      <c r="O177" s="67">
        <f t="shared" si="98"/>
        <v>0</v>
      </c>
      <c r="P177" s="67">
        <f t="shared" si="96"/>
        <v>0</v>
      </c>
      <c r="Q177" s="68">
        <f t="shared" si="99"/>
        <v>0</v>
      </c>
      <c r="R177" s="69">
        <f t="shared" si="100"/>
        <v>4.9418861990011118</v>
      </c>
      <c r="S177" s="70">
        <f t="shared" si="97"/>
        <v>0</v>
      </c>
      <c r="T177" s="71"/>
      <c r="U177" s="37"/>
      <c r="V177" s="73">
        <v>0</v>
      </c>
      <c r="W177" s="74">
        <f t="shared" si="101"/>
        <v>0</v>
      </c>
      <c r="X177" s="75">
        <f t="shared" si="102"/>
        <v>0</v>
      </c>
      <c r="Y177" s="76">
        <f t="shared" si="103"/>
        <v>0</v>
      </c>
      <c r="Z177" s="77">
        <f t="shared" si="104"/>
        <v>0</v>
      </c>
      <c r="AA177" s="89">
        <f t="shared" si="105"/>
        <v>0</v>
      </c>
      <c r="AB177" s="79">
        <f t="shared" si="106"/>
        <v>0</v>
      </c>
      <c r="AC177" s="77">
        <f t="shared" si="107"/>
        <v>0</v>
      </c>
      <c r="AD177" s="80">
        <f t="shared" si="108"/>
        <v>0</v>
      </c>
      <c r="AE177" s="81">
        <f t="shared" si="109"/>
        <v>0</v>
      </c>
      <c r="AF177" s="79">
        <f t="shared" si="110"/>
        <v>0</v>
      </c>
      <c r="AG177" s="82">
        <f t="shared" si="111"/>
        <v>0</v>
      </c>
      <c r="AH177" s="82">
        <f t="shared" si="112"/>
        <v>0</v>
      </c>
      <c r="AI177" s="82">
        <f t="shared" si="113"/>
        <v>0</v>
      </c>
      <c r="AJ177" s="82">
        <f t="shared" si="114"/>
        <v>0</v>
      </c>
      <c r="AK177" s="77">
        <f t="shared" si="115"/>
        <v>0</v>
      </c>
      <c r="AL177" s="84">
        <f t="shared" si="116"/>
        <v>0</v>
      </c>
      <c r="AM177" s="79">
        <f t="shared" si="117"/>
        <v>0</v>
      </c>
      <c r="AN177" s="82">
        <f t="shared" si="118"/>
        <v>0</v>
      </c>
      <c r="AO177" s="82">
        <f t="shared" si="119"/>
        <v>0</v>
      </c>
      <c r="AP177" s="82">
        <f t="shared" si="120"/>
        <v>0</v>
      </c>
      <c r="AQ177" s="82">
        <f t="shared" si="121"/>
        <v>0</v>
      </c>
      <c r="AR177" s="77">
        <f t="shared" si="122"/>
        <v>0</v>
      </c>
      <c r="AS177" s="84">
        <f t="shared" si="123"/>
        <v>0</v>
      </c>
      <c r="AT177" s="85">
        <f t="shared" si="124"/>
        <v>0</v>
      </c>
      <c r="AU177" s="81"/>
      <c r="AV177" s="74">
        <f t="shared" si="125"/>
        <v>0</v>
      </c>
      <c r="AW177" s="86" t="s">
        <v>324</v>
      </c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  <c r="BW177" s="92"/>
      <c r="BX177" s="92"/>
      <c r="BY177" s="92"/>
    </row>
    <row r="178" spans="2:77" ht="16.5" customHeight="1" thickBot="1" x14ac:dyDescent="0.25">
      <c r="B178" s="87">
        <v>173</v>
      </c>
      <c r="C178" s="59" t="s">
        <v>210</v>
      </c>
      <c r="D178" s="60" t="s">
        <v>305</v>
      </c>
      <c r="E178" s="61">
        <v>200</v>
      </c>
      <c r="F178" s="62">
        <v>5886.67</v>
      </c>
      <c r="G178" s="63">
        <v>196</v>
      </c>
      <c r="H178" s="64">
        <v>5244.49</v>
      </c>
      <c r="I178" s="63">
        <v>184</v>
      </c>
      <c r="J178" s="65">
        <v>4923.3999999999996</v>
      </c>
      <c r="K178" s="12">
        <f t="shared" si="95"/>
        <v>5351.5199999999995</v>
      </c>
      <c r="L178" s="66">
        <v>4</v>
      </c>
      <c r="M178" s="66">
        <v>4</v>
      </c>
      <c r="N178" s="66">
        <v>4</v>
      </c>
      <c r="O178" s="67">
        <f t="shared" si="98"/>
        <v>4</v>
      </c>
      <c r="P178" s="67">
        <f t="shared" si="96"/>
        <v>4</v>
      </c>
      <c r="Q178" s="68">
        <f t="shared" si="99"/>
        <v>21406.079999999998</v>
      </c>
      <c r="R178" s="69">
        <f t="shared" si="100"/>
        <v>4.9418861990011118</v>
      </c>
      <c r="S178" s="70">
        <f t="shared" si="97"/>
        <v>105786.41</v>
      </c>
      <c r="T178" s="71"/>
      <c r="U178" s="37"/>
      <c r="V178" s="73">
        <f>VLOOKUP(C178,SALARIO!$D$4:$G$252,4,FALSE)</f>
        <v>4923.3999999999996</v>
      </c>
      <c r="W178" s="74">
        <f t="shared" si="101"/>
        <v>105786.41</v>
      </c>
      <c r="X178" s="75">
        <f t="shared" si="102"/>
        <v>110709.81</v>
      </c>
      <c r="Y178" s="76">
        <f t="shared" si="103"/>
        <v>246.17</v>
      </c>
      <c r="Z178" s="77">
        <f t="shared" si="104"/>
        <v>0</v>
      </c>
      <c r="AA178" s="89">
        <f t="shared" si="105"/>
        <v>246.17</v>
      </c>
      <c r="AB178" s="79">
        <f t="shared" si="106"/>
        <v>750</v>
      </c>
      <c r="AC178" s="77">
        <f t="shared" si="107"/>
        <v>9570.9809999999998</v>
      </c>
      <c r="AD178" s="80">
        <f t="shared" si="108"/>
        <v>10320.981</v>
      </c>
      <c r="AE178" s="81">
        <f t="shared" si="109"/>
        <v>10074.811</v>
      </c>
      <c r="AF178" s="79">
        <f t="shared" si="110"/>
        <v>49.901999999999987</v>
      </c>
      <c r="AG178" s="82">
        <f t="shared" si="111"/>
        <v>0</v>
      </c>
      <c r="AH178" s="82">
        <f t="shared" si="112"/>
        <v>0</v>
      </c>
      <c r="AI178" s="82">
        <f t="shared" si="113"/>
        <v>0</v>
      </c>
      <c r="AJ178" s="82">
        <f t="shared" si="114"/>
        <v>0</v>
      </c>
      <c r="AK178" s="77">
        <f t="shared" si="115"/>
        <v>0</v>
      </c>
      <c r="AL178" s="84">
        <f t="shared" si="116"/>
        <v>49.901999999999987</v>
      </c>
      <c r="AM178" s="79">
        <f t="shared" si="117"/>
        <v>187.5</v>
      </c>
      <c r="AN178" s="82">
        <f t="shared" si="118"/>
        <v>274.5</v>
      </c>
      <c r="AO178" s="82">
        <f t="shared" si="119"/>
        <v>375</v>
      </c>
      <c r="AP178" s="82">
        <f t="shared" si="120"/>
        <v>500</v>
      </c>
      <c r="AQ178" s="82">
        <f t="shared" si="121"/>
        <v>750</v>
      </c>
      <c r="AR178" s="77">
        <f t="shared" si="122"/>
        <v>16141.962</v>
      </c>
      <c r="AS178" s="84">
        <f t="shared" si="123"/>
        <v>18228.962</v>
      </c>
      <c r="AT178" s="85">
        <f t="shared" si="124"/>
        <v>18179.060000000001</v>
      </c>
      <c r="AU178" s="81"/>
      <c r="AV178" s="74">
        <f t="shared" si="125"/>
        <v>77532.539000000004</v>
      </c>
      <c r="AW178" s="86" t="s">
        <v>324</v>
      </c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  <c r="BW178" s="92"/>
      <c r="BX178" s="92"/>
      <c r="BY178" s="92"/>
    </row>
    <row r="179" spans="2:77" ht="16.5" customHeight="1" thickBot="1" x14ac:dyDescent="0.25">
      <c r="B179" s="87">
        <v>174</v>
      </c>
      <c r="C179" s="59" t="s">
        <v>211</v>
      </c>
      <c r="D179" s="60" t="s">
        <v>302</v>
      </c>
      <c r="E179" s="61">
        <v>191.25</v>
      </c>
      <c r="F179" s="62">
        <v>4885.34</v>
      </c>
      <c r="G179" s="63">
        <v>200</v>
      </c>
      <c r="H179" s="64">
        <v>4790.05</v>
      </c>
      <c r="I179" s="63">
        <v>200</v>
      </c>
      <c r="J179" s="65">
        <v>4790.05</v>
      </c>
      <c r="K179" s="12">
        <f t="shared" si="95"/>
        <v>4821.8133333333326</v>
      </c>
      <c r="L179" s="66">
        <v>4</v>
      </c>
      <c r="M179" s="66">
        <v>4</v>
      </c>
      <c r="N179" s="66">
        <v>4</v>
      </c>
      <c r="O179" s="67">
        <f t="shared" si="98"/>
        <v>4</v>
      </c>
      <c r="P179" s="67">
        <f t="shared" si="96"/>
        <v>4</v>
      </c>
      <c r="Q179" s="68">
        <f t="shared" si="99"/>
        <v>19287.25333333333</v>
      </c>
      <c r="R179" s="69">
        <f t="shared" si="100"/>
        <v>4.9418861990011118</v>
      </c>
      <c r="S179" s="70">
        <f t="shared" si="97"/>
        <v>95315.41</v>
      </c>
      <c r="T179" s="71"/>
      <c r="U179" s="37"/>
      <c r="V179" s="73">
        <f>VLOOKUP(C179,SALARIO!$D$4:$G$252,4,FALSE)</f>
        <v>4790.05</v>
      </c>
      <c r="W179" s="74">
        <f t="shared" si="101"/>
        <v>95315.41</v>
      </c>
      <c r="X179" s="75">
        <f t="shared" si="102"/>
        <v>100105.46</v>
      </c>
      <c r="Y179" s="76">
        <f t="shared" si="103"/>
        <v>239.50250000000003</v>
      </c>
      <c r="Z179" s="77">
        <f t="shared" si="104"/>
        <v>0</v>
      </c>
      <c r="AA179" s="89">
        <f t="shared" si="105"/>
        <v>239.50250000000003</v>
      </c>
      <c r="AB179" s="79">
        <f t="shared" si="106"/>
        <v>750</v>
      </c>
      <c r="AC179" s="77">
        <f t="shared" si="107"/>
        <v>8510.5460000000003</v>
      </c>
      <c r="AD179" s="80">
        <f t="shared" si="108"/>
        <v>9260.5460000000003</v>
      </c>
      <c r="AE179" s="81">
        <f t="shared" si="109"/>
        <v>9021.0434999999998</v>
      </c>
      <c r="AF179" s="79">
        <f t="shared" si="110"/>
        <v>45.901500000000006</v>
      </c>
      <c r="AG179" s="82">
        <f t="shared" si="111"/>
        <v>0</v>
      </c>
      <c r="AH179" s="82">
        <f t="shared" si="112"/>
        <v>0</v>
      </c>
      <c r="AI179" s="82">
        <f t="shared" si="113"/>
        <v>0</v>
      </c>
      <c r="AJ179" s="82">
        <f t="shared" si="114"/>
        <v>0</v>
      </c>
      <c r="AK179" s="77">
        <f t="shared" si="115"/>
        <v>0</v>
      </c>
      <c r="AL179" s="84">
        <f t="shared" si="116"/>
        <v>45.901500000000006</v>
      </c>
      <c r="AM179" s="79">
        <f t="shared" si="117"/>
        <v>187.5</v>
      </c>
      <c r="AN179" s="82">
        <f t="shared" si="118"/>
        <v>274.5</v>
      </c>
      <c r="AO179" s="82">
        <f t="shared" si="119"/>
        <v>375</v>
      </c>
      <c r="AP179" s="82">
        <f t="shared" si="120"/>
        <v>500</v>
      </c>
      <c r="AQ179" s="82">
        <f t="shared" si="121"/>
        <v>750</v>
      </c>
      <c r="AR179" s="77">
        <f t="shared" si="122"/>
        <v>14021.092000000002</v>
      </c>
      <c r="AS179" s="84">
        <f t="shared" si="123"/>
        <v>16108.092000000002</v>
      </c>
      <c r="AT179" s="85">
        <f t="shared" si="124"/>
        <v>16062.190500000002</v>
      </c>
      <c r="AU179" s="81"/>
      <c r="AV179" s="74">
        <f t="shared" si="125"/>
        <v>70232.176000000007</v>
      </c>
      <c r="AW179" s="86" t="s">
        <v>324</v>
      </c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  <c r="BW179" s="92"/>
      <c r="BX179" s="92"/>
      <c r="BY179" s="92"/>
    </row>
    <row r="180" spans="2:77" ht="16.5" customHeight="1" thickBot="1" x14ac:dyDescent="0.25">
      <c r="B180" s="87">
        <v>175</v>
      </c>
      <c r="C180" s="59" t="s">
        <v>212</v>
      </c>
      <c r="D180" s="60" t="s">
        <v>302</v>
      </c>
      <c r="E180" s="61">
        <v>204</v>
      </c>
      <c r="F180" s="62">
        <v>5496.01</v>
      </c>
      <c r="G180" s="63">
        <v>195.25</v>
      </c>
      <c r="H180" s="64">
        <v>4675.3</v>
      </c>
      <c r="I180" s="63">
        <v>182.5</v>
      </c>
      <c r="J180" s="65">
        <v>4369.96</v>
      </c>
      <c r="K180" s="12">
        <f t="shared" si="95"/>
        <v>4847.09</v>
      </c>
      <c r="L180" s="66">
        <v>4</v>
      </c>
      <c r="M180" s="66">
        <v>4</v>
      </c>
      <c r="N180" s="66">
        <v>4</v>
      </c>
      <c r="O180" s="67">
        <f t="shared" si="98"/>
        <v>4</v>
      </c>
      <c r="P180" s="67">
        <f t="shared" si="96"/>
        <v>4</v>
      </c>
      <c r="Q180" s="68">
        <f t="shared" si="99"/>
        <v>19388.36</v>
      </c>
      <c r="R180" s="69">
        <f t="shared" si="100"/>
        <v>4.9418861990011118</v>
      </c>
      <c r="S180" s="70">
        <f t="shared" si="97"/>
        <v>95815.06</v>
      </c>
      <c r="T180" s="71"/>
      <c r="U180" s="37"/>
      <c r="V180" s="73">
        <f>VLOOKUP(C180,SALARIO!$D$4:$G$252,4,FALSE)</f>
        <v>4369.96</v>
      </c>
      <c r="W180" s="74">
        <f t="shared" si="101"/>
        <v>95815.06</v>
      </c>
      <c r="X180" s="75">
        <f t="shared" si="102"/>
        <v>100185.02</v>
      </c>
      <c r="Y180" s="76">
        <f t="shared" si="103"/>
        <v>218.49800000000002</v>
      </c>
      <c r="Z180" s="77">
        <f t="shared" si="104"/>
        <v>0</v>
      </c>
      <c r="AA180" s="89">
        <f t="shared" si="105"/>
        <v>218.49800000000002</v>
      </c>
      <c r="AB180" s="79">
        <f t="shared" si="106"/>
        <v>750</v>
      </c>
      <c r="AC180" s="77">
        <f t="shared" si="107"/>
        <v>8518.5020000000004</v>
      </c>
      <c r="AD180" s="80">
        <f t="shared" si="108"/>
        <v>9268.5020000000004</v>
      </c>
      <c r="AE180" s="81">
        <f t="shared" si="109"/>
        <v>9050.0040000000008</v>
      </c>
      <c r="AF180" s="79">
        <f t="shared" si="110"/>
        <v>33.2988</v>
      </c>
      <c r="AG180" s="82">
        <f t="shared" si="111"/>
        <v>0</v>
      </c>
      <c r="AH180" s="82">
        <f t="shared" si="112"/>
        <v>0</v>
      </c>
      <c r="AI180" s="82">
        <f t="shared" si="113"/>
        <v>0</v>
      </c>
      <c r="AJ180" s="82">
        <f t="shared" si="114"/>
        <v>0</v>
      </c>
      <c r="AK180" s="77">
        <f t="shared" si="115"/>
        <v>0</v>
      </c>
      <c r="AL180" s="84">
        <f t="shared" si="116"/>
        <v>33.2988</v>
      </c>
      <c r="AM180" s="79">
        <f t="shared" si="117"/>
        <v>187.5</v>
      </c>
      <c r="AN180" s="82">
        <f t="shared" si="118"/>
        <v>274.5</v>
      </c>
      <c r="AO180" s="82">
        <f t="shared" si="119"/>
        <v>375</v>
      </c>
      <c r="AP180" s="82">
        <f t="shared" si="120"/>
        <v>500</v>
      </c>
      <c r="AQ180" s="82">
        <f t="shared" si="121"/>
        <v>750</v>
      </c>
      <c r="AR180" s="77">
        <f t="shared" si="122"/>
        <v>14037.004000000001</v>
      </c>
      <c r="AS180" s="84">
        <f t="shared" si="123"/>
        <v>16124.004000000001</v>
      </c>
      <c r="AT180" s="85">
        <f t="shared" si="124"/>
        <v>16090.7052</v>
      </c>
      <c r="AU180" s="81"/>
      <c r="AV180" s="74">
        <f t="shared" si="125"/>
        <v>70674.3508</v>
      </c>
      <c r="AW180" s="86" t="s">
        <v>324</v>
      </c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</row>
    <row r="181" spans="2:77" ht="16.5" customHeight="1" thickBot="1" x14ac:dyDescent="0.25">
      <c r="B181" s="58">
        <v>176</v>
      </c>
      <c r="C181" s="88" t="s">
        <v>213</v>
      </c>
      <c r="D181" s="60" t="s">
        <v>304</v>
      </c>
      <c r="E181" s="61"/>
      <c r="F181" s="62"/>
      <c r="G181" s="63">
        <v>124</v>
      </c>
      <c r="H181" s="64">
        <v>3838.41</v>
      </c>
      <c r="I181" s="63">
        <v>184</v>
      </c>
      <c r="J181" s="65">
        <v>5695.7</v>
      </c>
      <c r="K181" s="12">
        <f t="shared" si="95"/>
        <v>3178.0366666666669</v>
      </c>
      <c r="L181" s="66" t="s">
        <v>20</v>
      </c>
      <c r="M181" s="66">
        <v>4</v>
      </c>
      <c r="N181" s="66">
        <v>4</v>
      </c>
      <c r="O181" s="67">
        <f t="shared" si="98"/>
        <v>4</v>
      </c>
      <c r="P181" s="67">
        <f t="shared" si="96"/>
        <v>4</v>
      </c>
      <c r="Q181" s="68">
        <f t="shared" si="99"/>
        <v>12712.146666666667</v>
      </c>
      <c r="R181" s="69">
        <f t="shared" si="100"/>
        <v>4.9418861990011118</v>
      </c>
      <c r="S181" s="70">
        <f t="shared" si="97"/>
        <v>62821.98</v>
      </c>
      <c r="T181" s="71"/>
      <c r="U181" s="37"/>
      <c r="V181" s="73">
        <f>VLOOKUP(C181,SALARIO!$D$4:$G$252,4,FALSE)</f>
        <v>3958.02</v>
      </c>
      <c r="W181" s="74">
        <f t="shared" si="101"/>
        <v>62821.98</v>
      </c>
      <c r="X181" s="75">
        <f t="shared" si="102"/>
        <v>66780</v>
      </c>
      <c r="Y181" s="76">
        <f t="shared" si="103"/>
        <v>197.90100000000001</v>
      </c>
      <c r="Z181" s="77">
        <f t="shared" si="104"/>
        <v>0</v>
      </c>
      <c r="AA181" s="89">
        <f t="shared" si="105"/>
        <v>197.90100000000001</v>
      </c>
      <c r="AB181" s="79">
        <f t="shared" si="106"/>
        <v>750</v>
      </c>
      <c r="AC181" s="77">
        <f t="shared" si="107"/>
        <v>5178</v>
      </c>
      <c r="AD181" s="80">
        <f t="shared" si="108"/>
        <v>5928</v>
      </c>
      <c r="AE181" s="81">
        <f t="shared" si="109"/>
        <v>5730.0990000000002</v>
      </c>
      <c r="AF181" s="79">
        <f t="shared" si="110"/>
        <v>20.9406</v>
      </c>
      <c r="AG181" s="82">
        <f t="shared" si="111"/>
        <v>0</v>
      </c>
      <c r="AH181" s="82">
        <f t="shared" si="112"/>
        <v>0</v>
      </c>
      <c r="AI181" s="82">
        <f t="shared" si="113"/>
        <v>0</v>
      </c>
      <c r="AJ181" s="82">
        <f t="shared" si="114"/>
        <v>0</v>
      </c>
      <c r="AK181" s="77">
        <f t="shared" si="115"/>
        <v>0</v>
      </c>
      <c r="AL181" s="84">
        <f t="shared" si="116"/>
        <v>20.9406</v>
      </c>
      <c r="AM181" s="79">
        <f t="shared" si="117"/>
        <v>187.5</v>
      </c>
      <c r="AN181" s="82">
        <f t="shared" si="118"/>
        <v>274.5</v>
      </c>
      <c r="AO181" s="82">
        <f t="shared" si="119"/>
        <v>375</v>
      </c>
      <c r="AP181" s="82">
        <f t="shared" si="120"/>
        <v>500</v>
      </c>
      <c r="AQ181" s="82">
        <f t="shared" si="121"/>
        <v>750</v>
      </c>
      <c r="AR181" s="77">
        <f t="shared" si="122"/>
        <v>7356</v>
      </c>
      <c r="AS181" s="84">
        <f t="shared" si="123"/>
        <v>9443</v>
      </c>
      <c r="AT181" s="85">
        <f t="shared" si="124"/>
        <v>9422.0594000000001</v>
      </c>
      <c r="AU181" s="81"/>
      <c r="AV181" s="74">
        <f t="shared" si="125"/>
        <v>47669.821600000003</v>
      </c>
      <c r="AW181" s="86" t="s">
        <v>324</v>
      </c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  <c r="BW181" s="92"/>
      <c r="BX181" s="92"/>
      <c r="BY181" s="92"/>
    </row>
    <row r="182" spans="2:77" ht="16.5" customHeight="1" thickBot="1" x14ac:dyDescent="0.25">
      <c r="B182" s="87">
        <v>177</v>
      </c>
      <c r="C182" s="88" t="s">
        <v>214</v>
      </c>
      <c r="D182" s="60" t="s">
        <v>306</v>
      </c>
      <c r="E182" s="61"/>
      <c r="F182" s="62"/>
      <c r="G182" s="63">
        <v>79</v>
      </c>
      <c r="H182" s="64">
        <v>3440.19</v>
      </c>
      <c r="I182" s="63">
        <v>185</v>
      </c>
      <c r="J182" s="65">
        <v>8056.14</v>
      </c>
      <c r="K182" s="12">
        <f t="shared" si="95"/>
        <v>3832.11</v>
      </c>
      <c r="L182" s="66" t="s">
        <v>20</v>
      </c>
      <c r="M182" s="66">
        <v>4</v>
      </c>
      <c r="N182" s="66">
        <v>4</v>
      </c>
      <c r="O182" s="67">
        <f t="shared" si="98"/>
        <v>4</v>
      </c>
      <c r="P182" s="67">
        <f t="shared" si="96"/>
        <v>4</v>
      </c>
      <c r="Q182" s="68">
        <f t="shared" si="99"/>
        <v>15328.44</v>
      </c>
      <c r="R182" s="69">
        <f t="shared" si="100"/>
        <v>4.9418861990011118</v>
      </c>
      <c r="S182" s="70">
        <f t="shared" si="97"/>
        <v>75751.399999999994</v>
      </c>
      <c r="T182" s="71"/>
      <c r="U182" s="37"/>
      <c r="V182" s="73">
        <f>VLOOKUP(C182,SALARIO!$D$4:$G$252,4,FALSE)</f>
        <v>8056.14</v>
      </c>
      <c r="W182" s="74">
        <f t="shared" si="101"/>
        <v>75751.399999999994</v>
      </c>
      <c r="X182" s="75">
        <f t="shared" si="102"/>
        <v>83807.539999999994</v>
      </c>
      <c r="Y182" s="76">
        <f t="shared" si="103"/>
        <v>402.80700000000002</v>
      </c>
      <c r="Z182" s="77">
        <f t="shared" si="104"/>
        <v>0</v>
      </c>
      <c r="AA182" s="89">
        <f t="shared" si="105"/>
        <v>402.80700000000002</v>
      </c>
      <c r="AB182" s="79">
        <f t="shared" si="106"/>
        <v>750</v>
      </c>
      <c r="AC182" s="77">
        <f t="shared" si="107"/>
        <v>6880.7539999999999</v>
      </c>
      <c r="AD182" s="80">
        <f t="shared" si="108"/>
        <v>7630.7539999999999</v>
      </c>
      <c r="AE182" s="81">
        <f t="shared" si="109"/>
        <v>7227.9470000000001</v>
      </c>
      <c r="AF182" s="79">
        <f t="shared" si="110"/>
        <v>143.88419999999999</v>
      </c>
      <c r="AG182" s="82">
        <f t="shared" si="111"/>
        <v>0</v>
      </c>
      <c r="AH182" s="82">
        <f t="shared" si="112"/>
        <v>0</v>
      </c>
      <c r="AI182" s="82">
        <f t="shared" si="113"/>
        <v>0</v>
      </c>
      <c r="AJ182" s="82">
        <f t="shared" si="114"/>
        <v>0</v>
      </c>
      <c r="AK182" s="77">
        <f t="shared" si="115"/>
        <v>0</v>
      </c>
      <c r="AL182" s="84">
        <f t="shared" si="116"/>
        <v>143.88419999999999</v>
      </c>
      <c r="AM182" s="79">
        <f t="shared" si="117"/>
        <v>187.5</v>
      </c>
      <c r="AN182" s="82">
        <f t="shared" si="118"/>
        <v>274.5</v>
      </c>
      <c r="AO182" s="82">
        <f t="shared" si="119"/>
        <v>375</v>
      </c>
      <c r="AP182" s="82">
        <f t="shared" si="120"/>
        <v>500</v>
      </c>
      <c r="AQ182" s="82">
        <f t="shared" si="121"/>
        <v>750</v>
      </c>
      <c r="AR182" s="77">
        <f t="shared" si="122"/>
        <v>10761.508</v>
      </c>
      <c r="AS182" s="84">
        <f t="shared" si="123"/>
        <v>12848.508</v>
      </c>
      <c r="AT182" s="85">
        <f t="shared" si="124"/>
        <v>12704.623799999999</v>
      </c>
      <c r="AU182" s="81"/>
      <c r="AV182" s="74">
        <f t="shared" si="125"/>
        <v>55818.829199999993</v>
      </c>
      <c r="AW182" s="86" t="s">
        <v>324</v>
      </c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  <c r="BW182" s="92"/>
      <c r="BX182" s="92"/>
      <c r="BY182" s="92"/>
    </row>
    <row r="183" spans="2:77" ht="16.5" customHeight="1" thickBot="1" x14ac:dyDescent="0.25">
      <c r="B183" s="87">
        <v>178</v>
      </c>
      <c r="C183" s="59" t="s">
        <v>215</v>
      </c>
      <c r="D183" s="60" t="s">
        <v>304</v>
      </c>
      <c r="E183" s="61">
        <v>200</v>
      </c>
      <c r="F183" s="62">
        <v>6810.08</v>
      </c>
      <c r="G183" s="63">
        <v>196</v>
      </c>
      <c r="H183" s="64">
        <v>6067.16</v>
      </c>
      <c r="I183" s="63">
        <v>184</v>
      </c>
      <c r="J183" s="65">
        <v>5695.7</v>
      </c>
      <c r="K183" s="12">
        <f t="shared" si="95"/>
        <v>6190.98</v>
      </c>
      <c r="L183" s="66">
        <v>4</v>
      </c>
      <c r="M183" s="66">
        <v>4</v>
      </c>
      <c r="N183" s="66">
        <v>4</v>
      </c>
      <c r="O183" s="67">
        <f t="shared" si="98"/>
        <v>4</v>
      </c>
      <c r="P183" s="67">
        <f t="shared" si="96"/>
        <v>4</v>
      </c>
      <c r="Q183" s="68">
        <f t="shared" si="99"/>
        <v>24763.919999999998</v>
      </c>
      <c r="R183" s="69">
        <f t="shared" si="100"/>
        <v>4.9418861990011118</v>
      </c>
      <c r="S183" s="70">
        <f t="shared" si="97"/>
        <v>122380.47</v>
      </c>
      <c r="T183" s="71"/>
      <c r="U183" s="37"/>
      <c r="V183" s="73">
        <f>VLOOKUP(C183,SALARIO!$D$4:$G$252,4,FALSE)</f>
        <v>5695.7</v>
      </c>
      <c r="W183" s="74">
        <f t="shared" si="101"/>
        <v>122380.47</v>
      </c>
      <c r="X183" s="75">
        <f t="shared" si="102"/>
        <v>128076.17</v>
      </c>
      <c r="Y183" s="76">
        <f t="shared" si="103"/>
        <v>284.78500000000003</v>
      </c>
      <c r="Z183" s="77">
        <f t="shared" si="104"/>
        <v>0</v>
      </c>
      <c r="AA183" s="89">
        <f t="shared" si="105"/>
        <v>284.78500000000003</v>
      </c>
      <c r="AB183" s="79">
        <f t="shared" si="106"/>
        <v>750</v>
      </c>
      <c r="AC183" s="77">
        <f t="shared" si="107"/>
        <v>11307.617</v>
      </c>
      <c r="AD183" s="80">
        <f t="shared" si="108"/>
        <v>12057.617</v>
      </c>
      <c r="AE183" s="81">
        <f t="shared" si="109"/>
        <v>11772.832</v>
      </c>
      <c r="AF183" s="79">
        <f t="shared" si="110"/>
        <v>73.070999999999998</v>
      </c>
      <c r="AG183" s="82">
        <f t="shared" si="111"/>
        <v>0</v>
      </c>
      <c r="AH183" s="82">
        <f t="shared" si="112"/>
        <v>0</v>
      </c>
      <c r="AI183" s="82">
        <f t="shared" si="113"/>
        <v>0</v>
      </c>
      <c r="AJ183" s="82">
        <f t="shared" si="114"/>
        <v>0</v>
      </c>
      <c r="AK183" s="77">
        <f t="shared" si="115"/>
        <v>0</v>
      </c>
      <c r="AL183" s="84">
        <f t="shared" si="116"/>
        <v>73.070999999999998</v>
      </c>
      <c r="AM183" s="79">
        <f t="shared" si="117"/>
        <v>187.5</v>
      </c>
      <c r="AN183" s="82">
        <f t="shared" si="118"/>
        <v>274.5</v>
      </c>
      <c r="AO183" s="82">
        <f t="shared" si="119"/>
        <v>375</v>
      </c>
      <c r="AP183" s="82">
        <f t="shared" si="120"/>
        <v>500</v>
      </c>
      <c r="AQ183" s="82">
        <f t="shared" si="121"/>
        <v>750</v>
      </c>
      <c r="AR183" s="77">
        <f t="shared" si="122"/>
        <v>19615.234</v>
      </c>
      <c r="AS183" s="84">
        <f t="shared" si="123"/>
        <v>21702.234</v>
      </c>
      <c r="AT183" s="85">
        <f t="shared" si="124"/>
        <v>21629.163</v>
      </c>
      <c r="AU183" s="81"/>
      <c r="AV183" s="74">
        <f t="shared" si="125"/>
        <v>88978.475000000006</v>
      </c>
      <c r="AW183" s="86" t="s">
        <v>324</v>
      </c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  <c r="BW183" s="92"/>
      <c r="BX183" s="92"/>
      <c r="BY183" s="92"/>
    </row>
    <row r="184" spans="2:77" ht="16.5" customHeight="1" thickBot="1" x14ac:dyDescent="0.25">
      <c r="B184" s="87">
        <v>179</v>
      </c>
      <c r="C184" s="59" t="s">
        <v>216</v>
      </c>
      <c r="D184" s="60" t="s">
        <v>305</v>
      </c>
      <c r="E184" s="61">
        <v>200</v>
      </c>
      <c r="F184" s="62">
        <v>5886.67</v>
      </c>
      <c r="G184" s="63">
        <v>196</v>
      </c>
      <c r="H184" s="64">
        <v>5244.49</v>
      </c>
      <c r="I184" s="63">
        <v>184</v>
      </c>
      <c r="J184" s="65">
        <v>4923.3999999999996</v>
      </c>
      <c r="K184" s="12">
        <f t="shared" si="95"/>
        <v>5351.5199999999995</v>
      </c>
      <c r="L184" s="66">
        <v>4</v>
      </c>
      <c r="M184" s="66">
        <v>4</v>
      </c>
      <c r="N184" s="66">
        <v>4</v>
      </c>
      <c r="O184" s="67">
        <f t="shared" si="98"/>
        <v>4</v>
      </c>
      <c r="P184" s="67">
        <f t="shared" si="96"/>
        <v>4</v>
      </c>
      <c r="Q184" s="68">
        <f t="shared" si="99"/>
        <v>21406.079999999998</v>
      </c>
      <c r="R184" s="69">
        <f t="shared" si="100"/>
        <v>4.9418861990011118</v>
      </c>
      <c r="S184" s="70">
        <f t="shared" si="97"/>
        <v>105786.41</v>
      </c>
      <c r="T184" s="71"/>
      <c r="U184" s="37"/>
      <c r="V184" s="73">
        <f>VLOOKUP(C184,SALARIO!$D$4:$G$252,4,FALSE)</f>
        <v>4923.3999999999996</v>
      </c>
      <c r="W184" s="74">
        <f t="shared" si="101"/>
        <v>105786.41</v>
      </c>
      <c r="X184" s="75">
        <f t="shared" si="102"/>
        <v>110709.81</v>
      </c>
      <c r="Y184" s="76">
        <f t="shared" si="103"/>
        <v>246.17</v>
      </c>
      <c r="Z184" s="77">
        <f t="shared" si="104"/>
        <v>0</v>
      </c>
      <c r="AA184" s="89">
        <f t="shared" si="105"/>
        <v>246.17</v>
      </c>
      <c r="AB184" s="79">
        <f t="shared" si="106"/>
        <v>750</v>
      </c>
      <c r="AC184" s="77">
        <f t="shared" si="107"/>
        <v>9570.9809999999998</v>
      </c>
      <c r="AD184" s="80">
        <f t="shared" si="108"/>
        <v>10320.981</v>
      </c>
      <c r="AE184" s="81">
        <f t="shared" si="109"/>
        <v>10074.811</v>
      </c>
      <c r="AF184" s="79">
        <f t="shared" si="110"/>
        <v>49.901999999999987</v>
      </c>
      <c r="AG184" s="82">
        <f t="shared" si="111"/>
        <v>0</v>
      </c>
      <c r="AH184" s="82">
        <f t="shared" si="112"/>
        <v>0</v>
      </c>
      <c r="AI184" s="82">
        <f t="shared" si="113"/>
        <v>0</v>
      </c>
      <c r="AJ184" s="82">
        <f t="shared" si="114"/>
        <v>0</v>
      </c>
      <c r="AK184" s="77">
        <f t="shared" si="115"/>
        <v>0</v>
      </c>
      <c r="AL184" s="84">
        <f t="shared" si="116"/>
        <v>49.901999999999987</v>
      </c>
      <c r="AM184" s="79">
        <f t="shared" si="117"/>
        <v>187.5</v>
      </c>
      <c r="AN184" s="82">
        <f t="shared" si="118"/>
        <v>274.5</v>
      </c>
      <c r="AO184" s="82">
        <f t="shared" si="119"/>
        <v>375</v>
      </c>
      <c r="AP184" s="82">
        <f t="shared" si="120"/>
        <v>500</v>
      </c>
      <c r="AQ184" s="82">
        <f t="shared" si="121"/>
        <v>750</v>
      </c>
      <c r="AR184" s="77">
        <f t="shared" si="122"/>
        <v>16141.962</v>
      </c>
      <c r="AS184" s="84">
        <f t="shared" si="123"/>
        <v>18228.962</v>
      </c>
      <c r="AT184" s="85">
        <f t="shared" si="124"/>
        <v>18179.060000000001</v>
      </c>
      <c r="AU184" s="81"/>
      <c r="AV184" s="74">
        <f t="shared" si="125"/>
        <v>77532.539000000004</v>
      </c>
      <c r="AW184" s="86" t="s">
        <v>324</v>
      </c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  <c r="BW184" s="92"/>
      <c r="BX184" s="92"/>
      <c r="BY184" s="92"/>
    </row>
    <row r="185" spans="2:77" ht="16.5" customHeight="1" thickBot="1" x14ac:dyDescent="0.25">
      <c r="B185" s="87">
        <v>180</v>
      </c>
      <c r="C185" s="59" t="s">
        <v>217</v>
      </c>
      <c r="D185" s="60" t="s">
        <v>306</v>
      </c>
      <c r="E185" s="61">
        <v>186</v>
      </c>
      <c r="F185" s="62">
        <v>9308.61</v>
      </c>
      <c r="G185" s="63">
        <v>193</v>
      </c>
      <c r="H185" s="64">
        <v>8850.0499999999993</v>
      </c>
      <c r="I185" s="63">
        <v>185</v>
      </c>
      <c r="J185" s="65">
        <v>8483.2099999999991</v>
      </c>
      <c r="K185" s="12">
        <f t="shared" si="95"/>
        <v>8880.623333333333</v>
      </c>
      <c r="L185" s="66">
        <v>4</v>
      </c>
      <c r="M185" s="66">
        <v>4</v>
      </c>
      <c r="N185" s="66">
        <v>4</v>
      </c>
      <c r="O185" s="67">
        <f t="shared" si="98"/>
        <v>4</v>
      </c>
      <c r="P185" s="67">
        <f t="shared" si="96"/>
        <v>4</v>
      </c>
      <c r="Q185" s="68">
        <f t="shared" si="99"/>
        <v>35522.493333333332</v>
      </c>
      <c r="R185" s="69">
        <f t="shared" si="100"/>
        <v>4.9418861990011118</v>
      </c>
      <c r="S185" s="70">
        <f t="shared" si="97"/>
        <v>175548.11</v>
      </c>
      <c r="T185" s="71"/>
      <c r="U185" s="37"/>
      <c r="V185" s="73">
        <f>VLOOKUP(C185,SALARIO!$D$4:$G$252,4,FALSE)</f>
        <v>8483.2099999999991</v>
      </c>
      <c r="W185" s="74">
        <f t="shared" si="101"/>
        <v>175548.11</v>
      </c>
      <c r="X185" s="75">
        <f t="shared" si="102"/>
        <v>184031.31999999998</v>
      </c>
      <c r="Y185" s="76">
        <f t="shared" si="103"/>
        <v>424.16049999999996</v>
      </c>
      <c r="Z185" s="77">
        <f t="shared" si="104"/>
        <v>0</v>
      </c>
      <c r="AA185" s="89">
        <f t="shared" si="105"/>
        <v>424.16049999999996</v>
      </c>
      <c r="AB185" s="79">
        <f t="shared" si="106"/>
        <v>750</v>
      </c>
      <c r="AC185" s="77">
        <f t="shared" si="107"/>
        <v>16903.131999999998</v>
      </c>
      <c r="AD185" s="80">
        <f t="shared" si="108"/>
        <v>17653.131999999998</v>
      </c>
      <c r="AE185" s="81">
        <f t="shared" si="109"/>
        <v>17228.9715</v>
      </c>
      <c r="AF185" s="79">
        <f t="shared" si="110"/>
        <v>156.69629999999998</v>
      </c>
      <c r="AG185" s="82">
        <f t="shared" si="111"/>
        <v>0</v>
      </c>
      <c r="AH185" s="82">
        <f t="shared" si="112"/>
        <v>0</v>
      </c>
      <c r="AI185" s="82">
        <f t="shared" si="113"/>
        <v>0</v>
      </c>
      <c r="AJ185" s="82">
        <f t="shared" si="114"/>
        <v>0</v>
      </c>
      <c r="AK185" s="77">
        <f t="shared" si="115"/>
        <v>0</v>
      </c>
      <c r="AL185" s="84">
        <f t="shared" si="116"/>
        <v>156.69629999999998</v>
      </c>
      <c r="AM185" s="79">
        <f t="shared" si="117"/>
        <v>187.5</v>
      </c>
      <c r="AN185" s="82">
        <f t="shared" si="118"/>
        <v>274.5</v>
      </c>
      <c r="AO185" s="82">
        <f t="shared" si="119"/>
        <v>375</v>
      </c>
      <c r="AP185" s="82">
        <f t="shared" si="120"/>
        <v>500</v>
      </c>
      <c r="AQ185" s="82">
        <f t="shared" si="121"/>
        <v>750</v>
      </c>
      <c r="AR185" s="77">
        <f t="shared" si="122"/>
        <v>30806.263999999996</v>
      </c>
      <c r="AS185" s="84">
        <f t="shared" si="123"/>
        <v>32893.263999999996</v>
      </c>
      <c r="AT185" s="85">
        <f t="shared" si="124"/>
        <v>32736.567699999996</v>
      </c>
      <c r="AU185" s="81"/>
      <c r="AV185" s="74">
        <f t="shared" si="125"/>
        <v>125582.5708</v>
      </c>
      <c r="AW185" s="86" t="s">
        <v>324</v>
      </c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  <c r="BW185" s="92"/>
      <c r="BX185" s="92"/>
      <c r="BY185" s="92"/>
    </row>
    <row r="186" spans="2:77" ht="16.5" customHeight="1" thickBot="1" x14ac:dyDescent="0.25">
      <c r="B186" s="87">
        <v>181</v>
      </c>
      <c r="C186" s="59" t="s">
        <v>13</v>
      </c>
      <c r="D186" s="60" t="s">
        <v>304</v>
      </c>
      <c r="E186" s="61">
        <v>200</v>
      </c>
      <c r="F186" s="62">
        <v>6810.08</v>
      </c>
      <c r="G186" s="63">
        <v>196</v>
      </c>
      <c r="H186" s="64">
        <v>6067.16</v>
      </c>
      <c r="I186" s="63">
        <v>184</v>
      </c>
      <c r="J186" s="65">
        <v>5695.7</v>
      </c>
      <c r="K186" s="12">
        <f t="shared" si="95"/>
        <v>6190.98</v>
      </c>
      <c r="L186" s="66">
        <v>4</v>
      </c>
      <c r="M186" s="66">
        <v>4</v>
      </c>
      <c r="N186" s="66">
        <v>4</v>
      </c>
      <c r="O186" s="67">
        <f t="shared" si="98"/>
        <v>4</v>
      </c>
      <c r="P186" s="67">
        <f t="shared" si="96"/>
        <v>4</v>
      </c>
      <c r="Q186" s="68">
        <f t="shared" si="99"/>
        <v>24763.919999999998</v>
      </c>
      <c r="R186" s="69">
        <f t="shared" si="100"/>
        <v>4.9418861990011118</v>
      </c>
      <c r="S186" s="70">
        <f t="shared" si="97"/>
        <v>122380.47</v>
      </c>
      <c r="T186" s="71"/>
      <c r="U186" s="37"/>
      <c r="V186" s="73">
        <f>VLOOKUP(C186,SALARIO!$D$4:$G$252,4,FALSE)</f>
        <v>8682.4699999999993</v>
      </c>
      <c r="W186" s="74">
        <f t="shared" si="101"/>
        <v>122380.47</v>
      </c>
      <c r="X186" s="75">
        <f t="shared" si="102"/>
        <v>131062.94</v>
      </c>
      <c r="Y186" s="76">
        <f t="shared" si="103"/>
        <v>434.12349999999998</v>
      </c>
      <c r="Z186" s="77">
        <f t="shared" si="104"/>
        <v>0</v>
      </c>
      <c r="AA186" s="89">
        <f t="shared" si="105"/>
        <v>434.12349999999998</v>
      </c>
      <c r="AB186" s="79">
        <f t="shared" si="106"/>
        <v>750</v>
      </c>
      <c r="AC186" s="77">
        <f t="shared" si="107"/>
        <v>11606.294000000002</v>
      </c>
      <c r="AD186" s="80">
        <f t="shared" si="108"/>
        <v>12356.294000000002</v>
      </c>
      <c r="AE186" s="81">
        <f t="shared" si="109"/>
        <v>11922.170500000002</v>
      </c>
      <c r="AF186" s="79">
        <f t="shared" si="110"/>
        <v>162.67409999999998</v>
      </c>
      <c r="AG186" s="82">
        <f t="shared" si="111"/>
        <v>0</v>
      </c>
      <c r="AH186" s="82">
        <f t="shared" si="112"/>
        <v>0</v>
      </c>
      <c r="AI186" s="82">
        <f t="shared" si="113"/>
        <v>0</v>
      </c>
      <c r="AJ186" s="82">
        <f t="shared" si="114"/>
        <v>0</v>
      </c>
      <c r="AK186" s="77">
        <f t="shared" si="115"/>
        <v>0</v>
      </c>
      <c r="AL186" s="84">
        <f t="shared" si="116"/>
        <v>162.67409999999998</v>
      </c>
      <c r="AM186" s="79">
        <f t="shared" si="117"/>
        <v>187.5</v>
      </c>
      <c r="AN186" s="82">
        <f t="shared" si="118"/>
        <v>274.5</v>
      </c>
      <c r="AO186" s="82">
        <f t="shared" si="119"/>
        <v>375</v>
      </c>
      <c r="AP186" s="82">
        <f t="shared" si="120"/>
        <v>500</v>
      </c>
      <c r="AQ186" s="82">
        <f t="shared" si="121"/>
        <v>750</v>
      </c>
      <c r="AR186" s="77">
        <f t="shared" si="122"/>
        <v>20212.588000000003</v>
      </c>
      <c r="AS186" s="84">
        <f t="shared" si="123"/>
        <v>22299.588000000003</v>
      </c>
      <c r="AT186" s="85">
        <f t="shared" si="124"/>
        <v>22136.913900000003</v>
      </c>
      <c r="AU186" s="81"/>
      <c r="AV186" s="74">
        <f t="shared" si="125"/>
        <v>88321.385599999994</v>
      </c>
      <c r="AW186" s="86" t="s">
        <v>324</v>
      </c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  <c r="BW186" s="92"/>
      <c r="BX186" s="92"/>
      <c r="BY186" s="92"/>
    </row>
    <row r="187" spans="2:77" ht="16.5" customHeight="1" thickBot="1" x14ac:dyDescent="0.25">
      <c r="B187" s="87">
        <v>182</v>
      </c>
      <c r="C187" s="59" t="s">
        <v>218</v>
      </c>
      <c r="D187" s="60" t="s">
        <v>304</v>
      </c>
      <c r="E187" s="61">
        <v>200</v>
      </c>
      <c r="F187" s="62">
        <v>6810.08</v>
      </c>
      <c r="G187" s="63">
        <v>196</v>
      </c>
      <c r="H187" s="64">
        <v>6067.16</v>
      </c>
      <c r="I187" s="63">
        <v>184</v>
      </c>
      <c r="J187" s="65">
        <v>5695.7</v>
      </c>
      <c r="K187" s="12">
        <f t="shared" si="95"/>
        <v>6190.98</v>
      </c>
      <c r="L187" s="66">
        <v>4</v>
      </c>
      <c r="M187" s="66">
        <v>4</v>
      </c>
      <c r="N187" s="66">
        <v>4</v>
      </c>
      <c r="O187" s="67">
        <f t="shared" si="98"/>
        <v>4</v>
      </c>
      <c r="P187" s="67">
        <f t="shared" si="96"/>
        <v>4</v>
      </c>
      <c r="Q187" s="68">
        <f t="shared" si="99"/>
        <v>24763.919999999998</v>
      </c>
      <c r="R187" s="69">
        <f t="shared" si="100"/>
        <v>4.9418861990011118</v>
      </c>
      <c r="S187" s="70">
        <f t="shared" si="97"/>
        <v>122380.47</v>
      </c>
      <c r="T187" s="71"/>
      <c r="U187" s="37"/>
      <c r="V187" s="73">
        <f>VLOOKUP(C187,SALARIO!$D$4:$G$252,4,FALSE)</f>
        <v>8452.43</v>
      </c>
      <c r="W187" s="74">
        <f t="shared" si="101"/>
        <v>122380.47</v>
      </c>
      <c r="X187" s="75">
        <f t="shared" si="102"/>
        <v>130832.9</v>
      </c>
      <c r="Y187" s="76">
        <f t="shared" si="103"/>
        <v>422.62150000000003</v>
      </c>
      <c r="Z187" s="77">
        <f t="shared" si="104"/>
        <v>0</v>
      </c>
      <c r="AA187" s="89">
        <f t="shared" si="105"/>
        <v>422.62150000000003</v>
      </c>
      <c r="AB187" s="79">
        <f t="shared" si="106"/>
        <v>750</v>
      </c>
      <c r="AC187" s="77">
        <f t="shared" si="107"/>
        <v>11583.29</v>
      </c>
      <c r="AD187" s="80">
        <f t="shared" si="108"/>
        <v>12333.29</v>
      </c>
      <c r="AE187" s="81">
        <f t="shared" si="109"/>
        <v>11910.668500000002</v>
      </c>
      <c r="AF187" s="79">
        <f t="shared" si="110"/>
        <v>155.77289999999999</v>
      </c>
      <c r="AG187" s="82">
        <f t="shared" si="111"/>
        <v>0</v>
      </c>
      <c r="AH187" s="82">
        <f t="shared" si="112"/>
        <v>0</v>
      </c>
      <c r="AI187" s="82">
        <f t="shared" si="113"/>
        <v>0</v>
      </c>
      <c r="AJ187" s="82">
        <f t="shared" si="114"/>
        <v>0</v>
      </c>
      <c r="AK187" s="77">
        <f t="shared" si="115"/>
        <v>0</v>
      </c>
      <c r="AL187" s="84">
        <f t="shared" si="116"/>
        <v>155.77289999999999</v>
      </c>
      <c r="AM187" s="79">
        <f t="shared" si="117"/>
        <v>187.5</v>
      </c>
      <c r="AN187" s="82">
        <f t="shared" si="118"/>
        <v>274.5</v>
      </c>
      <c r="AO187" s="82">
        <f t="shared" si="119"/>
        <v>375</v>
      </c>
      <c r="AP187" s="82">
        <f t="shared" si="120"/>
        <v>500</v>
      </c>
      <c r="AQ187" s="82">
        <f t="shared" si="121"/>
        <v>750</v>
      </c>
      <c r="AR187" s="77">
        <f t="shared" si="122"/>
        <v>20166.580000000002</v>
      </c>
      <c r="AS187" s="84">
        <f t="shared" si="123"/>
        <v>22253.58</v>
      </c>
      <c r="AT187" s="85">
        <f t="shared" si="124"/>
        <v>22097.807100000002</v>
      </c>
      <c r="AU187" s="81"/>
      <c r="AV187" s="74">
        <f t="shared" si="125"/>
        <v>88371.994399999996</v>
      </c>
      <c r="AW187" s="86" t="s">
        <v>324</v>
      </c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  <c r="BW187" s="92"/>
      <c r="BX187" s="92"/>
      <c r="BY187" s="92"/>
    </row>
    <row r="188" spans="2:77" ht="16.5" customHeight="1" thickBot="1" x14ac:dyDescent="0.25">
      <c r="B188" s="58">
        <v>183</v>
      </c>
      <c r="C188" s="59" t="s">
        <v>219</v>
      </c>
      <c r="D188" s="60" t="s">
        <v>305</v>
      </c>
      <c r="E188" s="61">
        <v>190.6</v>
      </c>
      <c r="F188" s="62">
        <v>6346.57</v>
      </c>
      <c r="G188" s="63">
        <v>190.6</v>
      </c>
      <c r="H188" s="64">
        <v>5953.77</v>
      </c>
      <c r="I188" s="63">
        <v>190.6</v>
      </c>
      <c r="J188" s="65">
        <v>5546.97</v>
      </c>
      <c r="K188" s="12">
        <f t="shared" si="95"/>
        <v>5949.1033333333335</v>
      </c>
      <c r="L188" s="66">
        <v>4</v>
      </c>
      <c r="M188" s="66">
        <v>4</v>
      </c>
      <c r="N188" s="66">
        <v>4</v>
      </c>
      <c r="O188" s="67">
        <f t="shared" si="98"/>
        <v>4</v>
      </c>
      <c r="P188" s="67">
        <f t="shared" si="96"/>
        <v>4</v>
      </c>
      <c r="Q188" s="68">
        <f t="shared" si="99"/>
        <v>23796.413333333334</v>
      </c>
      <c r="R188" s="69">
        <f t="shared" si="100"/>
        <v>4.9418861990011118</v>
      </c>
      <c r="S188" s="70">
        <f t="shared" si="97"/>
        <v>117599.16</v>
      </c>
      <c r="T188" s="71"/>
      <c r="U188" s="37"/>
      <c r="V188" s="73">
        <f>VLOOKUP(C188,SALARIO!$D$4:$G$252,4,FALSE)</f>
        <v>5546.97</v>
      </c>
      <c r="W188" s="74">
        <f t="shared" si="101"/>
        <v>117599.16</v>
      </c>
      <c r="X188" s="75">
        <f t="shared" si="102"/>
        <v>123146.13</v>
      </c>
      <c r="Y188" s="76">
        <f t="shared" si="103"/>
        <v>277.3485</v>
      </c>
      <c r="Z188" s="77">
        <f t="shared" si="104"/>
        <v>0</v>
      </c>
      <c r="AA188" s="89">
        <f t="shared" si="105"/>
        <v>277.3485</v>
      </c>
      <c r="AB188" s="79">
        <f t="shared" si="106"/>
        <v>750</v>
      </c>
      <c r="AC188" s="77">
        <f t="shared" si="107"/>
        <v>10814.613000000001</v>
      </c>
      <c r="AD188" s="80">
        <f t="shared" si="108"/>
        <v>11564.613000000001</v>
      </c>
      <c r="AE188" s="81">
        <f t="shared" si="109"/>
        <v>11287.264500000001</v>
      </c>
      <c r="AF188" s="79">
        <f t="shared" si="110"/>
        <v>68.609100000000012</v>
      </c>
      <c r="AG188" s="82">
        <f t="shared" si="111"/>
        <v>0</v>
      </c>
      <c r="AH188" s="82">
        <f t="shared" si="112"/>
        <v>0</v>
      </c>
      <c r="AI188" s="82">
        <f t="shared" si="113"/>
        <v>0</v>
      </c>
      <c r="AJ188" s="82">
        <f t="shared" si="114"/>
        <v>0</v>
      </c>
      <c r="AK188" s="77">
        <f t="shared" si="115"/>
        <v>0</v>
      </c>
      <c r="AL188" s="84">
        <f t="shared" si="116"/>
        <v>68.609100000000012</v>
      </c>
      <c r="AM188" s="79">
        <f t="shared" si="117"/>
        <v>187.5</v>
      </c>
      <c r="AN188" s="82">
        <f t="shared" si="118"/>
        <v>274.5</v>
      </c>
      <c r="AO188" s="82">
        <f t="shared" si="119"/>
        <v>375</v>
      </c>
      <c r="AP188" s="82">
        <f t="shared" si="120"/>
        <v>500</v>
      </c>
      <c r="AQ188" s="82">
        <f t="shared" si="121"/>
        <v>750</v>
      </c>
      <c r="AR188" s="77">
        <f t="shared" si="122"/>
        <v>18629.226000000002</v>
      </c>
      <c r="AS188" s="84">
        <f t="shared" si="123"/>
        <v>20716.226000000002</v>
      </c>
      <c r="AT188" s="85">
        <f t="shared" si="124"/>
        <v>20647.616900000001</v>
      </c>
      <c r="AU188" s="81"/>
      <c r="AV188" s="74">
        <f t="shared" si="125"/>
        <v>85664.278599999991</v>
      </c>
      <c r="AW188" s="86" t="s">
        <v>324</v>
      </c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  <c r="BW188" s="92"/>
      <c r="BX188" s="92"/>
      <c r="BY188" s="92"/>
    </row>
    <row r="189" spans="2:77" ht="16.5" customHeight="1" thickBot="1" x14ac:dyDescent="0.25">
      <c r="B189" s="87">
        <v>184</v>
      </c>
      <c r="C189" s="59" t="s">
        <v>220</v>
      </c>
      <c r="D189" s="60" t="s">
        <v>303</v>
      </c>
      <c r="E189" s="61">
        <v>200</v>
      </c>
      <c r="F189" s="62">
        <v>6330.57</v>
      </c>
      <c r="G189" s="63">
        <v>196</v>
      </c>
      <c r="H189" s="64">
        <v>5655.8200000000006</v>
      </c>
      <c r="I189" s="63">
        <v>184</v>
      </c>
      <c r="J189" s="65">
        <v>5309.55</v>
      </c>
      <c r="K189" s="12">
        <f t="shared" si="95"/>
        <v>5765.3133333333326</v>
      </c>
      <c r="L189" s="66">
        <v>4</v>
      </c>
      <c r="M189" s="66">
        <v>4</v>
      </c>
      <c r="N189" s="66">
        <v>4</v>
      </c>
      <c r="O189" s="67">
        <f t="shared" si="98"/>
        <v>4</v>
      </c>
      <c r="P189" s="67">
        <f t="shared" si="96"/>
        <v>4</v>
      </c>
      <c r="Q189" s="68">
        <f t="shared" si="99"/>
        <v>23061.25333333333</v>
      </c>
      <c r="R189" s="69">
        <f t="shared" si="100"/>
        <v>4.9418861990011118</v>
      </c>
      <c r="S189" s="70">
        <f t="shared" si="97"/>
        <v>113966.08</v>
      </c>
      <c r="T189" s="71"/>
      <c r="U189" s="37"/>
      <c r="V189" s="73">
        <f>VLOOKUP(C189,SALARIO!$D$4:$G$252,4,FALSE)</f>
        <v>3958.02</v>
      </c>
      <c r="W189" s="74">
        <f t="shared" si="101"/>
        <v>113966.08</v>
      </c>
      <c r="X189" s="75">
        <f t="shared" si="102"/>
        <v>117924.1</v>
      </c>
      <c r="Y189" s="76">
        <f t="shared" si="103"/>
        <v>197.90100000000001</v>
      </c>
      <c r="Z189" s="77">
        <f t="shared" si="104"/>
        <v>0</v>
      </c>
      <c r="AA189" s="89">
        <f t="shared" si="105"/>
        <v>197.90100000000001</v>
      </c>
      <c r="AB189" s="79">
        <f t="shared" si="106"/>
        <v>750</v>
      </c>
      <c r="AC189" s="77">
        <f t="shared" si="107"/>
        <v>10292.410000000002</v>
      </c>
      <c r="AD189" s="80">
        <f t="shared" si="108"/>
        <v>11042.410000000002</v>
      </c>
      <c r="AE189" s="81">
        <f t="shared" si="109"/>
        <v>10844.509000000002</v>
      </c>
      <c r="AF189" s="79">
        <f t="shared" si="110"/>
        <v>20.9406</v>
      </c>
      <c r="AG189" s="82">
        <f t="shared" si="111"/>
        <v>0</v>
      </c>
      <c r="AH189" s="82">
        <f t="shared" si="112"/>
        <v>0</v>
      </c>
      <c r="AI189" s="82">
        <f t="shared" si="113"/>
        <v>0</v>
      </c>
      <c r="AJ189" s="82">
        <f t="shared" si="114"/>
        <v>0</v>
      </c>
      <c r="AK189" s="77">
        <f t="shared" si="115"/>
        <v>0</v>
      </c>
      <c r="AL189" s="84">
        <f t="shared" si="116"/>
        <v>20.9406</v>
      </c>
      <c r="AM189" s="79">
        <f t="shared" si="117"/>
        <v>187.5</v>
      </c>
      <c r="AN189" s="82">
        <f t="shared" si="118"/>
        <v>274.5</v>
      </c>
      <c r="AO189" s="82">
        <f t="shared" si="119"/>
        <v>375</v>
      </c>
      <c r="AP189" s="82">
        <f t="shared" si="120"/>
        <v>500</v>
      </c>
      <c r="AQ189" s="82">
        <f t="shared" si="121"/>
        <v>750</v>
      </c>
      <c r="AR189" s="77">
        <f t="shared" si="122"/>
        <v>17584.820000000003</v>
      </c>
      <c r="AS189" s="84">
        <f t="shared" si="123"/>
        <v>19671.820000000003</v>
      </c>
      <c r="AT189" s="85">
        <f t="shared" si="124"/>
        <v>19650.879400000002</v>
      </c>
      <c r="AU189" s="81"/>
      <c r="AV189" s="74">
        <f t="shared" si="125"/>
        <v>83470.691599999991</v>
      </c>
      <c r="AW189" s="86" t="s">
        <v>324</v>
      </c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</row>
    <row r="190" spans="2:77" ht="16.5" customHeight="1" thickBot="1" x14ac:dyDescent="0.25">
      <c r="B190" s="87">
        <v>185</v>
      </c>
      <c r="C190" s="59" t="s">
        <v>14</v>
      </c>
      <c r="D190" s="60" t="s">
        <v>304</v>
      </c>
      <c r="E190" s="61">
        <v>0</v>
      </c>
      <c r="F190" s="62">
        <v>0</v>
      </c>
      <c r="G190" s="63">
        <v>0</v>
      </c>
      <c r="H190" s="64">
        <v>0</v>
      </c>
      <c r="I190" s="63">
        <v>0</v>
      </c>
      <c r="J190" s="65">
        <v>0</v>
      </c>
      <c r="K190" s="12">
        <f t="shared" si="95"/>
        <v>0</v>
      </c>
      <c r="L190" s="66" t="s">
        <v>20</v>
      </c>
      <c r="M190" s="66" t="s">
        <v>20</v>
      </c>
      <c r="N190" s="66" t="s">
        <v>20</v>
      </c>
      <c r="O190" s="67">
        <f t="shared" si="98"/>
        <v>0</v>
      </c>
      <c r="P190" s="67">
        <f t="shared" si="96"/>
        <v>0</v>
      </c>
      <c r="Q190" s="68">
        <f t="shared" si="99"/>
        <v>0</v>
      </c>
      <c r="R190" s="69">
        <f t="shared" si="100"/>
        <v>4.9418861990011118</v>
      </c>
      <c r="S190" s="70">
        <f t="shared" si="97"/>
        <v>0</v>
      </c>
      <c r="T190" s="71"/>
      <c r="U190" s="37"/>
      <c r="V190" s="73">
        <f>VLOOKUP(C190,SALARIO!$D$4:$G$252,4,FALSE)</f>
        <v>0</v>
      </c>
      <c r="W190" s="74">
        <f t="shared" si="101"/>
        <v>0</v>
      </c>
      <c r="X190" s="75">
        <f t="shared" si="102"/>
        <v>0</v>
      </c>
      <c r="Y190" s="76">
        <f t="shared" si="103"/>
        <v>0</v>
      </c>
      <c r="Z190" s="77">
        <f t="shared" si="104"/>
        <v>0</v>
      </c>
      <c r="AA190" s="89">
        <f t="shared" si="105"/>
        <v>0</v>
      </c>
      <c r="AB190" s="79">
        <f t="shared" si="106"/>
        <v>0</v>
      </c>
      <c r="AC190" s="77">
        <f t="shared" si="107"/>
        <v>0</v>
      </c>
      <c r="AD190" s="80">
        <f t="shared" si="108"/>
        <v>0</v>
      </c>
      <c r="AE190" s="81">
        <f t="shared" si="109"/>
        <v>0</v>
      </c>
      <c r="AF190" s="79">
        <f t="shared" si="110"/>
        <v>0</v>
      </c>
      <c r="AG190" s="82">
        <f t="shared" si="111"/>
        <v>0</v>
      </c>
      <c r="AH190" s="82">
        <f t="shared" si="112"/>
        <v>0</v>
      </c>
      <c r="AI190" s="82">
        <f t="shared" si="113"/>
        <v>0</v>
      </c>
      <c r="AJ190" s="82">
        <f t="shared" si="114"/>
        <v>0</v>
      </c>
      <c r="AK190" s="77">
        <f t="shared" si="115"/>
        <v>0</v>
      </c>
      <c r="AL190" s="84">
        <f t="shared" si="116"/>
        <v>0</v>
      </c>
      <c r="AM190" s="79">
        <f t="shared" si="117"/>
        <v>0</v>
      </c>
      <c r="AN190" s="82">
        <f t="shared" si="118"/>
        <v>0</v>
      </c>
      <c r="AO190" s="82">
        <f t="shared" si="119"/>
        <v>0</v>
      </c>
      <c r="AP190" s="82">
        <f t="shared" si="120"/>
        <v>0</v>
      </c>
      <c r="AQ190" s="82">
        <f t="shared" si="121"/>
        <v>0</v>
      </c>
      <c r="AR190" s="77">
        <f t="shared" si="122"/>
        <v>0</v>
      </c>
      <c r="AS190" s="84">
        <f t="shared" si="123"/>
        <v>0</v>
      </c>
      <c r="AT190" s="85">
        <f t="shared" si="124"/>
        <v>0</v>
      </c>
      <c r="AU190" s="81"/>
      <c r="AV190" s="74">
        <f t="shared" si="125"/>
        <v>0</v>
      </c>
      <c r="AW190" s="86" t="s">
        <v>324</v>
      </c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</row>
    <row r="191" spans="2:77" ht="16.5" customHeight="1" thickBot="1" x14ac:dyDescent="0.25">
      <c r="B191" s="87">
        <v>186</v>
      </c>
      <c r="C191" s="59" t="s">
        <v>221</v>
      </c>
      <c r="D191" s="60" t="s">
        <v>304</v>
      </c>
      <c r="E191" s="61">
        <v>140.25</v>
      </c>
      <c r="F191" s="62">
        <v>7120.09</v>
      </c>
      <c r="G191" s="63">
        <v>204</v>
      </c>
      <c r="H191" s="64">
        <v>6331.6</v>
      </c>
      <c r="I191" s="63">
        <v>191.25</v>
      </c>
      <c r="J191" s="65">
        <v>5935.87</v>
      </c>
      <c r="K191" s="12">
        <f t="shared" si="95"/>
        <v>6462.52</v>
      </c>
      <c r="L191" s="66">
        <v>4</v>
      </c>
      <c r="M191" s="66">
        <v>4</v>
      </c>
      <c r="N191" s="66">
        <v>4</v>
      </c>
      <c r="O191" s="67">
        <f t="shared" si="98"/>
        <v>4</v>
      </c>
      <c r="P191" s="67">
        <f t="shared" si="96"/>
        <v>4</v>
      </c>
      <c r="Q191" s="68">
        <f t="shared" si="99"/>
        <v>25850.080000000002</v>
      </c>
      <c r="R191" s="69">
        <f t="shared" si="100"/>
        <v>4.9418861990011118</v>
      </c>
      <c r="S191" s="70">
        <f t="shared" si="97"/>
        <v>127748.15</v>
      </c>
      <c r="T191" s="71"/>
      <c r="U191" s="37"/>
      <c r="V191" s="73">
        <f>VLOOKUP(C191,SALARIO!$D$4:$G$252,4,FALSE)</f>
        <v>5935.87</v>
      </c>
      <c r="W191" s="74">
        <f t="shared" si="101"/>
        <v>127748.15</v>
      </c>
      <c r="X191" s="75">
        <f t="shared" si="102"/>
        <v>133684.01999999999</v>
      </c>
      <c r="Y191" s="76">
        <f t="shared" si="103"/>
        <v>296.79349999999999</v>
      </c>
      <c r="Z191" s="77">
        <f t="shared" si="104"/>
        <v>0</v>
      </c>
      <c r="AA191" s="89">
        <f t="shared" si="105"/>
        <v>296.79349999999999</v>
      </c>
      <c r="AB191" s="79">
        <f t="shared" si="106"/>
        <v>750</v>
      </c>
      <c r="AC191" s="77">
        <f t="shared" si="107"/>
        <v>11868.402</v>
      </c>
      <c r="AD191" s="80">
        <f t="shared" si="108"/>
        <v>12618.402</v>
      </c>
      <c r="AE191" s="81">
        <f t="shared" si="109"/>
        <v>12321.6085</v>
      </c>
      <c r="AF191" s="79">
        <f t="shared" si="110"/>
        <v>80.2761</v>
      </c>
      <c r="AG191" s="82">
        <f t="shared" si="111"/>
        <v>0</v>
      </c>
      <c r="AH191" s="82">
        <f t="shared" si="112"/>
        <v>0</v>
      </c>
      <c r="AI191" s="82">
        <f t="shared" si="113"/>
        <v>0</v>
      </c>
      <c r="AJ191" s="82">
        <f t="shared" si="114"/>
        <v>0</v>
      </c>
      <c r="AK191" s="77">
        <f t="shared" si="115"/>
        <v>0</v>
      </c>
      <c r="AL191" s="84">
        <f t="shared" si="116"/>
        <v>80.2761</v>
      </c>
      <c r="AM191" s="79">
        <f t="shared" si="117"/>
        <v>187.5</v>
      </c>
      <c r="AN191" s="82">
        <f t="shared" si="118"/>
        <v>274.5</v>
      </c>
      <c r="AO191" s="82">
        <f t="shared" si="119"/>
        <v>375</v>
      </c>
      <c r="AP191" s="82">
        <f t="shared" si="120"/>
        <v>500</v>
      </c>
      <c r="AQ191" s="82">
        <f t="shared" si="121"/>
        <v>750</v>
      </c>
      <c r="AR191" s="77">
        <f t="shared" si="122"/>
        <v>20736.804</v>
      </c>
      <c r="AS191" s="84">
        <f t="shared" si="123"/>
        <v>22823.804</v>
      </c>
      <c r="AT191" s="85">
        <f t="shared" si="124"/>
        <v>22743.527900000001</v>
      </c>
      <c r="AU191" s="81"/>
      <c r="AV191" s="74">
        <f t="shared" si="125"/>
        <v>92683.013599999991</v>
      </c>
      <c r="AW191" s="86" t="s">
        <v>324</v>
      </c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</row>
    <row r="192" spans="2:77" ht="16.5" customHeight="1" thickBot="1" x14ac:dyDescent="0.25">
      <c r="B192" s="87">
        <v>187</v>
      </c>
      <c r="C192" s="59" t="s">
        <v>222</v>
      </c>
      <c r="D192" s="60" t="s">
        <v>306</v>
      </c>
      <c r="E192" s="61">
        <v>186</v>
      </c>
      <c r="F192" s="62">
        <v>8839.98</v>
      </c>
      <c r="G192" s="63">
        <v>193</v>
      </c>
      <c r="H192" s="64">
        <v>8404.51</v>
      </c>
      <c r="I192" s="63">
        <v>185</v>
      </c>
      <c r="J192" s="65">
        <v>8056.14</v>
      </c>
      <c r="K192" s="12">
        <f t="shared" si="95"/>
        <v>8433.5433333333331</v>
      </c>
      <c r="L192" s="66">
        <v>4</v>
      </c>
      <c r="M192" s="66">
        <v>4</v>
      </c>
      <c r="N192" s="66">
        <v>4</v>
      </c>
      <c r="O192" s="67">
        <f t="shared" si="98"/>
        <v>4</v>
      </c>
      <c r="P192" s="67">
        <f t="shared" si="96"/>
        <v>4</v>
      </c>
      <c r="Q192" s="68">
        <f t="shared" si="99"/>
        <v>33734.173333333332</v>
      </c>
      <c r="R192" s="69">
        <f t="shared" si="100"/>
        <v>4.9418861990011118</v>
      </c>
      <c r="S192" s="70">
        <f t="shared" si="97"/>
        <v>166710.44</v>
      </c>
      <c r="T192" s="71"/>
      <c r="U192" s="37"/>
      <c r="V192" s="73">
        <f>VLOOKUP(C192,SALARIO!$D$4:$G$252,4,FALSE)</f>
        <v>11842.810000000001</v>
      </c>
      <c r="W192" s="74">
        <f t="shared" si="101"/>
        <v>166710.44</v>
      </c>
      <c r="X192" s="75">
        <f t="shared" si="102"/>
        <v>178553.25</v>
      </c>
      <c r="Y192" s="76">
        <f t="shared" si="103"/>
        <v>592.14050000000009</v>
      </c>
      <c r="Z192" s="77">
        <f t="shared" si="104"/>
        <v>0</v>
      </c>
      <c r="AA192" s="89">
        <f t="shared" si="105"/>
        <v>592.14050000000009</v>
      </c>
      <c r="AB192" s="79">
        <f t="shared" si="106"/>
        <v>750</v>
      </c>
      <c r="AC192" s="77">
        <f t="shared" si="107"/>
        <v>16355.325000000001</v>
      </c>
      <c r="AD192" s="80">
        <f t="shared" si="108"/>
        <v>17105.325000000001</v>
      </c>
      <c r="AE192" s="81">
        <f t="shared" si="109"/>
        <v>16513.184499999999</v>
      </c>
      <c r="AF192" s="79">
        <f t="shared" si="110"/>
        <v>187.5</v>
      </c>
      <c r="AG192" s="82">
        <f t="shared" si="111"/>
        <v>116.64050000000007</v>
      </c>
      <c r="AH192" s="82">
        <f t="shared" si="112"/>
        <v>0</v>
      </c>
      <c r="AI192" s="82">
        <f t="shared" si="113"/>
        <v>0</v>
      </c>
      <c r="AJ192" s="82">
        <f t="shared" si="114"/>
        <v>0</v>
      </c>
      <c r="AK192" s="77">
        <f t="shared" si="115"/>
        <v>0</v>
      </c>
      <c r="AL192" s="84">
        <f t="shared" si="116"/>
        <v>304.14050000000009</v>
      </c>
      <c r="AM192" s="79">
        <f t="shared" si="117"/>
        <v>187.5</v>
      </c>
      <c r="AN192" s="82">
        <f t="shared" si="118"/>
        <v>274.5</v>
      </c>
      <c r="AO192" s="82">
        <f t="shared" si="119"/>
        <v>375</v>
      </c>
      <c r="AP192" s="82">
        <f t="shared" si="120"/>
        <v>500</v>
      </c>
      <c r="AQ192" s="82">
        <f t="shared" si="121"/>
        <v>750</v>
      </c>
      <c r="AR192" s="77">
        <f t="shared" si="122"/>
        <v>29710.65</v>
      </c>
      <c r="AS192" s="84">
        <f t="shared" si="123"/>
        <v>31797.65</v>
      </c>
      <c r="AT192" s="85">
        <f t="shared" si="124"/>
        <v>31493.5095</v>
      </c>
      <c r="AU192" s="81"/>
      <c r="AV192" s="74">
        <f t="shared" si="125"/>
        <v>118703.746</v>
      </c>
      <c r="AW192" s="86" t="s">
        <v>324</v>
      </c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</row>
    <row r="193" spans="2:77" ht="16.5" customHeight="1" thickBot="1" x14ac:dyDescent="0.25">
      <c r="B193" s="87">
        <v>188</v>
      </c>
      <c r="C193" s="59" t="s">
        <v>223</v>
      </c>
      <c r="D193" s="60" t="s">
        <v>305</v>
      </c>
      <c r="E193" s="61">
        <v>190.6</v>
      </c>
      <c r="F193" s="62">
        <v>6835.39</v>
      </c>
      <c r="G193" s="63">
        <v>190.6</v>
      </c>
      <c r="H193" s="64">
        <v>5475.65</v>
      </c>
      <c r="I193" s="63">
        <v>190.6</v>
      </c>
      <c r="J193" s="65">
        <v>6215.88</v>
      </c>
      <c r="K193" s="12">
        <f t="shared" si="95"/>
        <v>6175.64</v>
      </c>
      <c r="L193" s="66">
        <v>4</v>
      </c>
      <c r="M193" s="66">
        <v>4</v>
      </c>
      <c r="N193" s="66">
        <v>4</v>
      </c>
      <c r="O193" s="67">
        <f t="shared" si="98"/>
        <v>4</v>
      </c>
      <c r="P193" s="67">
        <f t="shared" si="96"/>
        <v>4</v>
      </c>
      <c r="Q193" s="68">
        <f t="shared" si="99"/>
        <v>24702.560000000001</v>
      </c>
      <c r="R193" s="69">
        <f t="shared" si="100"/>
        <v>4.9418861990011118</v>
      </c>
      <c r="S193" s="70">
        <f t="shared" si="97"/>
        <v>122077.24</v>
      </c>
      <c r="T193" s="71"/>
      <c r="U193" s="37"/>
      <c r="V193" s="73">
        <f>VLOOKUP(C193,SALARIO!$D$4:$G$252,4,FALSE)</f>
        <v>8942.73</v>
      </c>
      <c r="W193" s="74">
        <f t="shared" si="101"/>
        <v>122077.24</v>
      </c>
      <c r="X193" s="75">
        <f t="shared" si="102"/>
        <v>131019.97</v>
      </c>
      <c r="Y193" s="76">
        <f t="shared" si="103"/>
        <v>447.13650000000001</v>
      </c>
      <c r="Z193" s="77">
        <f t="shared" si="104"/>
        <v>0</v>
      </c>
      <c r="AA193" s="89">
        <f t="shared" si="105"/>
        <v>447.13650000000001</v>
      </c>
      <c r="AB193" s="79">
        <f t="shared" si="106"/>
        <v>750</v>
      </c>
      <c r="AC193" s="77">
        <f t="shared" si="107"/>
        <v>11601.997000000001</v>
      </c>
      <c r="AD193" s="80">
        <f t="shared" si="108"/>
        <v>12351.997000000001</v>
      </c>
      <c r="AE193" s="81">
        <f t="shared" si="109"/>
        <v>11904.860500000001</v>
      </c>
      <c r="AF193" s="79">
        <f t="shared" si="110"/>
        <v>170.48189999999997</v>
      </c>
      <c r="AG193" s="82">
        <f t="shared" si="111"/>
        <v>0</v>
      </c>
      <c r="AH193" s="82">
        <f t="shared" si="112"/>
        <v>0</v>
      </c>
      <c r="AI193" s="82">
        <f t="shared" si="113"/>
        <v>0</v>
      </c>
      <c r="AJ193" s="82">
        <f t="shared" si="114"/>
        <v>0</v>
      </c>
      <c r="AK193" s="77">
        <f t="shared" si="115"/>
        <v>0</v>
      </c>
      <c r="AL193" s="84">
        <f t="shared" si="116"/>
        <v>170.48189999999997</v>
      </c>
      <c r="AM193" s="79">
        <f t="shared" si="117"/>
        <v>187.5</v>
      </c>
      <c r="AN193" s="82">
        <f t="shared" si="118"/>
        <v>274.5</v>
      </c>
      <c r="AO193" s="82">
        <f t="shared" si="119"/>
        <v>375</v>
      </c>
      <c r="AP193" s="82">
        <f t="shared" si="120"/>
        <v>500</v>
      </c>
      <c r="AQ193" s="82">
        <f t="shared" si="121"/>
        <v>750</v>
      </c>
      <c r="AR193" s="77">
        <f t="shared" si="122"/>
        <v>20203.994000000002</v>
      </c>
      <c r="AS193" s="84">
        <f t="shared" si="123"/>
        <v>22290.994000000002</v>
      </c>
      <c r="AT193" s="85">
        <f t="shared" si="124"/>
        <v>22120.512100000004</v>
      </c>
      <c r="AU193" s="81"/>
      <c r="AV193" s="74">
        <f t="shared" si="125"/>
        <v>88051.867400000003</v>
      </c>
      <c r="AW193" s="86" t="s">
        <v>324</v>
      </c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</row>
    <row r="194" spans="2:77" ht="16.5" customHeight="1" thickBot="1" x14ac:dyDescent="0.25">
      <c r="B194" s="87">
        <v>189</v>
      </c>
      <c r="C194" s="59" t="s">
        <v>224</v>
      </c>
      <c r="D194" s="60" t="s">
        <v>304</v>
      </c>
      <c r="E194" s="61">
        <v>203</v>
      </c>
      <c r="F194" s="62">
        <v>6954.4400000000005</v>
      </c>
      <c r="G194" s="63">
        <v>193</v>
      </c>
      <c r="H194" s="64">
        <v>7955.4000000000015</v>
      </c>
      <c r="I194" s="63">
        <v>185</v>
      </c>
      <c r="J194" s="65">
        <v>5726.65</v>
      </c>
      <c r="K194" s="12">
        <f t="shared" si="95"/>
        <v>6878.8300000000008</v>
      </c>
      <c r="L194" s="66">
        <v>4</v>
      </c>
      <c r="M194" s="66">
        <v>4</v>
      </c>
      <c r="N194" s="66">
        <v>4</v>
      </c>
      <c r="O194" s="67">
        <f t="shared" si="98"/>
        <v>4</v>
      </c>
      <c r="P194" s="67">
        <f t="shared" si="96"/>
        <v>4</v>
      </c>
      <c r="Q194" s="68">
        <f t="shared" si="99"/>
        <v>27515.320000000003</v>
      </c>
      <c r="R194" s="69">
        <f t="shared" si="100"/>
        <v>4.9418861990011118</v>
      </c>
      <c r="S194" s="70">
        <f t="shared" si="97"/>
        <v>135977.57999999999</v>
      </c>
      <c r="T194" s="71"/>
      <c r="U194" s="37"/>
      <c r="V194" s="73">
        <f>VLOOKUP(C194,SALARIO!$D$4:$G$252,4,FALSE)</f>
        <v>3979.54</v>
      </c>
      <c r="W194" s="74">
        <f t="shared" si="101"/>
        <v>135977.57999999999</v>
      </c>
      <c r="X194" s="75">
        <f t="shared" si="102"/>
        <v>139957.12</v>
      </c>
      <c r="Y194" s="76">
        <f t="shared" si="103"/>
        <v>198.977</v>
      </c>
      <c r="Z194" s="77">
        <f t="shared" si="104"/>
        <v>0</v>
      </c>
      <c r="AA194" s="89">
        <f t="shared" si="105"/>
        <v>198.977</v>
      </c>
      <c r="AB194" s="79">
        <f t="shared" si="106"/>
        <v>750</v>
      </c>
      <c r="AC194" s="77">
        <f t="shared" si="107"/>
        <v>12495.712</v>
      </c>
      <c r="AD194" s="80">
        <f t="shared" si="108"/>
        <v>13245.712</v>
      </c>
      <c r="AE194" s="81">
        <f t="shared" si="109"/>
        <v>13046.734999999999</v>
      </c>
      <c r="AF194" s="79">
        <f t="shared" si="110"/>
        <v>21.586199999999998</v>
      </c>
      <c r="AG194" s="82">
        <f t="shared" si="111"/>
        <v>0</v>
      </c>
      <c r="AH194" s="82">
        <f t="shared" si="112"/>
        <v>0</v>
      </c>
      <c r="AI194" s="82">
        <f t="shared" si="113"/>
        <v>0</v>
      </c>
      <c r="AJ194" s="82">
        <f t="shared" si="114"/>
        <v>0</v>
      </c>
      <c r="AK194" s="77">
        <f t="shared" si="115"/>
        <v>0</v>
      </c>
      <c r="AL194" s="84">
        <f t="shared" si="116"/>
        <v>21.586199999999998</v>
      </c>
      <c r="AM194" s="79">
        <f t="shared" si="117"/>
        <v>187.5</v>
      </c>
      <c r="AN194" s="82">
        <f t="shared" si="118"/>
        <v>274.5</v>
      </c>
      <c r="AO194" s="82">
        <f t="shared" si="119"/>
        <v>375</v>
      </c>
      <c r="AP194" s="82">
        <f t="shared" si="120"/>
        <v>500</v>
      </c>
      <c r="AQ194" s="82">
        <f t="shared" si="121"/>
        <v>750</v>
      </c>
      <c r="AR194" s="77">
        <f t="shared" si="122"/>
        <v>21991.423999999999</v>
      </c>
      <c r="AS194" s="84">
        <f t="shared" si="123"/>
        <v>24078.423999999999</v>
      </c>
      <c r="AT194" s="85">
        <f t="shared" si="124"/>
        <v>24056.837799999998</v>
      </c>
      <c r="AU194" s="81"/>
      <c r="AV194" s="74">
        <f t="shared" si="125"/>
        <v>98874.007199999993</v>
      </c>
      <c r="AW194" s="86" t="s">
        <v>324</v>
      </c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  <c r="BW194" s="92"/>
      <c r="BX194" s="92"/>
      <c r="BY194" s="92"/>
    </row>
    <row r="195" spans="2:77" ht="16.5" customHeight="1" thickBot="1" x14ac:dyDescent="0.25">
      <c r="B195" s="58">
        <v>190</v>
      </c>
      <c r="C195" s="59" t="s">
        <v>225</v>
      </c>
      <c r="D195" s="60" t="s">
        <v>304</v>
      </c>
      <c r="E195" s="61">
        <v>204</v>
      </c>
      <c r="F195" s="62">
        <v>7123.05</v>
      </c>
      <c r="G195" s="63">
        <v>191.25</v>
      </c>
      <c r="H195" s="64">
        <v>5935.87</v>
      </c>
      <c r="I195" s="63">
        <v>191.25</v>
      </c>
      <c r="J195" s="65">
        <v>5935.87</v>
      </c>
      <c r="K195" s="12">
        <f t="shared" si="95"/>
        <v>6331.5966666666673</v>
      </c>
      <c r="L195" s="66">
        <v>4</v>
      </c>
      <c r="M195" s="66">
        <v>4</v>
      </c>
      <c r="N195" s="66">
        <v>4</v>
      </c>
      <c r="O195" s="67">
        <f t="shared" si="98"/>
        <v>4</v>
      </c>
      <c r="P195" s="67">
        <f t="shared" si="96"/>
        <v>4</v>
      </c>
      <c r="Q195" s="68">
        <f t="shared" si="99"/>
        <v>25326.386666666669</v>
      </c>
      <c r="R195" s="69">
        <f t="shared" si="100"/>
        <v>4.9418861990011118</v>
      </c>
      <c r="S195" s="70">
        <f t="shared" si="97"/>
        <v>125160.12</v>
      </c>
      <c r="T195" s="71"/>
      <c r="U195" s="37"/>
      <c r="V195" s="73">
        <f>VLOOKUP(C195,SALARIO!$D$4:$G$252,4,FALSE)</f>
        <v>8889.74</v>
      </c>
      <c r="W195" s="74">
        <f t="shared" si="101"/>
        <v>125160.12</v>
      </c>
      <c r="X195" s="75">
        <f t="shared" si="102"/>
        <v>134049.85999999999</v>
      </c>
      <c r="Y195" s="76">
        <f t="shared" si="103"/>
        <v>444.48700000000002</v>
      </c>
      <c r="Z195" s="77">
        <f t="shared" si="104"/>
        <v>0</v>
      </c>
      <c r="AA195" s="89">
        <f t="shared" si="105"/>
        <v>444.48700000000002</v>
      </c>
      <c r="AB195" s="79">
        <f t="shared" si="106"/>
        <v>750</v>
      </c>
      <c r="AC195" s="77">
        <f t="shared" si="107"/>
        <v>11904.985999999999</v>
      </c>
      <c r="AD195" s="80">
        <f t="shared" si="108"/>
        <v>12654.985999999999</v>
      </c>
      <c r="AE195" s="81">
        <f t="shared" si="109"/>
        <v>12210.499</v>
      </c>
      <c r="AF195" s="79">
        <f t="shared" si="110"/>
        <v>168.89219999999997</v>
      </c>
      <c r="AG195" s="82">
        <f t="shared" si="111"/>
        <v>0</v>
      </c>
      <c r="AH195" s="82">
        <f t="shared" si="112"/>
        <v>0</v>
      </c>
      <c r="AI195" s="82">
        <f t="shared" si="113"/>
        <v>0</v>
      </c>
      <c r="AJ195" s="82">
        <f t="shared" si="114"/>
        <v>0</v>
      </c>
      <c r="AK195" s="77">
        <f t="shared" si="115"/>
        <v>0</v>
      </c>
      <c r="AL195" s="84">
        <f t="shared" si="116"/>
        <v>168.89219999999997</v>
      </c>
      <c r="AM195" s="79">
        <f t="shared" si="117"/>
        <v>187.5</v>
      </c>
      <c r="AN195" s="82">
        <f t="shared" si="118"/>
        <v>274.5</v>
      </c>
      <c r="AO195" s="82">
        <f t="shared" si="119"/>
        <v>375</v>
      </c>
      <c r="AP195" s="82">
        <f t="shared" si="120"/>
        <v>500</v>
      </c>
      <c r="AQ195" s="82">
        <f t="shared" si="121"/>
        <v>750</v>
      </c>
      <c r="AR195" s="77">
        <f t="shared" si="122"/>
        <v>20809.971999999998</v>
      </c>
      <c r="AS195" s="84">
        <f t="shared" si="123"/>
        <v>22896.971999999998</v>
      </c>
      <c r="AT195" s="85">
        <f t="shared" si="124"/>
        <v>22728.0798</v>
      </c>
      <c r="AU195" s="81"/>
      <c r="AV195" s="74">
        <f t="shared" si="125"/>
        <v>90221.541200000007</v>
      </c>
      <c r="AW195" s="86" t="s">
        <v>324</v>
      </c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  <c r="BW195" s="92"/>
      <c r="BX195" s="92"/>
      <c r="BY195" s="92"/>
    </row>
    <row r="196" spans="2:77" ht="16.5" customHeight="1" thickBot="1" x14ac:dyDescent="0.25">
      <c r="B196" s="87">
        <v>191</v>
      </c>
      <c r="C196" s="59" t="s">
        <v>226</v>
      </c>
      <c r="D196" s="60" t="s">
        <v>305</v>
      </c>
      <c r="E196" s="61">
        <v>191.25</v>
      </c>
      <c r="F196" s="62">
        <v>5475.35</v>
      </c>
      <c r="G196" s="63">
        <v>191.25</v>
      </c>
      <c r="H196" s="64">
        <v>5133.1400000000003</v>
      </c>
      <c r="I196" s="63">
        <v>191.25</v>
      </c>
      <c r="J196" s="65">
        <v>5133.1400000000003</v>
      </c>
      <c r="K196" s="12">
        <f t="shared" si="95"/>
        <v>5247.21</v>
      </c>
      <c r="L196" s="66">
        <v>4</v>
      </c>
      <c r="M196" s="66">
        <v>4</v>
      </c>
      <c r="N196" s="66">
        <v>4</v>
      </c>
      <c r="O196" s="67">
        <f t="shared" si="98"/>
        <v>4</v>
      </c>
      <c r="P196" s="67">
        <f t="shared" si="96"/>
        <v>4</v>
      </c>
      <c r="Q196" s="68">
        <f t="shared" si="99"/>
        <v>20988.84</v>
      </c>
      <c r="R196" s="69">
        <f t="shared" si="100"/>
        <v>4.9418861990011118</v>
      </c>
      <c r="S196" s="70">
        <f t="shared" si="97"/>
        <v>103724.45</v>
      </c>
      <c r="T196" s="71"/>
      <c r="U196" s="37"/>
      <c r="V196" s="73">
        <f>VLOOKUP(C196,SALARIO!$D$4:$G$252,4,FALSE)</f>
        <v>5133.1400000000003</v>
      </c>
      <c r="W196" s="74">
        <f t="shared" si="101"/>
        <v>103724.45</v>
      </c>
      <c r="X196" s="75">
        <f t="shared" si="102"/>
        <v>108857.59</v>
      </c>
      <c r="Y196" s="76">
        <f t="shared" si="103"/>
        <v>256.65700000000004</v>
      </c>
      <c r="Z196" s="77">
        <f t="shared" si="104"/>
        <v>0</v>
      </c>
      <c r="AA196" s="89">
        <f t="shared" si="105"/>
        <v>256.65700000000004</v>
      </c>
      <c r="AB196" s="79">
        <f t="shared" si="106"/>
        <v>750</v>
      </c>
      <c r="AC196" s="77">
        <f t="shared" si="107"/>
        <v>9385.759</v>
      </c>
      <c r="AD196" s="80">
        <f t="shared" si="108"/>
        <v>10135.759</v>
      </c>
      <c r="AE196" s="81">
        <f t="shared" si="109"/>
        <v>9879.1020000000008</v>
      </c>
      <c r="AF196" s="79">
        <f t="shared" si="110"/>
        <v>56.194200000000009</v>
      </c>
      <c r="AG196" s="82">
        <f t="shared" si="111"/>
        <v>0</v>
      </c>
      <c r="AH196" s="82">
        <f t="shared" si="112"/>
        <v>0</v>
      </c>
      <c r="AI196" s="82">
        <f t="shared" si="113"/>
        <v>0</v>
      </c>
      <c r="AJ196" s="82">
        <f t="shared" si="114"/>
        <v>0</v>
      </c>
      <c r="AK196" s="77">
        <f t="shared" si="115"/>
        <v>0</v>
      </c>
      <c r="AL196" s="84">
        <f t="shared" si="116"/>
        <v>56.194200000000009</v>
      </c>
      <c r="AM196" s="79">
        <f t="shared" si="117"/>
        <v>187.5</v>
      </c>
      <c r="AN196" s="82">
        <f t="shared" si="118"/>
        <v>274.5</v>
      </c>
      <c r="AO196" s="82">
        <f t="shared" si="119"/>
        <v>375</v>
      </c>
      <c r="AP196" s="82">
        <f t="shared" si="120"/>
        <v>500</v>
      </c>
      <c r="AQ196" s="82">
        <f t="shared" si="121"/>
        <v>750</v>
      </c>
      <c r="AR196" s="77">
        <f t="shared" si="122"/>
        <v>15771.518</v>
      </c>
      <c r="AS196" s="84">
        <f t="shared" si="123"/>
        <v>17858.518</v>
      </c>
      <c r="AT196" s="85">
        <f t="shared" si="124"/>
        <v>17802.323799999998</v>
      </c>
      <c r="AU196" s="81"/>
      <c r="AV196" s="74">
        <f t="shared" si="125"/>
        <v>76043.0242</v>
      </c>
      <c r="AW196" s="86" t="s">
        <v>324</v>
      </c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  <c r="BW196" s="92"/>
      <c r="BX196" s="92"/>
      <c r="BY196" s="92"/>
    </row>
    <row r="197" spans="2:77" s="91" customFormat="1" ht="16.5" customHeight="1" thickBot="1" x14ac:dyDescent="0.25">
      <c r="B197" s="87">
        <v>192</v>
      </c>
      <c r="C197" s="59" t="s">
        <v>227</v>
      </c>
      <c r="D197" s="60" t="s">
        <v>304</v>
      </c>
      <c r="E197" s="61">
        <v>191.25</v>
      </c>
      <c r="F197" s="62">
        <v>9270.06</v>
      </c>
      <c r="G197" s="63">
        <v>102</v>
      </c>
      <c r="H197" s="64">
        <v>3165.8</v>
      </c>
      <c r="I197" s="63">
        <v>191.25</v>
      </c>
      <c r="J197" s="65">
        <v>5935.87</v>
      </c>
      <c r="K197" s="12">
        <f t="shared" ref="K197:K260" si="126">(F197+H197+J197)/3</f>
        <v>6123.91</v>
      </c>
      <c r="L197" s="66">
        <v>4</v>
      </c>
      <c r="M197" s="66">
        <v>4</v>
      </c>
      <c r="N197" s="66">
        <v>4</v>
      </c>
      <c r="O197" s="67">
        <f t="shared" si="98"/>
        <v>4</v>
      </c>
      <c r="P197" s="67">
        <f t="shared" si="96"/>
        <v>4</v>
      </c>
      <c r="Q197" s="68">
        <f t="shared" si="99"/>
        <v>24495.64</v>
      </c>
      <c r="R197" s="69">
        <f t="shared" si="100"/>
        <v>4.9418861990011118</v>
      </c>
      <c r="S197" s="70">
        <f t="shared" si="97"/>
        <v>121054.66</v>
      </c>
      <c r="T197" s="71"/>
      <c r="U197" s="37"/>
      <c r="V197" s="73">
        <f>VLOOKUP(C197,SALARIO!$D$4:$G$252,4,FALSE)</f>
        <v>5935.87</v>
      </c>
      <c r="W197" s="74">
        <f t="shared" si="101"/>
        <v>121054.66</v>
      </c>
      <c r="X197" s="75">
        <f t="shared" si="102"/>
        <v>126990.53</v>
      </c>
      <c r="Y197" s="76">
        <f t="shared" si="103"/>
        <v>296.79349999999999</v>
      </c>
      <c r="Z197" s="77">
        <f t="shared" si="104"/>
        <v>0</v>
      </c>
      <c r="AA197" s="89">
        <f t="shared" si="105"/>
        <v>296.79349999999999</v>
      </c>
      <c r="AB197" s="79">
        <f t="shared" si="106"/>
        <v>750</v>
      </c>
      <c r="AC197" s="77">
        <f t="shared" si="107"/>
        <v>11199.053</v>
      </c>
      <c r="AD197" s="80">
        <f t="shared" si="108"/>
        <v>11949.053</v>
      </c>
      <c r="AE197" s="81">
        <f t="shared" si="109"/>
        <v>11652.2595</v>
      </c>
      <c r="AF197" s="79">
        <f t="shared" si="110"/>
        <v>80.2761</v>
      </c>
      <c r="AG197" s="82">
        <f t="shared" si="111"/>
        <v>0</v>
      </c>
      <c r="AH197" s="82">
        <f t="shared" si="112"/>
        <v>0</v>
      </c>
      <c r="AI197" s="82">
        <f t="shared" si="113"/>
        <v>0</v>
      </c>
      <c r="AJ197" s="82">
        <f t="shared" si="114"/>
        <v>0</v>
      </c>
      <c r="AK197" s="77">
        <f t="shared" si="115"/>
        <v>0</v>
      </c>
      <c r="AL197" s="84">
        <f t="shared" si="116"/>
        <v>80.2761</v>
      </c>
      <c r="AM197" s="79">
        <f t="shared" si="117"/>
        <v>187.5</v>
      </c>
      <c r="AN197" s="82">
        <f t="shared" si="118"/>
        <v>274.5</v>
      </c>
      <c r="AO197" s="82">
        <f t="shared" si="119"/>
        <v>375</v>
      </c>
      <c r="AP197" s="82">
        <f t="shared" si="120"/>
        <v>500</v>
      </c>
      <c r="AQ197" s="82">
        <f t="shared" si="121"/>
        <v>750</v>
      </c>
      <c r="AR197" s="77">
        <f t="shared" si="122"/>
        <v>19398.106</v>
      </c>
      <c r="AS197" s="84">
        <f t="shared" si="123"/>
        <v>21485.106</v>
      </c>
      <c r="AT197" s="85">
        <f t="shared" si="124"/>
        <v>21404.829900000001</v>
      </c>
      <c r="AU197" s="81"/>
      <c r="AV197" s="74">
        <f t="shared" si="125"/>
        <v>87997.570600000006</v>
      </c>
      <c r="AW197" s="86" t="s">
        <v>324</v>
      </c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</row>
    <row r="198" spans="2:77" ht="16.5" customHeight="1" thickBot="1" x14ac:dyDescent="0.25">
      <c r="B198" s="58">
        <v>193</v>
      </c>
      <c r="C198" s="59" t="s">
        <v>228</v>
      </c>
      <c r="D198" s="60" t="s">
        <v>304</v>
      </c>
      <c r="E198" s="61">
        <v>204</v>
      </c>
      <c r="F198" s="62">
        <v>7123.05</v>
      </c>
      <c r="G198" s="63">
        <v>204</v>
      </c>
      <c r="H198" s="64">
        <v>6331.6</v>
      </c>
      <c r="I198" s="63">
        <v>191.25</v>
      </c>
      <c r="J198" s="65">
        <v>5935.87</v>
      </c>
      <c r="K198" s="12">
        <f t="shared" si="126"/>
        <v>6463.5066666666671</v>
      </c>
      <c r="L198" s="66">
        <v>4</v>
      </c>
      <c r="M198" s="66">
        <v>4</v>
      </c>
      <c r="N198" s="66">
        <v>4</v>
      </c>
      <c r="O198" s="67">
        <f t="shared" si="98"/>
        <v>4</v>
      </c>
      <c r="P198" s="67">
        <f t="shared" ref="P198:P261" si="127">IF(O198&lt;=2,0,O198)</f>
        <v>4</v>
      </c>
      <c r="Q198" s="68">
        <f t="shared" ref="Q198:Q254" si="128">K198*P198</f>
        <v>25854.026666666668</v>
      </c>
      <c r="R198" s="69">
        <f t="shared" ref="R198:R261" si="129">$K$3</f>
        <v>4.9418861990011118</v>
      </c>
      <c r="S198" s="70">
        <f t="shared" ref="S198:S261" si="130">ROUNDDOWN(Q198*R198,2)</f>
        <v>127767.65</v>
      </c>
      <c r="T198" s="71"/>
      <c r="U198" s="37"/>
      <c r="V198" s="73">
        <f>VLOOKUP(C198,SALARIO!$D$4:$G$252,4,FALSE)</f>
        <v>5935.87</v>
      </c>
      <c r="W198" s="74">
        <f t="shared" si="101"/>
        <v>127767.65</v>
      </c>
      <c r="X198" s="75">
        <f t="shared" si="102"/>
        <v>133703.51999999999</v>
      </c>
      <c r="Y198" s="76">
        <f t="shared" si="103"/>
        <v>296.79349999999999</v>
      </c>
      <c r="Z198" s="77">
        <f t="shared" si="104"/>
        <v>0</v>
      </c>
      <c r="AA198" s="89">
        <f t="shared" si="105"/>
        <v>296.79349999999999</v>
      </c>
      <c r="AB198" s="79">
        <f t="shared" si="106"/>
        <v>750</v>
      </c>
      <c r="AC198" s="77">
        <f t="shared" si="107"/>
        <v>11870.351999999999</v>
      </c>
      <c r="AD198" s="80">
        <f t="shared" si="108"/>
        <v>12620.351999999999</v>
      </c>
      <c r="AE198" s="81">
        <f t="shared" si="109"/>
        <v>12323.558499999999</v>
      </c>
      <c r="AF198" s="79">
        <f t="shared" si="110"/>
        <v>80.2761</v>
      </c>
      <c r="AG198" s="82">
        <f t="shared" si="111"/>
        <v>0</v>
      </c>
      <c r="AH198" s="82">
        <f t="shared" si="112"/>
        <v>0</v>
      </c>
      <c r="AI198" s="82">
        <f t="shared" si="113"/>
        <v>0</v>
      </c>
      <c r="AJ198" s="82">
        <f t="shared" si="114"/>
        <v>0</v>
      </c>
      <c r="AK198" s="77">
        <f t="shared" si="115"/>
        <v>0</v>
      </c>
      <c r="AL198" s="84">
        <f t="shared" si="116"/>
        <v>80.2761</v>
      </c>
      <c r="AM198" s="79">
        <f t="shared" si="117"/>
        <v>187.5</v>
      </c>
      <c r="AN198" s="82">
        <f t="shared" si="118"/>
        <v>274.5</v>
      </c>
      <c r="AO198" s="82">
        <f t="shared" si="119"/>
        <v>375</v>
      </c>
      <c r="AP198" s="82">
        <f t="shared" si="120"/>
        <v>500</v>
      </c>
      <c r="AQ198" s="82">
        <f t="shared" si="121"/>
        <v>750</v>
      </c>
      <c r="AR198" s="77">
        <f t="shared" si="122"/>
        <v>20740.703999999998</v>
      </c>
      <c r="AS198" s="84">
        <f t="shared" si="123"/>
        <v>22827.703999999998</v>
      </c>
      <c r="AT198" s="85">
        <f t="shared" si="124"/>
        <v>22747.427899999999</v>
      </c>
      <c r="AU198" s="81"/>
      <c r="AV198" s="74">
        <f t="shared" si="125"/>
        <v>92696.6636</v>
      </c>
      <c r="AW198" s="86" t="s">
        <v>324</v>
      </c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  <c r="BW198" s="92"/>
      <c r="BX198" s="92"/>
      <c r="BY198" s="92"/>
    </row>
    <row r="199" spans="2:77" ht="16.5" customHeight="1" thickBot="1" x14ac:dyDescent="0.25">
      <c r="B199" s="87">
        <v>194</v>
      </c>
      <c r="C199" s="59" t="s">
        <v>229</v>
      </c>
      <c r="D199" s="60" t="s">
        <v>302</v>
      </c>
      <c r="E199" s="61">
        <v>200</v>
      </c>
      <c r="F199" s="62">
        <v>5306.58</v>
      </c>
      <c r="G199" s="63">
        <v>204</v>
      </c>
      <c r="H199" s="64">
        <v>4885.34</v>
      </c>
      <c r="I199" s="63">
        <v>182.5</v>
      </c>
      <c r="J199" s="65">
        <v>4369.96</v>
      </c>
      <c r="K199" s="12">
        <f t="shared" si="126"/>
        <v>4853.96</v>
      </c>
      <c r="L199" s="66">
        <v>4</v>
      </c>
      <c r="M199" s="66">
        <v>4</v>
      </c>
      <c r="N199" s="66">
        <v>4</v>
      </c>
      <c r="O199" s="67">
        <f t="shared" ref="O199:O262" si="131">SUM(L199:N199)/IF((3-COUNTIF(L199:N199,"NE")=0),1,(3-COUNTIF(L199:N199,"NE")))</f>
        <v>4</v>
      </c>
      <c r="P199" s="67">
        <f t="shared" si="127"/>
        <v>4</v>
      </c>
      <c r="Q199" s="68">
        <f t="shared" si="128"/>
        <v>19415.84</v>
      </c>
      <c r="R199" s="69">
        <f t="shared" si="129"/>
        <v>4.9418861990011118</v>
      </c>
      <c r="S199" s="70">
        <f t="shared" si="130"/>
        <v>95950.87</v>
      </c>
      <c r="T199" s="71"/>
      <c r="U199" s="37"/>
      <c r="V199" s="73">
        <f>VLOOKUP(C199,SALARIO!$D$4:$G$252,4,FALSE)</f>
        <v>4369.96</v>
      </c>
      <c r="W199" s="74">
        <f t="shared" si="101"/>
        <v>95950.87</v>
      </c>
      <c r="X199" s="75">
        <f t="shared" si="102"/>
        <v>100320.83</v>
      </c>
      <c r="Y199" s="76">
        <f t="shared" si="103"/>
        <v>218.49800000000002</v>
      </c>
      <c r="Z199" s="77">
        <f t="shared" si="104"/>
        <v>0</v>
      </c>
      <c r="AA199" s="89">
        <f t="shared" si="105"/>
        <v>218.49800000000002</v>
      </c>
      <c r="AB199" s="79">
        <f t="shared" si="106"/>
        <v>750</v>
      </c>
      <c r="AC199" s="77">
        <f t="shared" si="107"/>
        <v>8532.0830000000005</v>
      </c>
      <c r="AD199" s="80">
        <f t="shared" si="108"/>
        <v>9282.0830000000005</v>
      </c>
      <c r="AE199" s="81">
        <f t="shared" si="109"/>
        <v>9063.5850000000009</v>
      </c>
      <c r="AF199" s="79">
        <f t="shared" si="110"/>
        <v>33.2988</v>
      </c>
      <c r="AG199" s="82">
        <f t="shared" si="111"/>
        <v>0</v>
      </c>
      <c r="AH199" s="82">
        <f t="shared" si="112"/>
        <v>0</v>
      </c>
      <c r="AI199" s="82">
        <f t="shared" si="113"/>
        <v>0</v>
      </c>
      <c r="AJ199" s="82">
        <f t="shared" si="114"/>
        <v>0</v>
      </c>
      <c r="AK199" s="77">
        <f t="shared" si="115"/>
        <v>0</v>
      </c>
      <c r="AL199" s="84">
        <f t="shared" si="116"/>
        <v>33.2988</v>
      </c>
      <c r="AM199" s="79">
        <f t="shared" si="117"/>
        <v>187.5</v>
      </c>
      <c r="AN199" s="82">
        <f t="shared" si="118"/>
        <v>274.5</v>
      </c>
      <c r="AO199" s="82">
        <f t="shared" si="119"/>
        <v>375</v>
      </c>
      <c r="AP199" s="82">
        <f t="shared" si="120"/>
        <v>500</v>
      </c>
      <c r="AQ199" s="82">
        <f t="shared" si="121"/>
        <v>750</v>
      </c>
      <c r="AR199" s="77">
        <f t="shared" si="122"/>
        <v>14064.166000000001</v>
      </c>
      <c r="AS199" s="84">
        <f t="shared" si="123"/>
        <v>16151.166000000001</v>
      </c>
      <c r="AT199" s="85">
        <f t="shared" si="124"/>
        <v>16117.867200000001</v>
      </c>
      <c r="AU199" s="81"/>
      <c r="AV199" s="74">
        <f t="shared" si="125"/>
        <v>70769.417799999996</v>
      </c>
      <c r="AW199" s="86" t="s">
        <v>324</v>
      </c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  <c r="BW199" s="92"/>
      <c r="BX199" s="92"/>
      <c r="BY199" s="92"/>
    </row>
    <row r="200" spans="2:77" s="90" customFormat="1" ht="16.5" customHeight="1" thickBot="1" x14ac:dyDescent="0.25">
      <c r="B200" s="87">
        <v>195</v>
      </c>
      <c r="C200" s="59" t="s">
        <v>230</v>
      </c>
      <c r="D200" s="60" t="s">
        <v>304</v>
      </c>
      <c r="E200" s="61">
        <v>204</v>
      </c>
      <c r="F200" s="62">
        <v>7123.05</v>
      </c>
      <c r="G200" s="63">
        <v>191.25</v>
      </c>
      <c r="H200" s="64">
        <v>5935.87</v>
      </c>
      <c r="I200" s="63">
        <v>191.25</v>
      </c>
      <c r="J200" s="65">
        <v>5935.87</v>
      </c>
      <c r="K200" s="12">
        <f t="shared" si="126"/>
        <v>6331.5966666666673</v>
      </c>
      <c r="L200" s="66">
        <v>4</v>
      </c>
      <c r="M200" s="66">
        <v>4</v>
      </c>
      <c r="N200" s="66">
        <v>4</v>
      </c>
      <c r="O200" s="67">
        <f t="shared" si="131"/>
        <v>4</v>
      </c>
      <c r="P200" s="67">
        <f t="shared" si="127"/>
        <v>4</v>
      </c>
      <c r="Q200" s="68">
        <f t="shared" si="128"/>
        <v>25326.386666666669</v>
      </c>
      <c r="R200" s="69">
        <f t="shared" si="129"/>
        <v>4.9418861990011118</v>
      </c>
      <c r="S200" s="70">
        <f t="shared" si="130"/>
        <v>125160.12</v>
      </c>
      <c r="T200" s="71"/>
      <c r="U200" s="37"/>
      <c r="V200" s="73">
        <f>VLOOKUP(C200,SALARIO!$D$4:$G$252,4,FALSE)</f>
        <v>5935.87</v>
      </c>
      <c r="W200" s="74">
        <f t="shared" si="101"/>
        <v>125160.12</v>
      </c>
      <c r="X200" s="75">
        <f t="shared" si="102"/>
        <v>131095.99</v>
      </c>
      <c r="Y200" s="76">
        <f t="shared" si="103"/>
        <v>296.79349999999999</v>
      </c>
      <c r="Z200" s="77">
        <f t="shared" si="104"/>
        <v>0</v>
      </c>
      <c r="AA200" s="89">
        <f t="shared" si="105"/>
        <v>296.79349999999999</v>
      </c>
      <c r="AB200" s="79">
        <f t="shared" si="106"/>
        <v>750</v>
      </c>
      <c r="AC200" s="77">
        <f t="shared" si="107"/>
        <v>11609.599</v>
      </c>
      <c r="AD200" s="80">
        <f t="shared" si="108"/>
        <v>12359.599</v>
      </c>
      <c r="AE200" s="81">
        <f t="shared" si="109"/>
        <v>12062.8055</v>
      </c>
      <c r="AF200" s="79">
        <f t="shared" si="110"/>
        <v>80.2761</v>
      </c>
      <c r="AG200" s="82">
        <f t="shared" si="111"/>
        <v>0</v>
      </c>
      <c r="AH200" s="82">
        <f t="shared" si="112"/>
        <v>0</v>
      </c>
      <c r="AI200" s="82">
        <f t="shared" si="113"/>
        <v>0</v>
      </c>
      <c r="AJ200" s="82">
        <f t="shared" si="114"/>
        <v>0</v>
      </c>
      <c r="AK200" s="77">
        <f t="shared" si="115"/>
        <v>0</v>
      </c>
      <c r="AL200" s="84">
        <f t="shared" si="116"/>
        <v>80.2761</v>
      </c>
      <c r="AM200" s="79">
        <f t="shared" si="117"/>
        <v>187.5</v>
      </c>
      <c r="AN200" s="82">
        <f t="shared" si="118"/>
        <v>274.5</v>
      </c>
      <c r="AO200" s="82">
        <f t="shared" si="119"/>
        <v>375</v>
      </c>
      <c r="AP200" s="82">
        <f t="shared" si="120"/>
        <v>500</v>
      </c>
      <c r="AQ200" s="82">
        <f t="shared" si="121"/>
        <v>750</v>
      </c>
      <c r="AR200" s="77">
        <f t="shared" si="122"/>
        <v>20219.198</v>
      </c>
      <c r="AS200" s="84">
        <f t="shared" si="123"/>
        <v>22306.198</v>
      </c>
      <c r="AT200" s="85">
        <f t="shared" si="124"/>
        <v>22225.921900000001</v>
      </c>
      <c r="AU200" s="81"/>
      <c r="AV200" s="74">
        <f t="shared" si="125"/>
        <v>90871.392599999992</v>
      </c>
      <c r="AW200" s="86" t="s">
        <v>324</v>
      </c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  <c r="BW200" s="92"/>
      <c r="BX200" s="92"/>
      <c r="BY200" s="92"/>
    </row>
    <row r="201" spans="2:77" ht="16.5" customHeight="1" thickBot="1" x14ac:dyDescent="0.25">
      <c r="B201" s="87">
        <v>196</v>
      </c>
      <c r="C201" s="88" t="s">
        <v>231</v>
      </c>
      <c r="D201" s="60" t="s">
        <v>305</v>
      </c>
      <c r="E201" s="61"/>
      <c r="F201" s="62"/>
      <c r="G201" s="63">
        <v>204</v>
      </c>
      <c r="H201" s="64">
        <v>5475.35</v>
      </c>
      <c r="I201" s="63">
        <v>0</v>
      </c>
      <c r="J201" s="65">
        <v>0</v>
      </c>
      <c r="K201" s="12">
        <f t="shared" si="126"/>
        <v>1825.1166666666668</v>
      </c>
      <c r="L201" s="66" t="s">
        <v>20</v>
      </c>
      <c r="M201" s="66">
        <v>4</v>
      </c>
      <c r="N201" s="66" t="s">
        <v>20</v>
      </c>
      <c r="O201" s="67">
        <f t="shared" si="131"/>
        <v>4</v>
      </c>
      <c r="P201" s="67">
        <f t="shared" si="127"/>
        <v>4</v>
      </c>
      <c r="Q201" s="68">
        <f t="shared" si="128"/>
        <v>7300.4666666666672</v>
      </c>
      <c r="R201" s="69">
        <f t="shared" si="129"/>
        <v>4.9418861990011118</v>
      </c>
      <c r="S201" s="70">
        <f t="shared" si="130"/>
        <v>36078.07</v>
      </c>
      <c r="T201" s="71"/>
      <c r="U201" s="37"/>
      <c r="V201" s="73">
        <f>VLOOKUP(C201,SALARIO!$D$4:$G$252,4,FALSE)</f>
        <v>497.71</v>
      </c>
      <c r="W201" s="74">
        <f t="shared" si="101"/>
        <v>36078.07</v>
      </c>
      <c r="X201" s="75">
        <f t="shared" si="102"/>
        <v>36575.78</v>
      </c>
      <c r="Y201" s="76">
        <f t="shared" si="103"/>
        <v>24.8855</v>
      </c>
      <c r="Z201" s="77">
        <f t="shared" si="104"/>
        <v>0</v>
      </c>
      <c r="AA201" s="89">
        <f t="shared" si="105"/>
        <v>24.8855</v>
      </c>
      <c r="AB201" s="79">
        <f t="shared" si="106"/>
        <v>750</v>
      </c>
      <c r="AC201" s="77">
        <f t="shared" si="107"/>
        <v>2157.578</v>
      </c>
      <c r="AD201" s="80">
        <f t="shared" si="108"/>
        <v>2907.578</v>
      </c>
      <c r="AE201" s="81">
        <f t="shared" si="109"/>
        <v>2882.6925000000001</v>
      </c>
      <c r="AF201" s="79">
        <f t="shared" si="110"/>
        <v>0</v>
      </c>
      <c r="AG201" s="82">
        <f t="shared" si="111"/>
        <v>0</v>
      </c>
      <c r="AH201" s="82">
        <f t="shared" si="112"/>
        <v>0</v>
      </c>
      <c r="AI201" s="82">
        <f t="shared" si="113"/>
        <v>0</v>
      </c>
      <c r="AJ201" s="82">
        <f t="shared" si="114"/>
        <v>0</v>
      </c>
      <c r="AK201" s="77">
        <f t="shared" si="115"/>
        <v>0</v>
      </c>
      <c r="AL201" s="84">
        <f t="shared" si="116"/>
        <v>0</v>
      </c>
      <c r="AM201" s="79">
        <f t="shared" si="117"/>
        <v>187.5</v>
      </c>
      <c r="AN201" s="82">
        <f t="shared" si="118"/>
        <v>274.5</v>
      </c>
      <c r="AO201" s="82">
        <f t="shared" si="119"/>
        <v>375</v>
      </c>
      <c r="AP201" s="82">
        <f t="shared" si="120"/>
        <v>500</v>
      </c>
      <c r="AQ201" s="82">
        <f t="shared" si="121"/>
        <v>750</v>
      </c>
      <c r="AR201" s="77">
        <f t="shared" si="122"/>
        <v>1315.1559999999999</v>
      </c>
      <c r="AS201" s="84">
        <f t="shared" si="123"/>
        <v>3402.1559999999999</v>
      </c>
      <c r="AT201" s="85">
        <f t="shared" si="124"/>
        <v>3402.1559999999999</v>
      </c>
      <c r="AU201" s="81"/>
      <c r="AV201" s="74">
        <f t="shared" si="125"/>
        <v>29793.221500000003</v>
      </c>
      <c r="AW201" s="86" t="s">
        <v>324</v>
      </c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  <c r="BW201" s="92"/>
      <c r="BX201" s="92"/>
      <c r="BY201" s="92"/>
    </row>
    <row r="202" spans="2:77" ht="16.5" customHeight="1" thickBot="1" x14ac:dyDescent="0.25">
      <c r="B202" s="87">
        <v>197</v>
      </c>
      <c r="C202" s="59" t="s">
        <v>232</v>
      </c>
      <c r="D202" s="60" t="s">
        <v>302</v>
      </c>
      <c r="E202" s="61">
        <v>195.25</v>
      </c>
      <c r="F202" s="62">
        <v>5075.92</v>
      </c>
      <c r="G202" s="63">
        <v>191.25</v>
      </c>
      <c r="H202" s="64">
        <v>4581.16</v>
      </c>
      <c r="I202" s="63">
        <v>98</v>
      </c>
      <c r="J202" s="65">
        <v>4430.29</v>
      </c>
      <c r="K202" s="12">
        <f t="shared" si="126"/>
        <v>4695.79</v>
      </c>
      <c r="L202" s="66">
        <v>4</v>
      </c>
      <c r="M202" s="66">
        <v>4</v>
      </c>
      <c r="N202" s="66">
        <v>4</v>
      </c>
      <c r="O202" s="67">
        <f t="shared" si="131"/>
        <v>4</v>
      </c>
      <c r="P202" s="67">
        <f t="shared" si="127"/>
        <v>4</v>
      </c>
      <c r="Q202" s="68">
        <f t="shared" si="128"/>
        <v>18783.16</v>
      </c>
      <c r="R202" s="69">
        <f t="shared" si="129"/>
        <v>4.9418861990011118</v>
      </c>
      <c r="S202" s="70">
        <f t="shared" si="130"/>
        <v>92824.23</v>
      </c>
      <c r="T202" s="71"/>
      <c r="U202" s="37"/>
      <c r="V202" s="73">
        <f>VLOOKUP(C202,SALARIO!$D$4:$G$252,4,FALSE)</f>
        <v>4430.29</v>
      </c>
      <c r="W202" s="74">
        <f t="shared" si="101"/>
        <v>92824.23</v>
      </c>
      <c r="X202" s="75">
        <f t="shared" si="102"/>
        <v>97254.51999999999</v>
      </c>
      <c r="Y202" s="76">
        <f t="shared" si="103"/>
        <v>221.5145</v>
      </c>
      <c r="Z202" s="77">
        <f t="shared" si="104"/>
        <v>0</v>
      </c>
      <c r="AA202" s="89">
        <f t="shared" si="105"/>
        <v>221.5145</v>
      </c>
      <c r="AB202" s="79">
        <f t="shared" si="106"/>
        <v>750</v>
      </c>
      <c r="AC202" s="77">
        <f t="shared" si="107"/>
        <v>8225.4519999999993</v>
      </c>
      <c r="AD202" s="80">
        <f t="shared" si="108"/>
        <v>8975.4519999999993</v>
      </c>
      <c r="AE202" s="81">
        <f t="shared" si="109"/>
        <v>8753.9375</v>
      </c>
      <c r="AF202" s="79">
        <f t="shared" si="110"/>
        <v>35.108699999999999</v>
      </c>
      <c r="AG202" s="82">
        <f t="shared" si="111"/>
        <v>0</v>
      </c>
      <c r="AH202" s="82">
        <f t="shared" si="112"/>
        <v>0</v>
      </c>
      <c r="AI202" s="82">
        <f t="shared" si="113"/>
        <v>0</v>
      </c>
      <c r="AJ202" s="82">
        <f t="shared" si="114"/>
        <v>0</v>
      </c>
      <c r="AK202" s="77">
        <f t="shared" si="115"/>
        <v>0</v>
      </c>
      <c r="AL202" s="84">
        <f t="shared" si="116"/>
        <v>35.108699999999999</v>
      </c>
      <c r="AM202" s="79">
        <f t="shared" si="117"/>
        <v>187.5</v>
      </c>
      <c r="AN202" s="82">
        <f t="shared" si="118"/>
        <v>274.5</v>
      </c>
      <c r="AO202" s="82">
        <f t="shared" si="119"/>
        <v>375</v>
      </c>
      <c r="AP202" s="82">
        <f t="shared" si="120"/>
        <v>500</v>
      </c>
      <c r="AQ202" s="82">
        <f t="shared" si="121"/>
        <v>750</v>
      </c>
      <c r="AR202" s="77">
        <f t="shared" si="122"/>
        <v>13450.903999999999</v>
      </c>
      <c r="AS202" s="84">
        <f t="shared" si="123"/>
        <v>15537.903999999999</v>
      </c>
      <c r="AT202" s="85">
        <f t="shared" si="124"/>
        <v>15502.795299999998</v>
      </c>
      <c r="AU202" s="81"/>
      <c r="AV202" s="74">
        <f t="shared" si="125"/>
        <v>68567.497199999998</v>
      </c>
      <c r="AW202" s="86" t="s">
        <v>324</v>
      </c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  <c r="BW202" s="92"/>
      <c r="BX202" s="92"/>
      <c r="BY202" s="92"/>
    </row>
    <row r="203" spans="2:77" ht="16.5" customHeight="1" thickBot="1" x14ac:dyDescent="0.25">
      <c r="B203" s="87">
        <v>198</v>
      </c>
      <c r="C203" s="59" t="s">
        <v>233</v>
      </c>
      <c r="D203" s="60" t="s">
        <v>305</v>
      </c>
      <c r="E203" s="61">
        <v>204</v>
      </c>
      <c r="F203" s="62">
        <v>8669.7200000000012</v>
      </c>
      <c r="G203" s="63">
        <v>102</v>
      </c>
      <c r="H203" s="64">
        <v>2737.68</v>
      </c>
      <c r="I203" s="63">
        <v>191.25</v>
      </c>
      <c r="J203" s="65">
        <v>5133.1400000000003</v>
      </c>
      <c r="K203" s="12">
        <f t="shared" si="126"/>
        <v>5513.5133333333333</v>
      </c>
      <c r="L203" s="66">
        <v>4</v>
      </c>
      <c r="M203" s="66">
        <v>4</v>
      </c>
      <c r="N203" s="66">
        <v>4</v>
      </c>
      <c r="O203" s="67">
        <f t="shared" si="131"/>
        <v>4</v>
      </c>
      <c r="P203" s="67">
        <f t="shared" si="127"/>
        <v>4</v>
      </c>
      <c r="Q203" s="68">
        <f t="shared" si="128"/>
        <v>22054.053333333333</v>
      </c>
      <c r="R203" s="69">
        <f t="shared" si="129"/>
        <v>4.9418861990011118</v>
      </c>
      <c r="S203" s="70">
        <f t="shared" si="130"/>
        <v>108988.62</v>
      </c>
      <c r="T203" s="71"/>
      <c r="U203" s="37"/>
      <c r="V203" s="73">
        <f>VLOOKUP(C203,SALARIO!$D$4:$G$252,4,FALSE)</f>
        <v>5133.1400000000003</v>
      </c>
      <c r="W203" s="74">
        <f t="shared" si="101"/>
        <v>108988.62</v>
      </c>
      <c r="X203" s="75">
        <f t="shared" si="102"/>
        <v>114121.76</v>
      </c>
      <c r="Y203" s="76">
        <f t="shared" si="103"/>
        <v>256.65700000000004</v>
      </c>
      <c r="Z203" s="77">
        <f t="shared" si="104"/>
        <v>0</v>
      </c>
      <c r="AA203" s="89">
        <f t="shared" si="105"/>
        <v>256.65700000000004</v>
      </c>
      <c r="AB203" s="79">
        <f t="shared" si="106"/>
        <v>750</v>
      </c>
      <c r="AC203" s="77">
        <f t="shared" si="107"/>
        <v>9912.1759999999995</v>
      </c>
      <c r="AD203" s="80">
        <f t="shared" si="108"/>
        <v>10662.175999999999</v>
      </c>
      <c r="AE203" s="81">
        <f t="shared" si="109"/>
        <v>10405.519</v>
      </c>
      <c r="AF203" s="79">
        <f t="shared" si="110"/>
        <v>56.194200000000009</v>
      </c>
      <c r="AG203" s="82">
        <f t="shared" si="111"/>
        <v>0</v>
      </c>
      <c r="AH203" s="82">
        <f t="shared" si="112"/>
        <v>0</v>
      </c>
      <c r="AI203" s="82">
        <f t="shared" si="113"/>
        <v>0</v>
      </c>
      <c r="AJ203" s="82">
        <f t="shared" si="114"/>
        <v>0</v>
      </c>
      <c r="AK203" s="77">
        <f t="shared" si="115"/>
        <v>0</v>
      </c>
      <c r="AL203" s="84">
        <f t="shared" si="116"/>
        <v>56.194200000000009</v>
      </c>
      <c r="AM203" s="79">
        <f t="shared" si="117"/>
        <v>187.5</v>
      </c>
      <c r="AN203" s="82">
        <f t="shared" si="118"/>
        <v>274.5</v>
      </c>
      <c r="AO203" s="82">
        <f t="shared" si="119"/>
        <v>375</v>
      </c>
      <c r="AP203" s="82">
        <f t="shared" si="120"/>
        <v>500</v>
      </c>
      <c r="AQ203" s="82">
        <f t="shared" si="121"/>
        <v>750</v>
      </c>
      <c r="AR203" s="77">
        <f t="shared" si="122"/>
        <v>16824.351999999999</v>
      </c>
      <c r="AS203" s="84">
        <f t="shared" si="123"/>
        <v>18911.351999999999</v>
      </c>
      <c r="AT203" s="85">
        <f t="shared" si="124"/>
        <v>18855.157799999997</v>
      </c>
      <c r="AU203" s="81"/>
      <c r="AV203" s="74">
        <f t="shared" si="125"/>
        <v>79727.943199999994</v>
      </c>
      <c r="AW203" s="86" t="s">
        <v>324</v>
      </c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  <c r="BW203" s="92"/>
      <c r="BX203" s="92"/>
      <c r="BY203" s="92"/>
    </row>
    <row r="204" spans="2:77" ht="16.5" customHeight="1" thickBot="1" x14ac:dyDescent="0.25">
      <c r="B204" s="87">
        <v>199</v>
      </c>
      <c r="C204" s="59" t="s">
        <v>234</v>
      </c>
      <c r="D204" s="60" t="s">
        <v>302</v>
      </c>
      <c r="E204" s="61">
        <v>192</v>
      </c>
      <c r="F204" s="62">
        <v>5090.76</v>
      </c>
      <c r="G204" s="63">
        <v>184</v>
      </c>
      <c r="H204" s="64">
        <v>4332.3900000000003</v>
      </c>
      <c r="I204" s="63">
        <v>176</v>
      </c>
      <c r="J204" s="65">
        <v>4152.21</v>
      </c>
      <c r="K204" s="12">
        <f t="shared" si="126"/>
        <v>4525.12</v>
      </c>
      <c r="L204" s="66">
        <v>4</v>
      </c>
      <c r="M204" s="66">
        <v>4</v>
      </c>
      <c r="N204" s="66">
        <v>4</v>
      </c>
      <c r="O204" s="67">
        <f t="shared" si="131"/>
        <v>4</v>
      </c>
      <c r="P204" s="67">
        <f t="shared" si="127"/>
        <v>4</v>
      </c>
      <c r="Q204" s="68">
        <f t="shared" si="128"/>
        <v>18100.48</v>
      </c>
      <c r="R204" s="69">
        <f t="shared" si="129"/>
        <v>4.9418861990011118</v>
      </c>
      <c r="S204" s="70">
        <f t="shared" si="130"/>
        <v>89450.51</v>
      </c>
      <c r="T204" s="71"/>
      <c r="U204" s="37"/>
      <c r="V204" s="73">
        <f>VLOOKUP(C204,SALARIO!$D$4:$G$252,4,FALSE)</f>
        <v>6352</v>
      </c>
      <c r="W204" s="74">
        <f t="shared" si="101"/>
        <v>89450.51</v>
      </c>
      <c r="X204" s="75">
        <f t="shared" si="102"/>
        <v>95802.51</v>
      </c>
      <c r="Y204" s="76">
        <f t="shared" si="103"/>
        <v>317.60000000000002</v>
      </c>
      <c r="Z204" s="77">
        <f t="shared" si="104"/>
        <v>0</v>
      </c>
      <c r="AA204" s="89">
        <f t="shared" si="105"/>
        <v>317.60000000000002</v>
      </c>
      <c r="AB204" s="79">
        <f t="shared" si="106"/>
        <v>750</v>
      </c>
      <c r="AC204" s="77">
        <f t="shared" si="107"/>
        <v>8080.2510000000002</v>
      </c>
      <c r="AD204" s="80">
        <f t="shared" si="108"/>
        <v>8830.2510000000002</v>
      </c>
      <c r="AE204" s="81">
        <f t="shared" si="109"/>
        <v>8512.6509999999998</v>
      </c>
      <c r="AF204" s="79">
        <f t="shared" si="110"/>
        <v>92.759999999999991</v>
      </c>
      <c r="AG204" s="82">
        <f t="shared" si="111"/>
        <v>0</v>
      </c>
      <c r="AH204" s="82">
        <f t="shared" si="112"/>
        <v>0</v>
      </c>
      <c r="AI204" s="82">
        <f t="shared" si="113"/>
        <v>0</v>
      </c>
      <c r="AJ204" s="82">
        <f t="shared" si="114"/>
        <v>0</v>
      </c>
      <c r="AK204" s="77">
        <f t="shared" si="115"/>
        <v>0</v>
      </c>
      <c r="AL204" s="84">
        <f t="shared" si="116"/>
        <v>92.759999999999991</v>
      </c>
      <c r="AM204" s="79">
        <f t="shared" si="117"/>
        <v>187.5</v>
      </c>
      <c r="AN204" s="82">
        <f t="shared" si="118"/>
        <v>274.5</v>
      </c>
      <c r="AO204" s="82">
        <f t="shared" si="119"/>
        <v>375</v>
      </c>
      <c r="AP204" s="82">
        <f t="shared" si="120"/>
        <v>500</v>
      </c>
      <c r="AQ204" s="82">
        <f t="shared" si="121"/>
        <v>750</v>
      </c>
      <c r="AR204" s="77">
        <f t="shared" si="122"/>
        <v>13160.502</v>
      </c>
      <c r="AS204" s="84">
        <f t="shared" si="123"/>
        <v>15247.502</v>
      </c>
      <c r="AT204" s="85">
        <f t="shared" si="124"/>
        <v>15154.742</v>
      </c>
      <c r="AU204" s="81"/>
      <c r="AV204" s="74">
        <f t="shared" si="125"/>
        <v>65783.116999999998</v>
      </c>
      <c r="AW204" s="86" t="s">
        <v>324</v>
      </c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  <c r="BW204" s="92"/>
      <c r="BX204" s="92"/>
      <c r="BY204" s="92"/>
    </row>
    <row r="205" spans="2:77" ht="16.5" customHeight="1" thickBot="1" x14ac:dyDescent="0.25">
      <c r="B205" s="58">
        <v>200</v>
      </c>
      <c r="C205" s="59" t="s">
        <v>235</v>
      </c>
      <c r="D205" s="60" t="s">
        <v>302</v>
      </c>
      <c r="E205" s="61">
        <v>184</v>
      </c>
      <c r="F205" s="62">
        <v>4705.3</v>
      </c>
      <c r="G205" s="63">
        <v>176</v>
      </c>
      <c r="H205" s="64">
        <v>4152.21</v>
      </c>
      <c r="I205" s="63">
        <v>192</v>
      </c>
      <c r="J205" s="65">
        <v>4525.12</v>
      </c>
      <c r="K205" s="12">
        <f t="shared" si="126"/>
        <v>4460.876666666667</v>
      </c>
      <c r="L205" s="66">
        <v>4</v>
      </c>
      <c r="M205" s="66">
        <v>4</v>
      </c>
      <c r="N205" s="66">
        <v>4</v>
      </c>
      <c r="O205" s="67">
        <f t="shared" si="131"/>
        <v>4</v>
      </c>
      <c r="P205" s="67">
        <f t="shared" si="127"/>
        <v>4</v>
      </c>
      <c r="Q205" s="68">
        <f t="shared" si="128"/>
        <v>17843.506666666668</v>
      </c>
      <c r="R205" s="69">
        <f t="shared" si="129"/>
        <v>4.9418861990011118</v>
      </c>
      <c r="S205" s="70">
        <f t="shared" si="130"/>
        <v>88180.57</v>
      </c>
      <c r="T205" s="71"/>
      <c r="U205" s="37"/>
      <c r="V205" s="73">
        <f>VLOOKUP(C205,SALARIO!$D$4:$G$252,4,FALSE)</f>
        <v>4525.12</v>
      </c>
      <c r="W205" s="74">
        <f t="shared" si="101"/>
        <v>88180.57</v>
      </c>
      <c r="X205" s="75">
        <f t="shared" si="102"/>
        <v>92705.69</v>
      </c>
      <c r="Y205" s="76">
        <f t="shared" si="103"/>
        <v>226.256</v>
      </c>
      <c r="Z205" s="77">
        <f t="shared" si="104"/>
        <v>0</v>
      </c>
      <c r="AA205" s="89">
        <f t="shared" si="105"/>
        <v>226.256</v>
      </c>
      <c r="AB205" s="79">
        <f t="shared" si="106"/>
        <v>750</v>
      </c>
      <c r="AC205" s="77">
        <f t="shared" si="107"/>
        <v>7770.5690000000004</v>
      </c>
      <c r="AD205" s="80">
        <f t="shared" si="108"/>
        <v>8520.5689999999995</v>
      </c>
      <c r="AE205" s="81">
        <f t="shared" si="109"/>
        <v>8294.3130000000001</v>
      </c>
      <c r="AF205" s="79">
        <f t="shared" si="110"/>
        <v>37.953599999999994</v>
      </c>
      <c r="AG205" s="82">
        <f t="shared" si="111"/>
        <v>0</v>
      </c>
      <c r="AH205" s="82">
        <f t="shared" si="112"/>
        <v>0</v>
      </c>
      <c r="AI205" s="82">
        <f t="shared" si="113"/>
        <v>0</v>
      </c>
      <c r="AJ205" s="82">
        <f t="shared" si="114"/>
        <v>0</v>
      </c>
      <c r="AK205" s="77">
        <f t="shared" si="115"/>
        <v>0</v>
      </c>
      <c r="AL205" s="84">
        <f t="shared" si="116"/>
        <v>37.953599999999994</v>
      </c>
      <c r="AM205" s="79">
        <f t="shared" si="117"/>
        <v>187.5</v>
      </c>
      <c r="AN205" s="82">
        <f t="shared" si="118"/>
        <v>274.5</v>
      </c>
      <c r="AO205" s="82">
        <f t="shared" si="119"/>
        <v>375</v>
      </c>
      <c r="AP205" s="82">
        <f t="shared" si="120"/>
        <v>500</v>
      </c>
      <c r="AQ205" s="82">
        <f t="shared" si="121"/>
        <v>750</v>
      </c>
      <c r="AR205" s="77">
        <f t="shared" si="122"/>
        <v>12541.138000000001</v>
      </c>
      <c r="AS205" s="84">
        <f t="shared" si="123"/>
        <v>14628.138000000001</v>
      </c>
      <c r="AT205" s="85">
        <f t="shared" si="124"/>
        <v>14590.1844</v>
      </c>
      <c r="AU205" s="81"/>
      <c r="AV205" s="74">
        <f t="shared" si="125"/>
        <v>65296.072600000014</v>
      </c>
      <c r="AW205" s="86" t="s">
        <v>324</v>
      </c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  <c r="BW205" s="92"/>
      <c r="BX205" s="92"/>
      <c r="BY205" s="92"/>
    </row>
    <row r="206" spans="2:77" ht="16.5" customHeight="1" thickBot="1" x14ac:dyDescent="0.25">
      <c r="B206" s="87">
        <v>201</v>
      </c>
      <c r="C206" s="59" t="s">
        <v>236</v>
      </c>
      <c r="D206" s="60" t="s">
        <v>302</v>
      </c>
      <c r="E206" s="61">
        <v>176</v>
      </c>
      <c r="F206" s="62">
        <v>4344.9399999999996</v>
      </c>
      <c r="G206" s="63">
        <v>192</v>
      </c>
      <c r="H206" s="64">
        <v>4525.12</v>
      </c>
      <c r="I206" s="63">
        <v>184</v>
      </c>
      <c r="J206" s="65">
        <v>4332.3900000000003</v>
      </c>
      <c r="K206" s="12">
        <f t="shared" si="126"/>
        <v>4400.8166666666666</v>
      </c>
      <c r="L206" s="66">
        <v>4</v>
      </c>
      <c r="M206" s="66">
        <v>4</v>
      </c>
      <c r="N206" s="66">
        <v>4</v>
      </c>
      <c r="O206" s="67">
        <f t="shared" si="131"/>
        <v>4</v>
      </c>
      <c r="P206" s="67">
        <f t="shared" si="127"/>
        <v>4</v>
      </c>
      <c r="Q206" s="68">
        <f t="shared" si="128"/>
        <v>17603.266666666666</v>
      </c>
      <c r="R206" s="69">
        <f t="shared" si="129"/>
        <v>4.9418861990011118</v>
      </c>
      <c r="S206" s="70">
        <f t="shared" si="130"/>
        <v>86993.34</v>
      </c>
      <c r="T206" s="71"/>
      <c r="U206" s="37"/>
      <c r="V206" s="73">
        <f>VLOOKUP(C206,SALARIO!$D$4:$G$252,4,FALSE)</f>
        <v>4332.3900000000003</v>
      </c>
      <c r="W206" s="74">
        <f t="shared" si="101"/>
        <v>86993.34</v>
      </c>
      <c r="X206" s="75">
        <f t="shared" si="102"/>
        <v>91325.73</v>
      </c>
      <c r="Y206" s="76">
        <f t="shared" si="103"/>
        <v>216.61950000000002</v>
      </c>
      <c r="Z206" s="77">
        <f t="shared" si="104"/>
        <v>0</v>
      </c>
      <c r="AA206" s="89">
        <f t="shared" si="105"/>
        <v>216.61950000000002</v>
      </c>
      <c r="AB206" s="79">
        <f t="shared" si="106"/>
        <v>750</v>
      </c>
      <c r="AC206" s="77">
        <f t="shared" si="107"/>
        <v>7632.5730000000003</v>
      </c>
      <c r="AD206" s="80">
        <f t="shared" si="108"/>
        <v>8382.5730000000003</v>
      </c>
      <c r="AE206" s="81">
        <f t="shared" si="109"/>
        <v>8165.9535000000005</v>
      </c>
      <c r="AF206" s="79">
        <f t="shared" si="110"/>
        <v>32.171700000000008</v>
      </c>
      <c r="AG206" s="82">
        <f t="shared" si="111"/>
        <v>0</v>
      </c>
      <c r="AH206" s="82">
        <f t="shared" si="112"/>
        <v>0</v>
      </c>
      <c r="AI206" s="82">
        <f t="shared" si="113"/>
        <v>0</v>
      </c>
      <c r="AJ206" s="82">
        <f t="shared" si="114"/>
        <v>0</v>
      </c>
      <c r="AK206" s="77">
        <f t="shared" si="115"/>
        <v>0</v>
      </c>
      <c r="AL206" s="84">
        <f t="shared" si="116"/>
        <v>32.171700000000008</v>
      </c>
      <c r="AM206" s="79">
        <f t="shared" si="117"/>
        <v>187.5</v>
      </c>
      <c r="AN206" s="82">
        <f t="shared" si="118"/>
        <v>274.5</v>
      </c>
      <c r="AO206" s="82">
        <f t="shared" si="119"/>
        <v>375</v>
      </c>
      <c r="AP206" s="82">
        <f t="shared" si="120"/>
        <v>500</v>
      </c>
      <c r="AQ206" s="82">
        <f t="shared" si="121"/>
        <v>750</v>
      </c>
      <c r="AR206" s="77">
        <f t="shared" si="122"/>
        <v>12265.146000000001</v>
      </c>
      <c r="AS206" s="84">
        <f t="shared" si="123"/>
        <v>14352.146000000001</v>
      </c>
      <c r="AT206" s="85">
        <f t="shared" si="124"/>
        <v>14319.9743</v>
      </c>
      <c r="AU206" s="81"/>
      <c r="AV206" s="74">
        <f t="shared" si="125"/>
        <v>64507.412199999992</v>
      </c>
      <c r="AW206" s="86" t="s">
        <v>324</v>
      </c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</row>
    <row r="207" spans="2:77" ht="16.5" customHeight="1" thickBot="1" x14ac:dyDescent="0.25">
      <c r="B207" s="87">
        <v>202</v>
      </c>
      <c r="C207" s="59" t="s">
        <v>237</v>
      </c>
      <c r="D207" s="60" t="s">
        <v>302</v>
      </c>
      <c r="E207" s="61">
        <v>176</v>
      </c>
      <c r="F207" s="62">
        <v>4344.9399999999996</v>
      </c>
      <c r="G207" s="63">
        <v>192</v>
      </c>
      <c r="H207" s="64">
        <v>4525.12</v>
      </c>
      <c r="I207" s="63">
        <v>168</v>
      </c>
      <c r="J207" s="65">
        <v>3959.48</v>
      </c>
      <c r="K207" s="12">
        <f t="shared" si="126"/>
        <v>4276.5133333333333</v>
      </c>
      <c r="L207" s="66">
        <v>4</v>
      </c>
      <c r="M207" s="66">
        <v>4</v>
      </c>
      <c r="N207" s="66">
        <v>4</v>
      </c>
      <c r="O207" s="67">
        <f t="shared" si="131"/>
        <v>4</v>
      </c>
      <c r="P207" s="67">
        <f t="shared" si="127"/>
        <v>4</v>
      </c>
      <c r="Q207" s="68">
        <f t="shared" si="128"/>
        <v>17106.053333333333</v>
      </c>
      <c r="R207" s="69">
        <f t="shared" si="129"/>
        <v>4.9418861990011118</v>
      </c>
      <c r="S207" s="70">
        <f t="shared" si="130"/>
        <v>84536.16</v>
      </c>
      <c r="T207" s="71"/>
      <c r="U207" s="37"/>
      <c r="V207" s="73">
        <f>VLOOKUP(C207,SALARIO!$D$4:$G$252,4,FALSE)</f>
        <v>5976.32</v>
      </c>
      <c r="W207" s="74">
        <f t="shared" si="101"/>
        <v>84536.16</v>
      </c>
      <c r="X207" s="75">
        <f t="shared" si="102"/>
        <v>90512.48000000001</v>
      </c>
      <c r="Y207" s="76">
        <f t="shared" si="103"/>
        <v>298.81599999999997</v>
      </c>
      <c r="Z207" s="77">
        <f t="shared" si="104"/>
        <v>0</v>
      </c>
      <c r="AA207" s="89">
        <f t="shared" si="105"/>
        <v>298.81599999999997</v>
      </c>
      <c r="AB207" s="79">
        <f t="shared" si="106"/>
        <v>750</v>
      </c>
      <c r="AC207" s="77">
        <f t="shared" si="107"/>
        <v>7551.2480000000014</v>
      </c>
      <c r="AD207" s="80">
        <f t="shared" si="108"/>
        <v>8301.2480000000014</v>
      </c>
      <c r="AE207" s="81">
        <f t="shared" si="109"/>
        <v>8002.4320000000016</v>
      </c>
      <c r="AF207" s="79">
        <f t="shared" si="110"/>
        <v>81.489599999999982</v>
      </c>
      <c r="AG207" s="82">
        <f t="shared" si="111"/>
        <v>0</v>
      </c>
      <c r="AH207" s="82">
        <f t="shared" si="112"/>
        <v>0</v>
      </c>
      <c r="AI207" s="82">
        <f t="shared" si="113"/>
        <v>0</v>
      </c>
      <c r="AJ207" s="82">
        <f t="shared" si="114"/>
        <v>0</v>
      </c>
      <c r="AK207" s="77">
        <f t="shared" si="115"/>
        <v>0</v>
      </c>
      <c r="AL207" s="84">
        <f t="shared" si="116"/>
        <v>81.489599999999982</v>
      </c>
      <c r="AM207" s="79">
        <f t="shared" si="117"/>
        <v>187.5</v>
      </c>
      <c r="AN207" s="82">
        <f t="shared" si="118"/>
        <v>274.5</v>
      </c>
      <c r="AO207" s="82">
        <f t="shared" si="119"/>
        <v>375</v>
      </c>
      <c r="AP207" s="82">
        <f t="shared" si="120"/>
        <v>500</v>
      </c>
      <c r="AQ207" s="82">
        <f t="shared" si="121"/>
        <v>750</v>
      </c>
      <c r="AR207" s="77">
        <f t="shared" si="122"/>
        <v>12102.496000000003</v>
      </c>
      <c r="AS207" s="84">
        <f t="shared" si="123"/>
        <v>14189.496000000003</v>
      </c>
      <c r="AT207" s="85">
        <f t="shared" si="124"/>
        <v>14108.006400000002</v>
      </c>
      <c r="AU207" s="81"/>
      <c r="AV207" s="74">
        <f t="shared" si="125"/>
        <v>62425.721600000004</v>
      </c>
      <c r="AW207" s="86" t="s">
        <v>324</v>
      </c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  <c r="BW207" s="92"/>
      <c r="BX207" s="92"/>
      <c r="BY207" s="92"/>
    </row>
    <row r="208" spans="2:77" ht="16.5" customHeight="1" thickBot="1" x14ac:dyDescent="0.25">
      <c r="B208" s="87">
        <v>203</v>
      </c>
      <c r="C208" s="59" t="s">
        <v>238</v>
      </c>
      <c r="D208" s="60" t="s">
        <v>305</v>
      </c>
      <c r="E208" s="61">
        <v>172</v>
      </c>
      <c r="F208" s="62">
        <v>5137.46</v>
      </c>
      <c r="G208" s="63">
        <v>100</v>
      </c>
      <c r="H208" s="64">
        <v>5301.3600000000006</v>
      </c>
      <c r="I208" s="63">
        <v>184</v>
      </c>
      <c r="J208" s="65">
        <v>4923.3999999999996</v>
      </c>
      <c r="K208" s="12">
        <f t="shared" si="126"/>
        <v>5120.74</v>
      </c>
      <c r="L208" s="66">
        <v>4</v>
      </c>
      <c r="M208" s="66">
        <v>4</v>
      </c>
      <c r="N208" s="66">
        <v>4</v>
      </c>
      <c r="O208" s="67">
        <f t="shared" si="131"/>
        <v>4</v>
      </c>
      <c r="P208" s="67">
        <f t="shared" si="127"/>
        <v>4</v>
      </c>
      <c r="Q208" s="68">
        <f t="shared" si="128"/>
        <v>20482.96</v>
      </c>
      <c r="R208" s="69">
        <f t="shared" si="129"/>
        <v>4.9418861990011118</v>
      </c>
      <c r="S208" s="70">
        <f t="shared" si="130"/>
        <v>101224.45</v>
      </c>
      <c r="T208" s="71"/>
      <c r="U208" s="37"/>
      <c r="V208" s="73">
        <f>VLOOKUP(C208,SALARIO!$D$4:$G$252,4,FALSE)</f>
        <v>4923.3999999999996</v>
      </c>
      <c r="W208" s="74">
        <f t="shared" si="101"/>
        <v>101224.45</v>
      </c>
      <c r="X208" s="75">
        <f t="shared" si="102"/>
        <v>106147.84999999999</v>
      </c>
      <c r="Y208" s="76">
        <f t="shared" si="103"/>
        <v>246.17</v>
      </c>
      <c r="Z208" s="77">
        <f t="shared" si="104"/>
        <v>0</v>
      </c>
      <c r="AA208" s="89">
        <f t="shared" si="105"/>
        <v>246.17</v>
      </c>
      <c r="AB208" s="79">
        <f t="shared" si="106"/>
        <v>750</v>
      </c>
      <c r="AC208" s="77">
        <f t="shared" si="107"/>
        <v>9114.7849999999999</v>
      </c>
      <c r="AD208" s="80">
        <f t="shared" si="108"/>
        <v>9864.7849999999999</v>
      </c>
      <c r="AE208" s="81">
        <f t="shared" si="109"/>
        <v>9618.6149999999998</v>
      </c>
      <c r="AF208" s="79">
        <f t="shared" si="110"/>
        <v>49.901999999999987</v>
      </c>
      <c r="AG208" s="82">
        <f t="shared" si="111"/>
        <v>0</v>
      </c>
      <c r="AH208" s="82">
        <f t="shared" si="112"/>
        <v>0</v>
      </c>
      <c r="AI208" s="82">
        <f t="shared" si="113"/>
        <v>0</v>
      </c>
      <c r="AJ208" s="82">
        <f t="shared" si="114"/>
        <v>0</v>
      </c>
      <c r="AK208" s="77">
        <f t="shared" si="115"/>
        <v>0</v>
      </c>
      <c r="AL208" s="84">
        <f t="shared" si="116"/>
        <v>49.901999999999987</v>
      </c>
      <c r="AM208" s="79">
        <f t="shared" si="117"/>
        <v>187.5</v>
      </c>
      <c r="AN208" s="82">
        <f t="shared" si="118"/>
        <v>274.5</v>
      </c>
      <c r="AO208" s="82">
        <f t="shared" si="119"/>
        <v>375</v>
      </c>
      <c r="AP208" s="82">
        <f t="shared" si="120"/>
        <v>500</v>
      </c>
      <c r="AQ208" s="82">
        <f t="shared" si="121"/>
        <v>750</v>
      </c>
      <c r="AR208" s="77">
        <f t="shared" si="122"/>
        <v>15229.57</v>
      </c>
      <c r="AS208" s="84">
        <f t="shared" si="123"/>
        <v>17316.57</v>
      </c>
      <c r="AT208" s="85">
        <f t="shared" si="124"/>
        <v>17266.668000000001</v>
      </c>
      <c r="AU208" s="81"/>
      <c r="AV208" s="74">
        <f t="shared" si="125"/>
        <v>74339.166999999987</v>
      </c>
      <c r="AW208" s="86" t="s">
        <v>324</v>
      </c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  <c r="BW208" s="92"/>
      <c r="BX208" s="92"/>
      <c r="BY208" s="92"/>
    </row>
    <row r="209" spans="2:77" ht="16.5" customHeight="1" thickBot="1" x14ac:dyDescent="0.25">
      <c r="B209" s="87">
        <v>204</v>
      </c>
      <c r="C209" s="59" t="s">
        <v>239</v>
      </c>
      <c r="D209" s="60" t="s">
        <v>304</v>
      </c>
      <c r="E209" s="61">
        <v>191.25</v>
      </c>
      <c r="F209" s="62">
        <v>6331.59</v>
      </c>
      <c r="G209" s="63">
        <v>191.25</v>
      </c>
      <c r="H209" s="64">
        <v>5935.87</v>
      </c>
      <c r="I209" s="63">
        <v>204</v>
      </c>
      <c r="J209" s="65">
        <v>6331.6</v>
      </c>
      <c r="K209" s="12">
        <f t="shared" si="126"/>
        <v>6199.6866666666656</v>
      </c>
      <c r="L209" s="66">
        <v>4</v>
      </c>
      <c r="M209" s="66">
        <v>4</v>
      </c>
      <c r="N209" s="66">
        <v>4</v>
      </c>
      <c r="O209" s="67">
        <f t="shared" si="131"/>
        <v>4</v>
      </c>
      <c r="P209" s="67">
        <f t="shared" si="127"/>
        <v>4</v>
      </c>
      <c r="Q209" s="68">
        <f t="shared" si="128"/>
        <v>24798.746666666662</v>
      </c>
      <c r="R209" s="69">
        <f t="shared" si="129"/>
        <v>4.9418861990011118</v>
      </c>
      <c r="S209" s="70">
        <f t="shared" si="130"/>
        <v>122552.58</v>
      </c>
      <c r="T209" s="71"/>
      <c r="U209" s="37"/>
      <c r="V209" s="73">
        <f>VLOOKUP(C209,SALARIO!$D$4:$G$252,4,FALSE)</f>
        <v>6331.6</v>
      </c>
      <c r="W209" s="74">
        <f t="shared" si="101"/>
        <v>122552.58</v>
      </c>
      <c r="X209" s="75">
        <f t="shared" si="102"/>
        <v>128884.18000000001</v>
      </c>
      <c r="Y209" s="76">
        <f t="shared" si="103"/>
        <v>316.58000000000004</v>
      </c>
      <c r="Z209" s="77">
        <f t="shared" si="104"/>
        <v>0</v>
      </c>
      <c r="AA209" s="89">
        <f t="shared" si="105"/>
        <v>316.58000000000004</v>
      </c>
      <c r="AB209" s="79">
        <f t="shared" si="106"/>
        <v>750</v>
      </c>
      <c r="AC209" s="77">
        <f t="shared" si="107"/>
        <v>11388.418000000001</v>
      </c>
      <c r="AD209" s="80">
        <f t="shared" si="108"/>
        <v>12138.418000000001</v>
      </c>
      <c r="AE209" s="81">
        <f t="shared" si="109"/>
        <v>11821.838000000002</v>
      </c>
      <c r="AF209" s="79">
        <f t="shared" si="110"/>
        <v>92.14800000000001</v>
      </c>
      <c r="AG209" s="82">
        <f t="shared" si="111"/>
        <v>0</v>
      </c>
      <c r="AH209" s="82">
        <f t="shared" si="112"/>
        <v>0</v>
      </c>
      <c r="AI209" s="82">
        <f t="shared" si="113"/>
        <v>0</v>
      </c>
      <c r="AJ209" s="82">
        <f t="shared" si="114"/>
        <v>0</v>
      </c>
      <c r="AK209" s="77">
        <f t="shared" si="115"/>
        <v>0</v>
      </c>
      <c r="AL209" s="84">
        <f t="shared" si="116"/>
        <v>92.14800000000001</v>
      </c>
      <c r="AM209" s="79">
        <f t="shared" si="117"/>
        <v>187.5</v>
      </c>
      <c r="AN209" s="82">
        <f t="shared" si="118"/>
        <v>274.5</v>
      </c>
      <c r="AO209" s="82">
        <f t="shared" si="119"/>
        <v>375</v>
      </c>
      <c r="AP209" s="82">
        <f t="shared" si="120"/>
        <v>500</v>
      </c>
      <c r="AQ209" s="82">
        <f t="shared" si="121"/>
        <v>750</v>
      </c>
      <c r="AR209" s="77">
        <f t="shared" si="122"/>
        <v>19776.836000000003</v>
      </c>
      <c r="AS209" s="84">
        <f t="shared" si="123"/>
        <v>21863.836000000003</v>
      </c>
      <c r="AT209" s="85">
        <f t="shared" si="124"/>
        <v>21771.688000000002</v>
      </c>
      <c r="AU209" s="81"/>
      <c r="AV209" s="74">
        <f t="shared" si="125"/>
        <v>88959.054000000004</v>
      </c>
      <c r="AW209" s="86" t="s">
        <v>324</v>
      </c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  <c r="BW209" s="92"/>
      <c r="BX209" s="92"/>
      <c r="BY209" s="92"/>
    </row>
    <row r="210" spans="2:77" ht="16.5" customHeight="1" thickBot="1" x14ac:dyDescent="0.25">
      <c r="B210" s="87">
        <v>205</v>
      </c>
      <c r="C210" s="59" t="s">
        <v>240</v>
      </c>
      <c r="D210" s="60" t="s">
        <v>304</v>
      </c>
      <c r="E210" s="61">
        <v>204</v>
      </c>
      <c r="F210" s="62">
        <v>7123.05</v>
      </c>
      <c r="G210" s="63">
        <v>204</v>
      </c>
      <c r="H210" s="64">
        <v>6331.6</v>
      </c>
      <c r="I210" s="63">
        <v>178.5</v>
      </c>
      <c r="J210" s="65">
        <v>5540.15</v>
      </c>
      <c r="K210" s="12">
        <f t="shared" si="126"/>
        <v>6331.6000000000013</v>
      </c>
      <c r="L210" s="66">
        <v>4</v>
      </c>
      <c r="M210" s="66">
        <v>4</v>
      </c>
      <c r="N210" s="66">
        <v>4</v>
      </c>
      <c r="O210" s="67">
        <f t="shared" si="131"/>
        <v>4</v>
      </c>
      <c r="P210" s="67">
        <f t="shared" si="127"/>
        <v>4</v>
      </c>
      <c r="Q210" s="68">
        <f t="shared" si="128"/>
        <v>25326.400000000005</v>
      </c>
      <c r="R210" s="69">
        <f t="shared" si="129"/>
        <v>4.9418861990011118</v>
      </c>
      <c r="S210" s="70">
        <f t="shared" si="130"/>
        <v>125160.18</v>
      </c>
      <c r="T210" s="71"/>
      <c r="U210" s="37"/>
      <c r="V210" s="73">
        <f>VLOOKUP(C210,SALARIO!$D$4:$G$252,4,FALSE)</f>
        <v>6773.15</v>
      </c>
      <c r="W210" s="74">
        <f t="shared" si="101"/>
        <v>125160.18</v>
      </c>
      <c r="X210" s="75">
        <f t="shared" si="102"/>
        <v>131933.32999999999</v>
      </c>
      <c r="Y210" s="76">
        <f t="shared" si="103"/>
        <v>338.65750000000003</v>
      </c>
      <c r="Z210" s="77">
        <f t="shared" si="104"/>
        <v>0</v>
      </c>
      <c r="AA210" s="89">
        <f t="shared" si="105"/>
        <v>338.65750000000003</v>
      </c>
      <c r="AB210" s="79">
        <f t="shared" si="106"/>
        <v>750</v>
      </c>
      <c r="AC210" s="77">
        <f t="shared" si="107"/>
        <v>11693.332999999999</v>
      </c>
      <c r="AD210" s="80">
        <f t="shared" si="108"/>
        <v>12443.332999999999</v>
      </c>
      <c r="AE210" s="81">
        <f t="shared" si="109"/>
        <v>12104.675499999999</v>
      </c>
      <c r="AF210" s="79">
        <f t="shared" si="110"/>
        <v>105.39449999999998</v>
      </c>
      <c r="AG210" s="82">
        <f t="shared" si="111"/>
        <v>0</v>
      </c>
      <c r="AH210" s="82">
        <f t="shared" si="112"/>
        <v>0</v>
      </c>
      <c r="AI210" s="82">
        <f t="shared" si="113"/>
        <v>0</v>
      </c>
      <c r="AJ210" s="82">
        <f t="shared" si="114"/>
        <v>0</v>
      </c>
      <c r="AK210" s="77">
        <f t="shared" si="115"/>
        <v>0</v>
      </c>
      <c r="AL210" s="84">
        <f t="shared" si="116"/>
        <v>105.39449999999998</v>
      </c>
      <c r="AM210" s="79">
        <f t="shared" si="117"/>
        <v>187.5</v>
      </c>
      <c r="AN210" s="82">
        <f t="shared" si="118"/>
        <v>274.5</v>
      </c>
      <c r="AO210" s="82">
        <f t="shared" si="119"/>
        <v>375</v>
      </c>
      <c r="AP210" s="82">
        <f t="shared" si="120"/>
        <v>500</v>
      </c>
      <c r="AQ210" s="82">
        <f t="shared" si="121"/>
        <v>750</v>
      </c>
      <c r="AR210" s="77">
        <f t="shared" si="122"/>
        <v>20386.665999999997</v>
      </c>
      <c r="AS210" s="84">
        <f t="shared" si="123"/>
        <v>22473.665999999997</v>
      </c>
      <c r="AT210" s="85">
        <f t="shared" si="124"/>
        <v>22368.271499999999</v>
      </c>
      <c r="AU210" s="81"/>
      <c r="AV210" s="74">
        <f t="shared" si="125"/>
        <v>90687.232999999993</v>
      </c>
      <c r="AW210" s="86" t="s">
        <v>324</v>
      </c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</row>
    <row r="211" spans="2:77" ht="16.5" customHeight="1" thickBot="1" x14ac:dyDescent="0.25">
      <c r="B211" s="87">
        <v>206</v>
      </c>
      <c r="C211" s="59" t="s">
        <v>241</v>
      </c>
      <c r="D211" s="60" t="s">
        <v>304</v>
      </c>
      <c r="E211" s="61">
        <v>204</v>
      </c>
      <c r="F211" s="62">
        <v>7123.05</v>
      </c>
      <c r="G211" s="63">
        <v>153</v>
      </c>
      <c r="H211" s="64">
        <v>6242.75</v>
      </c>
      <c r="I211" s="63">
        <v>191.25</v>
      </c>
      <c r="J211" s="65">
        <v>5935.87</v>
      </c>
      <c r="K211" s="12">
        <f t="shared" si="126"/>
        <v>6433.8899999999994</v>
      </c>
      <c r="L211" s="66">
        <v>4</v>
      </c>
      <c r="M211" s="66">
        <v>4</v>
      </c>
      <c r="N211" s="66">
        <v>4</v>
      </c>
      <c r="O211" s="67">
        <f t="shared" si="131"/>
        <v>4</v>
      </c>
      <c r="P211" s="67">
        <f t="shared" si="127"/>
        <v>4</v>
      </c>
      <c r="Q211" s="68">
        <f t="shared" si="128"/>
        <v>25735.559999999998</v>
      </c>
      <c r="R211" s="69">
        <f t="shared" si="129"/>
        <v>4.9418861990011118</v>
      </c>
      <c r="S211" s="70">
        <f t="shared" si="130"/>
        <v>127182.2</v>
      </c>
      <c r="T211" s="71"/>
      <c r="U211" s="37"/>
      <c r="V211" s="73">
        <f>VLOOKUP(C211,SALARIO!$D$4:$G$252,4,FALSE)</f>
        <v>5935.87</v>
      </c>
      <c r="W211" s="74">
        <f t="shared" si="101"/>
        <v>127182.2</v>
      </c>
      <c r="X211" s="75">
        <f t="shared" si="102"/>
        <v>133118.07</v>
      </c>
      <c r="Y211" s="76">
        <f t="shared" si="103"/>
        <v>296.79349999999999</v>
      </c>
      <c r="Z211" s="77">
        <f t="shared" si="104"/>
        <v>0</v>
      </c>
      <c r="AA211" s="89">
        <f t="shared" si="105"/>
        <v>296.79349999999999</v>
      </c>
      <c r="AB211" s="79">
        <f t="shared" si="106"/>
        <v>750</v>
      </c>
      <c r="AC211" s="77">
        <f t="shared" si="107"/>
        <v>11811.807000000001</v>
      </c>
      <c r="AD211" s="80">
        <f t="shared" si="108"/>
        <v>12561.807000000001</v>
      </c>
      <c r="AE211" s="81">
        <f t="shared" si="109"/>
        <v>12265.013500000001</v>
      </c>
      <c r="AF211" s="79">
        <f t="shared" si="110"/>
        <v>80.2761</v>
      </c>
      <c r="AG211" s="82">
        <f t="shared" si="111"/>
        <v>0</v>
      </c>
      <c r="AH211" s="82">
        <f t="shared" si="112"/>
        <v>0</v>
      </c>
      <c r="AI211" s="82">
        <f t="shared" si="113"/>
        <v>0</v>
      </c>
      <c r="AJ211" s="82">
        <f t="shared" si="114"/>
        <v>0</v>
      </c>
      <c r="AK211" s="77">
        <f t="shared" si="115"/>
        <v>0</v>
      </c>
      <c r="AL211" s="84">
        <f t="shared" si="116"/>
        <v>80.2761</v>
      </c>
      <c r="AM211" s="79">
        <f t="shared" si="117"/>
        <v>187.5</v>
      </c>
      <c r="AN211" s="82">
        <f t="shared" si="118"/>
        <v>274.5</v>
      </c>
      <c r="AO211" s="82">
        <f t="shared" si="119"/>
        <v>375</v>
      </c>
      <c r="AP211" s="82">
        <f t="shared" si="120"/>
        <v>500</v>
      </c>
      <c r="AQ211" s="82">
        <f t="shared" si="121"/>
        <v>750</v>
      </c>
      <c r="AR211" s="77">
        <f t="shared" si="122"/>
        <v>20623.614000000001</v>
      </c>
      <c r="AS211" s="84">
        <f t="shared" si="123"/>
        <v>22710.614000000001</v>
      </c>
      <c r="AT211" s="85">
        <f t="shared" si="124"/>
        <v>22630.337900000002</v>
      </c>
      <c r="AU211" s="81"/>
      <c r="AV211" s="74">
        <f t="shared" si="125"/>
        <v>92286.848599999998</v>
      </c>
      <c r="AW211" s="86" t="s">
        <v>324</v>
      </c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</row>
    <row r="212" spans="2:77" ht="16.5" customHeight="1" thickBot="1" x14ac:dyDescent="0.25">
      <c r="B212" s="58">
        <v>207</v>
      </c>
      <c r="C212" s="59" t="s">
        <v>242</v>
      </c>
      <c r="D212" s="60" t="s">
        <v>306</v>
      </c>
      <c r="E212" s="61">
        <v>186</v>
      </c>
      <c r="F212" s="62">
        <v>8839.98</v>
      </c>
      <c r="G212" s="63">
        <v>193</v>
      </c>
      <c r="H212" s="64">
        <v>10476.36</v>
      </c>
      <c r="I212" s="63">
        <v>141</v>
      </c>
      <c r="J212" s="65">
        <v>6140.08</v>
      </c>
      <c r="K212" s="12">
        <f t="shared" si="126"/>
        <v>8485.4733333333334</v>
      </c>
      <c r="L212" s="66">
        <v>4</v>
      </c>
      <c r="M212" s="66">
        <v>4</v>
      </c>
      <c r="N212" s="66">
        <v>4</v>
      </c>
      <c r="O212" s="67">
        <f t="shared" si="131"/>
        <v>4</v>
      </c>
      <c r="P212" s="67">
        <f t="shared" si="127"/>
        <v>4</v>
      </c>
      <c r="Q212" s="68">
        <f t="shared" si="128"/>
        <v>33941.893333333333</v>
      </c>
      <c r="R212" s="69">
        <f t="shared" si="129"/>
        <v>4.9418861990011118</v>
      </c>
      <c r="S212" s="70">
        <f t="shared" si="130"/>
        <v>167736.97</v>
      </c>
      <c r="T212" s="71"/>
      <c r="U212" s="37"/>
      <c r="V212" s="73">
        <f>VLOOKUP(C212,SALARIO!$D$4:$G$252,4,FALSE)</f>
        <v>6140.08</v>
      </c>
      <c r="W212" s="74">
        <f t="shared" si="101"/>
        <v>167736.97</v>
      </c>
      <c r="X212" s="75">
        <f t="shared" si="102"/>
        <v>173877.05</v>
      </c>
      <c r="Y212" s="76">
        <f t="shared" si="103"/>
        <v>307.00400000000002</v>
      </c>
      <c r="Z212" s="77">
        <f t="shared" si="104"/>
        <v>0</v>
      </c>
      <c r="AA212" s="89">
        <f t="shared" si="105"/>
        <v>307.00400000000002</v>
      </c>
      <c r="AB212" s="79">
        <f t="shared" si="106"/>
        <v>750</v>
      </c>
      <c r="AC212" s="77">
        <f t="shared" si="107"/>
        <v>15887.705</v>
      </c>
      <c r="AD212" s="80">
        <f t="shared" si="108"/>
        <v>16637.705000000002</v>
      </c>
      <c r="AE212" s="81">
        <f t="shared" si="109"/>
        <v>16330.701000000001</v>
      </c>
      <c r="AF212" s="79">
        <f t="shared" si="110"/>
        <v>86.4024</v>
      </c>
      <c r="AG212" s="82">
        <f t="shared" si="111"/>
        <v>0</v>
      </c>
      <c r="AH212" s="82">
        <f t="shared" si="112"/>
        <v>0</v>
      </c>
      <c r="AI212" s="82">
        <f t="shared" si="113"/>
        <v>0</v>
      </c>
      <c r="AJ212" s="82">
        <f t="shared" si="114"/>
        <v>0</v>
      </c>
      <c r="AK212" s="77">
        <f t="shared" si="115"/>
        <v>0</v>
      </c>
      <c r="AL212" s="84">
        <f t="shared" si="116"/>
        <v>86.4024</v>
      </c>
      <c r="AM212" s="79">
        <f t="shared" si="117"/>
        <v>187.5</v>
      </c>
      <c r="AN212" s="82">
        <f t="shared" si="118"/>
        <v>274.5</v>
      </c>
      <c r="AO212" s="82">
        <f t="shared" si="119"/>
        <v>375</v>
      </c>
      <c r="AP212" s="82">
        <f t="shared" si="120"/>
        <v>500</v>
      </c>
      <c r="AQ212" s="82">
        <f t="shared" si="121"/>
        <v>750</v>
      </c>
      <c r="AR212" s="77">
        <f t="shared" si="122"/>
        <v>28775.41</v>
      </c>
      <c r="AS212" s="84">
        <f t="shared" si="123"/>
        <v>30862.41</v>
      </c>
      <c r="AT212" s="85">
        <f t="shared" si="124"/>
        <v>30776.007600000001</v>
      </c>
      <c r="AU212" s="81"/>
      <c r="AV212" s="74">
        <f t="shared" si="125"/>
        <v>120630.2614</v>
      </c>
      <c r="AW212" s="86" t="s">
        <v>324</v>
      </c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</row>
    <row r="213" spans="2:77" ht="16.5" customHeight="1" thickBot="1" x14ac:dyDescent="0.25">
      <c r="B213" s="87">
        <v>208</v>
      </c>
      <c r="C213" s="59" t="s">
        <v>243</v>
      </c>
      <c r="D213" s="60" t="s">
        <v>304</v>
      </c>
      <c r="E213" s="61">
        <v>180</v>
      </c>
      <c r="F213" s="62">
        <v>6360.46</v>
      </c>
      <c r="G213" s="63">
        <v>152</v>
      </c>
      <c r="H213" s="64">
        <v>6190.9699999999993</v>
      </c>
      <c r="I213" s="63">
        <v>184</v>
      </c>
      <c r="J213" s="65">
        <v>5695.7000000000007</v>
      </c>
      <c r="K213" s="12">
        <f t="shared" si="126"/>
        <v>6082.376666666667</v>
      </c>
      <c r="L213" s="66">
        <v>4</v>
      </c>
      <c r="M213" s="66">
        <v>4</v>
      </c>
      <c r="N213" s="66">
        <v>4</v>
      </c>
      <c r="O213" s="67">
        <f t="shared" si="131"/>
        <v>4</v>
      </c>
      <c r="P213" s="67">
        <f t="shared" si="127"/>
        <v>4</v>
      </c>
      <c r="Q213" s="68">
        <f t="shared" si="128"/>
        <v>24329.506666666668</v>
      </c>
      <c r="R213" s="69">
        <f t="shared" si="129"/>
        <v>4.9418861990011118</v>
      </c>
      <c r="S213" s="70">
        <f t="shared" si="130"/>
        <v>120233.65</v>
      </c>
      <c r="T213" s="71"/>
      <c r="U213" s="37"/>
      <c r="V213" s="73">
        <f>VLOOKUP(C213,SALARIO!$D$4:$G$252,4,FALSE)</f>
        <v>10121.950000000001</v>
      </c>
      <c r="W213" s="74">
        <f t="shared" si="101"/>
        <v>120233.65</v>
      </c>
      <c r="X213" s="75">
        <f t="shared" si="102"/>
        <v>130355.59999999999</v>
      </c>
      <c r="Y213" s="76">
        <f t="shared" si="103"/>
        <v>506.09750000000008</v>
      </c>
      <c r="Z213" s="77">
        <f t="shared" si="104"/>
        <v>0</v>
      </c>
      <c r="AA213" s="89">
        <f t="shared" si="105"/>
        <v>506.09750000000008</v>
      </c>
      <c r="AB213" s="79">
        <f t="shared" si="106"/>
        <v>750</v>
      </c>
      <c r="AC213" s="77">
        <f t="shared" si="107"/>
        <v>11535.56</v>
      </c>
      <c r="AD213" s="80">
        <f t="shared" si="108"/>
        <v>12285.56</v>
      </c>
      <c r="AE213" s="81">
        <f t="shared" si="109"/>
        <v>11779.4625</v>
      </c>
      <c r="AF213" s="79">
        <f t="shared" si="110"/>
        <v>187.5</v>
      </c>
      <c r="AG213" s="82">
        <f t="shared" si="111"/>
        <v>30.597500000000039</v>
      </c>
      <c r="AH213" s="82">
        <f t="shared" si="112"/>
        <v>0</v>
      </c>
      <c r="AI213" s="82">
        <f t="shared" si="113"/>
        <v>0</v>
      </c>
      <c r="AJ213" s="82">
        <f t="shared" si="114"/>
        <v>0</v>
      </c>
      <c r="AK213" s="77">
        <f t="shared" si="115"/>
        <v>0</v>
      </c>
      <c r="AL213" s="84">
        <f t="shared" si="116"/>
        <v>218.09750000000003</v>
      </c>
      <c r="AM213" s="79">
        <f t="shared" si="117"/>
        <v>187.5</v>
      </c>
      <c r="AN213" s="82">
        <f t="shared" si="118"/>
        <v>274.5</v>
      </c>
      <c r="AO213" s="82">
        <f t="shared" si="119"/>
        <v>375</v>
      </c>
      <c r="AP213" s="82">
        <f t="shared" si="120"/>
        <v>500</v>
      </c>
      <c r="AQ213" s="82">
        <f t="shared" si="121"/>
        <v>750</v>
      </c>
      <c r="AR213" s="77">
        <f t="shared" si="122"/>
        <v>20071.12</v>
      </c>
      <c r="AS213" s="84">
        <f t="shared" si="123"/>
        <v>22158.12</v>
      </c>
      <c r="AT213" s="85">
        <f t="shared" si="124"/>
        <v>21940.022499999999</v>
      </c>
      <c r="AU213" s="81"/>
      <c r="AV213" s="74">
        <f t="shared" si="125"/>
        <v>86514.165000000008</v>
      </c>
      <c r="AW213" s="86" t="s">
        <v>324</v>
      </c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</row>
    <row r="214" spans="2:77" ht="16.5" customHeight="1" thickBot="1" x14ac:dyDescent="0.25">
      <c r="B214" s="87">
        <v>209</v>
      </c>
      <c r="C214" s="59" t="s">
        <v>244</v>
      </c>
      <c r="D214" s="60" t="s">
        <v>308</v>
      </c>
      <c r="E214" s="61">
        <v>180</v>
      </c>
      <c r="F214" s="62">
        <v>4931.79</v>
      </c>
      <c r="G214" s="63">
        <v>72</v>
      </c>
      <c r="H214" s="64">
        <v>1775.45</v>
      </c>
      <c r="I214" s="63"/>
      <c r="J214" s="65"/>
      <c r="K214" s="12">
        <f t="shared" si="126"/>
        <v>2235.7466666666664</v>
      </c>
      <c r="L214" s="66">
        <v>4</v>
      </c>
      <c r="M214" s="66">
        <v>4</v>
      </c>
      <c r="N214" s="66" t="s">
        <v>20</v>
      </c>
      <c r="O214" s="67">
        <f t="shared" si="131"/>
        <v>4</v>
      </c>
      <c r="P214" s="67">
        <f t="shared" si="127"/>
        <v>4</v>
      </c>
      <c r="Q214" s="68">
        <f t="shared" si="128"/>
        <v>8942.9866666666658</v>
      </c>
      <c r="R214" s="69">
        <f t="shared" si="129"/>
        <v>4.9418861990011118</v>
      </c>
      <c r="S214" s="70">
        <f t="shared" si="130"/>
        <v>44195.22</v>
      </c>
      <c r="T214" s="71"/>
      <c r="U214" s="37"/>
      <c r="V214" s="73">
        <v>0</v>
      </c>
      <c r="W214" s="74">
        <f t="shared" si="101"/>
        <v>44195.22</v>
      </c>
      <c r="X214" s="75">
        <f t="shared" si="102"/>
        <v>44195.22</v>
      </c>
      <c r="Y214" s="76">
        <f t="shared" si="103"/>
        <v>0</v>
      </c>
      <c r="Z214" s="77">
        <f t="shared" si="104"/>
        <v>0</v>
      </c>
      <c r="AA214" s="89">
        <f t="shared" si="105"/>
        <v>0</v>
      </c>
      <c r="AB214" s="79">
        <f t="shared" si="106"/>
        <v>750</v>
      </c>
      <c r="AC214" s="77">
        <f t="shared" si="107"/>
        <v>2919.5220000000004</v>
      </c>
      <c r="AD214" s="80">
        <f t="shared" si="108"/>
        <v>3669.5220000000004</v>
      </c>
      <c r="AE214" s="81">
        <f t="shared" si="109"/>
        <v>3669.5220000000004</v>
      </c>
      <c r="AF214" s="79">
        <f t="shared" si="110"/>
        <v>0</v>
      </c>
      <c r="AG214" s="82">
        <f t="shared" si="111"/>
        <v>0</v>
      </c>
      <c r="AH214" s="82">
        <f t="shared" si="112"/>
        <v>0</v>
      </c>
      <c r="AI214" s="82">
        <f t="shared" si="113"/>
        <v>0</v>
      </c>
      <c r="AJ214" s="82">
        <f t="shared" si="114"/>
        <v>0</v>
      </c>
      <c r="AK214" s="77">
        <f t="shared" si="115"/>
        <v>0</v>
      </c>
      <c r="AL214" s="84">
        <f t="shared" si="116"/>
        <v>0</v>
      </c>
      <c r="AM214" s="79">
        <f t="shared" si="117"/>
        <v>187.5</v>
      </c>
      <c r="AN214" s="82">
        <f t="shared" si="118"/>
        <v>274.5</v>
      </c>
      <c r="AO214" s="82">
        <f t="shared" si="119"/>
        <v>375</v>
      </c>
      <c r="AP214" s="82">
        <f t="shared" si="120"/>
        <v>500</v>
      </c>
      <c r="AQ214" s="82">
        <f t="shared" si="121"/>
        <v>750</v>
      </c>
      <c r="AR214" s="77">
        <f t="shared" si="122"/>
        <v>2839.0440000000003</v>
      </c>
      <c r="AS214" s="84">
        <f t="shared" si="123"/>
        <v>4926.0439999999999</v>
      </c>
      <c r="AT214" s="85">
        <f t="shared" si="124"/>
        <v>4926.0439999999999</v>
      </c>
      <c r="AU214" s="81"/>
      <c r="AV214" s="74">
        <f t="shared" si="125"/>
        <v>35599.654000000002</v>
      </c>
      <c r="AW214" s="86" t="s">
        <v>324</v>
      </c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</row>
    <row r="215" spans="2:77" ht="16.5" customHeight="1" thickBot="1" x14ac:dyDescent="0.25">
      <c r="B215" s="87">
        <v>210</v>
      </c>
      <c r="C215" s="59" t="s">
        <v>245</v>
      </c>
      <c r="D215" s="60" t="s">
        <v>301</v>
      </c>
      <c r="E215" s="61">
        <v>186</v>
      </c>
      <c r="F215" s="62">
        <v>7348.9</v>
      </c>
      <c r="G215" s="63">
        <v>123</v>
      </c>
      <c r="H215" s="64">
        <v>6765.5599999999995</v>
      </c>
      <c r="I215" s="63">
        <v>0</v>
      </c>
      <c r="J215" s="65">
        <v>0</v>
      </c>
      <c r="K215" s="12">
        <f t="shared" si="126"/>
        <v>4704.82</v>
      </c>
      <c r="L215" s="66">
        <v>4</v>
      </c>
      <c r="M215" s="66">
        <v>4</v>
      </c>
      <c r="N215" s="66" t="s">
        <v>20</v>
      </c>
      <c r="O215" s="67">
        <f t="shared" si="131"/>
        <v>4</v>
      </c>
      <c r="P215" s="67">
        <f t="shared" si="127"/>
        <v>4</v>
      </c>
      <c r="Q215" s="68">
        <f t="shared" si="128"/>
        <v>18819.28</v>
      </c>
      <c r="R215" s="69">
        <f t="shared" si="129"/>
        <v>4.9418861990011118</v>
      </c>
      <c r="S215" s="70">
        <f t="shared" si="130"/>
        <v>93002.74</v>
      </c>
      <c r="T215" s="71"/>
      <c r="U215" s="37"/>
      <c r="V215" s="73">
        <f>VLOOKUP(C215,SALARIO!$D$4:$G$252,4,FALSE)</f>
        <v>3500.63</v>
      </c>
      <c r="W215" s="74">
        <f t="shared" si="101"/>
        <v>93002.74</v>
      </c>
      <c r="X215" s="75">
        <f t="shared" si="102"/>
        <v>96503.37000000001</v>
      </c>
      <c r="Y215" s="76">
        <f t="shared" si="103"/>
        <v>175.03150000000002</v>
      </c>
      <c r="Z215" s="77">
        <f t="shared" si="104"/>
        <v>0</v>
      </c>
      <c r="AA215" s="89">
        <f t="shared" si="105"/>
        <v>175.03150000000002</v>
      </c>
      <c r="AB215" s="79">
        <f t="shared" si="106"/>
        <v>750</v>
      </c>
      <c r="AC215" s="77">
        <f t="shared" si="107"/>
        <v>8150.3370000000014</v>
      </c>
      <c r="AD215" s="80">
        <f t="shared" si="108"/>
        <v>8900.3370000000014</v>
      </c>
      <c r="AE215" s="81">
        <f t="shared" si="109"/>
        <v>8725.3055000000022</v>
      </c>
      <c r="AF215" s="79">
        <f t="shared" si="110"/>
        <v>7.2189000000000032</v>
      </c>
      <c r="AG215" s="82">
        <f t="shared" si="111"/>
        <v>0</v>
      </c>
      <c r="AH215" s="82">
        <f t="shared" si="112"/>
        <v>0</v>
      </c>
      <c r="AI215" s="82">
        <f t="shared" si="113"/>
        <v>0</v>
      </c>
      <c r="AJ215" s="82">
        <f t="shared" si="114"/>
        <v>0</v>
      </c>
      <c r="AK215" s="77">
        <f t="shared" si="115"/>
        <v>0</v>
      </c>
      <c r="AL215" s="84">
        <f t="shared" si="116"/>
        <v>7.2189000000000032</v>
      </c>
      <c r="AM215" s="79">
        <f t="shared" si="117"/>
        <v>187.5</v>
      </c>
      <c r="AN215" s="82">
        <f t="shared" si="118"/>
        <v>274.5</v>
      </c>
      <c r="AO215" s="82">
        <f t="shared" si="119"/>
        <v>375</v>
      </c>
      <c r="AP215" s="82">
        <f t="shared" si="120"/>
        <v>500</v>
      </c>
      <c r="AQ215" s="82">
        <f t="shared" si="121"/>
        <v>750</v>
      </c>
      <c r="AR215" s="77">
        <f t="shared" si="122"/>
        <v>13300.674000000003</v>
      </c>
      <c r="AS215" s="84">
        <f t="shared" si="123"/>
        <v>15387.674000000003</v>
      </c>
      <c r="AT215" s="85">
        <f t="shared" si="124"/>
        <v>15380.455100000003</v>
      </c>
      <c r="AU215" s="81"/>
      <c r="AV215" s="74">
        <f t="shared" si="125"/>
        <v>68896.979399999997</v>
      </c>
      <c r="AW215" s="86" t="s">
        <v>324</v>
      </c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</row>
    <row r="216" spans="2:77" ht="16.5" customHeight="1" thickBot="1" x14ac:dyDescent="0.25">
      <c r="B216" s="87">
        <v>211</v>
      </c>
      <c r="C216" s="59" t="s">
        <v>246</v>
      </c>
      <c r="D216" s="60" t="s">
        <v>307</v>
      </c>
      <c r="E216" s="61">
        <v>186</v>
      </c>
      <c r="F216" s="62">
        <v>9266</v>
      </c>
      <c r="G216" s="63">
        <v>96</v>
      </c>
      <c r="H216" s="64">
        <v>8780.0999999999985</v>
      </c>
      <c r="I216" s="63">
        <v>185</v>
      </c>
      <c r="J216" s="65">
        <v>8444.39</v>
      </c>
      <c r="K216" s="12">
        <f t="shared" si="126"/>
        <v>8830.163333333332</v>
      </c>
      <c r="L216" s="66">
        <v>4</v>
      </c>
      <c r="M216" s="66">
        <v>4</v>
      </c>
      <c r="N216" s="66">
        <v>4</v>
      </c>
      <c r="O216" s="67">
        <f t="shared" si="131"/>
        <v>4</v>
      </c>
      <c r="P216" s="67">
        <f t="shared" si="127"/>
        <v>4</v>
      </c>
      <c r="Q216" s="68">
        <f t="shared" si="128"/>
        <v>35320.653333333328</v>
      </c>
      <c r="R216" s="69">
        <f t="shared" si="129"/>
        <v>4.9418861990011118</v>
      </c>
      <c r="S216" s="70">
        <f t="shared" si="130"/>
        <v>174550.64</v>
      </c>
      <c r="T216" s="71"/>
      <c r="U216" s="37"/>
      <c r="V216" s="73">
        <f>VLOOKUP(C216,SALARIO!$D$4:$G$252,4,FALSE)</f>
        <v>8444.39</v>
      </c>
      <c r="W216" s="74">
        <f t="shared" si="101"/>
        <v>174550.64</v>
      </c>
      <c r="X216" s="75">
        <f t="shared" si="102"/>
        <v>182995.03000000003</v>
      </c>
      <c r="Y216" s="76">
        <f t="shared" si="103"/>
        <v>422.21949999999998</v>
      </c>
      <c r="Z216" s="77">
        <f t="shared" si="104"/>
        <v>0</v>
      </c>
      <c r="AA216" s="89">
        <f t="shared" si="105"/>
        <v>422.21949999999998</v>
      </c>
      <c r="AB216" s="79">
        <f t="shared" si="106"/>
        <v>750</v>
      </c>
      <c r="AC216" s="77">
        <f t="shared" si="107"/>
        <v>16799.503000000004</v>
      </c>
      <c r="AD216" s="80">
        <f t="shared" si="108"/>
        <v>17549.503000000004</v>
      </c>
      <c r="AE216" s="81">
        <f t="shared" si="109"/>
        <v>17127.283500000005</v>
      </c>
      <c r="AF216" s="79">
        <f t="shared" si="110"/>
        <v>155.53169999999997</v>
      </c>
      <c r="AG216" s="82">
        <f t="shared" si="111"/>
        <v>0</v>
      </c>
      <c r="AH216" s="82">
        <f t="shared" si="112"/>
        <v>0</v>
      </c>
      <c r="AI216" s="82">
        <f t="shared" si="113"/>
        <v>0</v>
      </c>
      <c r="AJ216" s="82">
        <f t="shared" si="114"/>
        <v>0</v>
      </c>
      <c r="AK216" s="77">
        <f t="shared" si="115"/>
        <v>0</v>
      </c>
      <c r="AL216" s="84">
        <f t="shared" si="116"/>
        <v>155.53169999999997</v>
      </c>
      <c r="AM216" s="79">
        <f t="shared" si="117"/>
        <v>187.5</v>
      </c>
      <c r="AN216" s="82">
        <f t="shared" si="118"/>
        <v>274.5</v>
      </c>
      <c r="AO216" s="82">
        <f t="shared" si="119"/>
        <v>375</v>
      </c>
      <c r="AP216" s="82">
        <f t="shared" si="120"/>
        <v>500</v>
      </c>
      <c r="AQ216" s="82">
        <f t="shared" si="121"/>
        <v>750</v>
      </c>
      <c r="AR216" s="77">
        <f t="shared" si="122"/>
        <v>30599.006000000008</v>
      </c>
      <c r="AS216" s="84">
        <f t="shared" si="123"/>
        <v>32686.006000000008</v>
      </c>
      <c r="AT216" s="85">
        <f t="shared" si="124"/>
        <v>32530.474300000009</v>
      </c>
      <c r="AU216" s="81"/>
      <c r="AV216" s="74">
        <f t="shared" si="125"/>
        <v>124892.88219999999</v>
      </c>
      <c r="AW216" s="86" t="s">
        <v>324</v>
      </c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</row>
    <row r="217" spans="2:77" ht="16.5" customHeight="1" thickBot="1" x14ac:dyDescent="0.25">
      <c r="B217" s="87">
        <v>212</v>
      </c>
      <c r="C217" s="59" t="s">
        <v>247</v>
      </c>
      <c r="D217" s="60" t="s">
        <v>312</v>
      </c>
      <c r="E217" s="61">
        <v>124</v>
      </c>
      <c r="F217" s="62">
        <v>8494.9500000000007</v>
      </c>
      <c r="G217" s="63">
        <v>193</v>
      </c>
      <c r="H217" s="64">
        <v>7999.48</v>
      </c>
      <c r="I217" s="63">
        <v>185</v>
      </c>
      <c r="J217" s="65">
        <v>7667.89</v>
      </c>
      <c r="K217" s="12">
        <f t="shared" si="126"/>
        <v>8054.1066666666666</v>
      </c>
      <c r="L217" s="66">
        <v>4</v>
      </c>
      <c r="M217" s="66">
        <v>4</v>
      </c>
      <c r="N217" s="66">
        <v>4</v>
      </c>
      <c r="O217" s="67">
        <f t="shared" si="131"/>
        <v>4</v>
      </c>
      <c r="P217" s="67">
        <f t="shared" si="127"/>
        <v>4</v>
      </c>
      <c r="Q217" s="68">
        <f t="shared" si="128"/>
        <v>32216.426666666666</v>
      </c>
      <c r="R217" s="69">
        <f t="shared" si="129"/>
        <v>4.9418861990011118</v>
      </c>
      <c r="S217" s="70">
        <f t="shared" si="130"/>
        <v>159209.91</v>
      </c>
      <c r="T217" s="71"/>
      <c r="U217" s="37"/>
      <c r="V217" s="73">
        <f>VLOOKUP(C217,SALARIO!$D$4:$G$252,4,FALSE)</f>
        <v>7667.89</v>
      </c>
      <c r="W217" s="74">
        <f t="shared" si="101"/>
        <v>159209.91</v>
      </c>
      <c r="X217" s="75">
        <f t="shared" si="102"/>
        <v>166877.80000000002</v>
      </c>
      <c r="Y217" s="76">
        <f t="shared" si="103"/>
        <v>383.39450000000005</v>
      </c>
      <c r="Z217" s="77">
        <f t="shared" si="104"/>
        <v>0</v>
      </c>
      <c r="AA217" s="89">
        <f t="shared" si="105"/>
        <v>383.39450000000005</v>
      </c>
      <c r="AB217" s="79">
        <f t="shared" si="106"/>
        <v>750</v>
      </c>
      <c r="AC217" s="77">
        <f t="shared" si="107"/>
        <v>15187.780000000002</v>
      </c>
      <c r="AD217" s="80">
        <f t="shared" si="108"/>
        <v>15937.780000000002</v>
      </c>
      <c r="AE217" s="81">
        <f t="shared" si="109"/>
        <v>15554.385500000002</v>
      </c>
      <c r="AF217" s="79">
        <f t="shared" si="110"/>
        <v>132.23670000000001</v>
      </c>
      <c r="AG217" s="82">
        <f t="shared" si="111"/>
        <v>0</v>
      </c>
      <c r="AH217" s="82">
        <f t="shared" si="112"/>
        <v>0</v>
      </c>
      <c r="AI217" s="82">
        <f t="shared" si="113"/>
        <v>0</v>
      </c>
      <c r="AJ217" s="82">
        <f t="shared" si="114"/>
        <v>0</v>
      </c>
      <c r="AK217" s="77">
        <f t="shared" si="115"/>
        <v>0</v>
      </c>
      <c r="AL217" s="84">
        <f t="shared" si="116"/>
        <v>132.23670000000001</v>
      </c>
      <c r="AM217" s="79">
        <f t="shared" si="117"/>
        <v>187.5</v>
      </c>
      <c r="AN217" s="82">
        <f t="shared" si="118"/>
        <v>274.5</v>
      </c>
      <c r="AO217" s="82">
        <f t="shared" si="119"/>
        <v>375</v>
      </c>
      <c r="AP217" s="82">
        <f t="shared" si="120"/>
        <v>500</v>
      </c>
      <c r="AQ217" s="82">
        <f t="shared" si="121"/>
        <v>750</v>
      </c>
      <c r="AR217" s="77">
        <f t="shared" si="122"/>
        <v>27375.560000000005</v>
      </c>
      <c r="AS217" s="84">
        <f t="shared" si="123"/>
        <v>29462.560000000005</v>
      </c>
      <c r="AT217" s="85">
        <f t="shared" si="124"/>
        <v>29330.323300000004</v>
      </c>
      <c r="AU217" s="81"/>
      <c r="AV217" s="74">
        <f t="shared" si="125"/>
        <v>114325.2012</v>
      </c>
      <c r="AW217" s="86" t="s">
        <v>324</v>
      </c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</row>
    <row r="218" spans="2:77" ht="16.5" customHeight="1" thickBot="1" x14ac:dyDescent="0.25">
      <c r="B218" s="87">
        <v>213</v>
      </c>
      <c r="C218" s="59" t="s">
        <v>248</v>
      </c>
      <c r="D218" s="60" t="s">
        <v>301</v>
      </c>
      <c r="E218" s="61">
        <v>186</v>
      </c>
      <c r="F218" s="62">
        <v>7348.9</v>
      </c>
      <c r="G218" s="63">
        <v>193</v>
      </c>
      <c r="H218" s="64">
        <v>6986.88</v>
      </c>
      <c r="I218" s="63">
        <v>185</v>
      </c>
      <c r="J218" s="65">
        <v>6697.27</v>
      </c>
      <c r="K218" s="12">
        <f t="shared" si="126"/>
        <v>7011.0166666666664</v>
      </c>
      <c r="L218" s="66">
        <v>4</v>
      </c>
      <c r="M218" s="66">
        <v>4</v>
      </c>
      <c r="N218" s="66">
        <v>4</v>
      </c>
      <c r="O218" s="67">
        <f t="shared" si="131"/>
        <v>4</v>
      </c>
      <c r="P218" s="67">
        <f t="shared" si="127"/>
        <v>4</v>
      </c>
      <c r="Q218" s="68">
        <f t="shared" si="128"/>
        <v>28044.066666666666</v>
      </c>
      <c r="R218" s="69">
        <f t="shared" si="129"/>
        <v>4.9418861990011118</v>
      </c>
      <c r="S218" s="70">
        <f t="shared" si="130"/>
        <v>138590.57999999999</v>
      </c>
      <c r="T218" s="71"/>
      <c r="U218" s="37"/>
      <c r="V218" s="73">
        <f>VLOOKUP(C218,SALARIO!$D$4:$G$252,4,FALSE)</f>
        <v>6697.27</v>
      </c>
      <c r="W218" s="74">
        <f t="shared" si="101"/>
        <v>138590.57999999999</v>
      </c>
      <c r="X218" s="75">
        <f t="shared" si="102"/>
        <v>145287.84999999998</v>
      </c>
      <c r="Y218" s="76">
        <f t="shared" si="103"/>
        <v>334.86350000000004</v>
      </c>
      <c r="Z218" s="77">
        <f t="shared" si="104"/>
        <v>0</v>
      </c>
      <c r="AA218" s="89">
        <f t="shared" si="105"/>
        <v>334.86350000000004</v>
      </c>
      <c r="AB218" s="79">
        <f t="shared" si="106"/>
        <v>750</v>
      </c>
      <c r="AC218" s="77">
        <f t="shared" si="107"/>
        <v>13028.784999999998</v>
      </c>
      <c r="AD218" s="80">
        <f t="shared" si="108"/>
        <v>13778.784999999998</v>
      </c>
      <c r="AE218" s="81">
        <f t="shared" si="109"/>
        <v>13443.921499999999</v>
      </c>
      <c r="AF218" s="79">
        <f t="shared" si="110"/>
        <v>103.11810000000001</v>
      </c>
      <c r="AG218" s="82">
        <f t="shared" si="111"/>
        <v>0</v>
      </c>
      <c r="AH218" s="82">
        <f t="shared" si="112"/>
        <v>0</v>
      </c>
      <c r="AI218" s="82">
        <f t="shared" si="113"/>
        <v>0</v>
      </c>
      <c r="AJ218" s="82">
        <f t="shared" si="114"/>
        <v>0</v>
      </c>
      <c r="AK218" s="77">
        <f t="shared" si="115"/>
        <v>0</v>
      </c>
      <c r="AL218" s="84">
        <f t="shared" si="116"/>
        <v>103.11810000000001</v>
      </c>
      <c r="AM218" s="79">
        <f t="shared" si="117"/>
        <v>187.5</v>
      </c>
      <c r="AN218" s="82">
        <f t="shared" si="118"/>
        <v>274.5</v>
      </c>
      <c r="AO218" s="82">
        <f t="shared" si="119"/>
        <v>375</v>
      </c>
      <c r="AP218" s="82">
        <f t="shared" si="120"/>
        <v>500</v>
      </c>
      <c r="AQ218" s="82">
        <f t="shared" si="121"/>
        <v>750</v>
      </c>
      <c r="AR218" s="77">
        <f t="shared" si="122"/>
        <v>23057.569999999996</v>
      </c>
      <c r="AS218" s="84">
        <f t="shared" si="123"/>
        <v>25144.569999999996</v>
      </c>
      <c r="AT218" s="85">
        <f t="shared" si="124"/>
        <v>25041.451899999996</v>
      </c>
      <c r="AU218" s="81"/>
      <c r="AV218" s="74">
        <f t="shared" si="125"/>
        <v>100105.20659999999</v>
      </c>
      <c r="AW218" s="86" t="s">
        <v>324</v>
      </c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</row>
    <row r="219" spans="2:77" ht="16.5" customHeight="1" thickBot="1" x14ac:dyDescent="0.25">
      <c r="B219" s="58">
        <v>214</v>
      </c>
      <c r="C219" s="59" t="s">
        <v>249</v>
      </c>
      <c r="D219" s="60" t="s">
        <v>301</v>
      </c>
      <c r="E219" s="61">
        <v>186</v>
      </c>
      <c r="F219" s="62">
        <v>7348.9</v>
      </c>
      <c r="G219" s="63">
        <v>193</v>
      </c>
      <c r="H219" s="64">
        <v>6986.88</v>
      </c>
      <c r="I219" s="63">
        <v>185</v>
      </c>
      <c r="J219" s="65">
        <v>6697.27</v>
      </c>
      <c r="K219" s="12">
        <f t="shared" si="126"/>
        <v>7011.0166666666664</v>
      </c>
      <c r="L219" s="66">
        <v>4</v>
      </c>
      <c r="M219" s="66">
        <v>3</v>
      </c>
      <c r="N219" s="66">
        <v>4</v>
      </c>
      <c r="O219" s="67">
        <f t="shared" si="131"/>
        <v>3.6666666666666665</v>
      </c>
      <c r="P219" s="67">
        <f t="shared" si="127"/>
        <v>3.6666666666666665</v>
      </c>
      <c r="Q219" s="68">
        <f t="shared" si="128"/>
        <v>25707.06111111111</v>
      </c>
      <c r="R219" s="69">
        <f t="shared" si="129"/>
        <v>4.9418861990011118</v>
      </c>
      <c r="S219" s="70">
        <f t="shared" si="130"/>
        <v>127041.37</v>
      </c>
      <c r="T219" s="71"/>
      <c r="U219" s="37"/>
      <c r="V219" s="73">
        <f>VLOOKUP(C219,SALARIO!$D$4:$G$252,4,FALSE)</f>
        <v>6697.27</v>
      </c>
      <c r="W219" s="74">
        <f t="shared" si="101"/>
        <v>127041.37</v>
      </c>
      <c r="X219" s="75">
        <f t="shared" si="102"/>
        <v>133738.63999999998</v>
      </c>
      <c r="Y219" s="76">
        <f t="shared" si="103"/>
        <v>334.86350000000004</v>
      </c>
      <c r="Z219" s="77">
        <f t="shared" si="104"/>
        <v>0</v>
      </c>
      <c r="AA219" s="89">
        <f t="shared" si="105"/>
        <v>334.86350000000004</v>
      </c>
      <c r="AB219" s="79">
        <f t="shared" si="106"/>
        <v>750</v>
      </c>
      <c r="AC219" s="77">
        <f t="shared" si="107"/>
        <v>11873.864</v>
      </c>
      <c r="AD219" s="80">
        <f t="shared" si="108"/>
        <v>12623.864</v>
      </c>
      <c r="AE219" s="81">
        <f t="shared" si="109"/>
        <v>12289.0005</v>
      </c>
      <c r="AF219" s="79">
        <f t="shared" si="110"/>
        <v>103.11810000000001</v>
      </c>
      <c r="AG219" s="82">
        <f t="shared" si="111"/>
        <v>0</v>
      </c>
      <c r="AH219" s="82">
        <f t="shared" si="112"/>
        <v>0</v>
      </c>
      <c r="AI219" s="82">
        <f t="shared" si="113"/>
        <v>0</v>
      </c>
      <c r="AJ219" s="82">
        <f t="shared" si="114"/>
        <v>0</v>
      </c>
      <c r="AK219" s="77">
        <f t="shared" si="115"/>
        <v>0</v>
      </c>
      <c r="AL219" s="84">
        <f t="shared" si="116"/>
        <v>103.11810000000001</v>
      </c>
      <c r="AM219" s="79">
        <f t="shared" si="117"/>
        <v>187.5</v>
      </c>
      <c r="AN219" s="82">
        <f t="shared" si="118"/>
        <v>274.5</v>
      </c>
      <c r="AO219" s="82">
        <f t="shared" si="119"/>
        <v>375</v>
      </c>
      <c r="AP219" s="82">
        <f t="shared" si="120"/>
        <v>500</v>
      </c>
      <c r="AQ219" s="82">
        <f t="shared" si="121"/>
        <v>750</v>
      </c>
      <c r="AR219" s="77">
        <f t="shared" si="122"/>
        <v>20747.727999999999</v>
      </c>
      <c r="AS219" s="84">
        <f t="shared" si="123"/>
        <v>22834.727999999999</v>
      </c>
      <c r="AT219" s="85">
        <f t="shared" si="124"/>
        <v>22731.609899999999</v>
      </c>
      <c r="AU219" s="81"/>
      <c r="AV219" s="74">
        <f t="shared" si="125"/>
        <v>92020.759600000005</v>
      </c>
      <c r="AW219" s="86" t="s">
        <v>324</v>
      </c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</row>
    <row r="220" spans="2:77" ht="16.5" customHeight="1" thickBot="1" x14ac:dyDescent="0.25">
      <c r="B220" s="87">
        <v>215</v>
      </c>
      <c r="C220" s="88" t="s">
        <v>250</v>
      </c>
      <c r="D220" s="60" t="s">
        <v>301</v>
      </c>
      <c r="E220" s="61"/>
      <c r="F220" s="62"/>
      <c r="G220" s="63">
        <v>176</v>
      </c>
      <c r="H220" s="64">
        <v>6371.46</v>
      </c>
      <c r="I220" s="63">
        <v>185</v>
      </c>
      <c r="J220" s="65">
        <v>6697.27</v>
      </c>
      <c r="K220" s="12">
        <f t="shared" si="126"/>
        <v>4356.2433333333329</v>
      </c>
      <c r="L220" s="66" t="s">
        <v>20</v>
      </c>
      <c r="M220" s="66">
        <v>4</v>
      </c>
      <c r="N220" s="66">
        <v>4</v>
      </c>
      <c r="O220" s="67">
        <f t="shared" si="131"/>
        <v>4</v>
      </c>
      <c r="P220" s="67">
        <f t="shared" si="127"/>
        <v>4</v>
      </c>
      <c r="Q220" s="68">
        <f t="shared" si="128"/>
        <v>17424.973333333332</v>
      </c>
      <c r="R220" s="69">
        <f t="shared" si="129"/>
        <v>4.9418861990011118</v>
      </c>
      <c r="S220" s="70">
        <f t="shared" si="130"/>
        <v>86112.23</v>
      </c>
      <c r="T220" s="71"/>
      <c r="U220" s="37"/>
      <c r="V220" s="73">
        <f>VLOOKUP(C220,SALARIO!$D$4:$G$252,4,FALSE)</f>
        <v>6697.27</v>
      </c>
      <c r="W220" s="74">
        <f t="shared" si="101"/>
        <v>86112.23</v>
      </c>
      <c r="X220" s="75">
        <f t="shared" si="102"/>
        <v>92809.5</v>
      </c>
      <c r="Y220" s="76">
        <f t="shared" si="103"/>
        <v>334.86350000000004</v>
      </c>
      <c r="Z220" s="77">
        <f t="shared" si="104"/>
        <v>0</v>
      </c>
      <c r="AA220" s="89">
        <f t="shared" si="105"/>
        <v>334.86350000000004</v>
      </c>
      <c r="AB220" s="79">
        <f t="shared" si="106"/>
        <v>750</v>
      </c>
      <c r="AC220" s="77">
        <f t="shared" si="107"/>
        <v>7780.9500000000007</v>
      </c>
      <c r="AD220" s="80">
        <f t="shared" si="108"/>
        <v>8530.9500000000007</v>
      </c>
      <c r="AE220" s="81">
        <f t="shared" si="109"/>
        <v>8196.0865000000013</v>
      </c>
      <c r="AF220" s="79">
        <f t="shared" si="110"/>
        <v>103.11810000000001</v>
      </c>
      <c r="AG220" s="82">
        <f t="shared" si="111"/>
        <v>0</v>
      </c>
      <c r="AH220" s="82">
        <f t="shared" si="112"/>
        <v>0</v>
      </c>
      <c r="AI220" s="82">
        <f t="shared" si="113"/>
        <v>0</v>
      </c>
      <c r="AJ220" s="82">
        <f t="shared" si="114"/>
        <v>0</v>
      </c>
      <c r="AK220" s="77">
        <f t="shared" si="115"/>
        <v>0</v>
      </c>
      <c r="AL220" s="84">
        <f t="shared" si="116"/>
        <v>103.11810000000001</v>
      </c>
      <c r="AM220" s="79">
        <f t="shared" si="117"/>
        <v>187.5</v>
      </c>
      <c r="AN220" s="82">
        <f t="shared" si="118"/>
        <v>274.5</v>
      </c>
      <c r="AO220" s="82">
        <f t="shared" si="119"/>
        <v>375</v>
      </c>
      <c r="AP220" s="82">
        <f t="shared" si="120"/>
        <v>500</v>
      </c>
      <c r="AQ220" s="82">
        <f t="shared" si="121"/>
        <v>750</v>
      </c>
      <c r="AR220" s="77">
        <f t="shared" si="122"/>
        <v>12561.900000000001</v>
      </c>
      <c r="AS220" s="84">
        <f t="shared" si="123"/>
        <v>14648.900000000001</v>
      </c>
      <c r="AT220" s="85">
        <f t="shared" si="124"/>
        <v>14545.781900000002</v>
      </c>
      <c r="AU220" s="81"/>
      <c r="AV220" s="74">
        <f t="shared" si="125"/>
        <v>63370.361599999989</v>
      </c>
      <c r="AW220" s="86" t="s">
        <v>324</v>
      </c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</row>
    <row r="221" spans="2:77" ht="16.5" customHeight="1" thickBot="1" x14ac:dyDescent="0.25">
      <c r="B221" s="87">
        <v>216</v>
      </c>
      <c r="C221" s="88" t="s">
        <v>251</v>
      </c>
      <c r="D221" s="60" t="s">
        <v>304</v>
      </c>
      <c r="E221" s="61"/>
      <c r="F221" s="62"/>
      <c r="G221" s="63"/>
      <c r="H221" s="64"/>
      <c r="I221" s="63">
        <v>185</v>
      </c>
      <c r="J221" s="65">
        <v>5726.65</v>
      </c>
      <c r="K221" s="12">
        <f t="shared" si="126"/>
        <v>1908.8833333333332</v>
      </c>
      <c r="L221" s="66" t="s">
        <v>20</v>
      </c>
      <c r="M221" s="66" t="s">
        <v>20</v>
      </c>
      <c r="N221" s="66">
        <v>4</v>
      </c>
      <c r="O221" s="67">
        <f t="shared" si="131"/>
        <v>4</v>
      </c>
      <c r="P221" s="67">
        <f t="shared" si="127"/>
        <v>4</v>
      </c>
      <c r="Q221" s="68">
        <f t="shared" si="128"/>
        <v>7635.5333333333328</v>
      </c>
      <c r="R221" s="69">
        <f t="shared" si="129"/>
        <v>4.9418861990011118</v>
      </c>
      <c r="S221" s="70">
        <f t="shared" si="130"/>
        <v>37733.93</v>
      </c>
      <c r="T221" s="71"/>
      <c r="U221" s="37"/>
      <c r="V221" s="73">
        <f>VLOOKUP(C221,SALARIO!$D$4:$G$252,4,FALSE)</f>
        <v>5726.65</v>
      </c>
      <c r="W221" s="74">
        <f t="shared" si="101"/>
        <v>37733.93</v>
      </c>
      <c r="X221" s="75">
        <f t="shared" si="102"/>
        <v>43460.58</v>
      </c>
      <c r="Y221" s="76">
        <f t="shared" si="103"/>
        <v>286.33249999999998</v>
      </c>
      <c r="Z221" s="77">
        <f t="shared" si="104"/>
        <v>0</v>
      </c>
      <c r="AA221" s="89">
        <f t="shared" si="105"/>
        <v>286.33249999999998</v>
      </c>
      <c r="AB221" s="79">
        <f t="shared" si="106"/>
        <v>750</v>
      </c>
      <c r="AC221" s="77">
        <f t="shared" si="107"/>
        <v>2846.0580000000004</v>
      </c>
      <c r="AD221" s="80">
        <f t="shared" si="108"/>
        <v>3596.0580000000004</v>
      </c>
      <c r="AE221" s="81">
        <f t="shared" si="109"/>
        <v>3309.7255000000005</v>
      </c>
      <c r="AF221" s="79">
        <f t="shared" si="110"/>
        <v>73.999499999999983</v>
      </c>
      <c r="AG221" s="82">
        <f t="shared" si="111"/>
        <v>0</v>
      </c>
      <c r="AH221" s="82">
        <f t="shared" si="112"/>
        <v>0</v>
      </c>
      <c r="AI221" s="82">
        <f t="shared" si="113"/>
        <v>0</v>
      </c>
      <c r="AJ221" s="82">
        <f t="shared" si="114"/>
        <v>0</v>
      </c>
      <c r="AK221" s="77">
        <f t="shared" si="115"/>
        <v>0</v>
      </c>
      <c r="AL221" s="84">
        <f t="shared" si="116"/>
        <v>73.999499999999983</v>
      </c>
      <c r="AM221" s="79">
        <f t="shared" si="117"/>
        <v>187.5</v>
      </c>
      <c r="AN221" s="82">
        <f t="shared" si="118"/>
        <v>274.5</v>
      </c>
      <c r="AO221" s="82">
        <f t="shared" si="119"/>
        <v>375</v>
      </c>
      <c r="AP221" s="82">
        <f t="shared" si="120"/>
        <v>500</v>
      </c>
      <c r="AQ221" s="82">
        <f t="shared" si="121"/>
        <v>750</v>
      </c>
      <c r="AR221" s="77">
        <f t="shared" si="122"/>
        <v>2692.1160000000004</v>
      </c>
      <c r="AS221" s="84">
        <f t="shared" si="123"/>
        <v>4779.116</v>
      </c>
      <c r="AT221" s="85">
        <f t="shared" si="124"/>
        <v>4705.1165000000001</v>
      </c>
      <c r="AU221" s="81"/>
      <c r="AV221" s="74">
        <f t="shared" si="125"/>
        <v>29719.088</v>
      </c>
      <c r="AW221" s="86" t="s">
        <v>324</v>
      </c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</row>
    <row r="222" spans="2:77" ht="16.5" customHeight="1" thickBot="1" x14ac:dyDescent="0.25">
      <c r="B222" s="58">
        <v>217</v>
      </c>
      <c r="C222" s="88" t="s">
        <v>252</v>
      </c>
      <c r="D222" s="60" t="s">
        <v>304</v>
      </c>
      <c r="E222" s="61"/>
      <c r="F222" s="62"/>
      <c r="G222" s="63"/>
      <c r="H222" s="64"/>
      <c r="I222" s="63">
        <v>35</v>
      </c>
      <c r="J222" s="65">
        <v>1083.42</v>
      </c>
      <c r="K222" s="12">
        <f t="shared" si="126"/>
        <v>361.14000000000004</v>
      </c>
      <c r="L222" s="66" t="s">
        <v>20</v>
      </c>
      <c r="M222" s="66" t="s">
        <v>20</v>
      </c>
      <c r="N222" s="66">
        <v>4</v>
      </c>
      <c r="O222" s="67">
        <f t="shared" si="131"/>
        <v>4</v>
      </c>
      <c r="P222" s="67">
        <f t="shared" si="127"/>
        <v>4</v>
      </c>
      <c r="Q222" s="68">
        <f t="shared" si="128"/>
        <v>1444.5600000000002</v>
      </c>
      <c r="R222" s="69">
        <f t="shared" si="129"/>
        <v>4.9418861990011118</v>
      </c>
      <c r="S222" s="70">
        <f t="shared" si="130"/>
        <v>7138.85</v>
      </c>
      <c r="T222" s="71"/>
      <c r="U222" s="37"/>
      <c r="V222" s="73">
        <f>VLOOKUP(C222,SALARIO!$D$4:$G$252,4,FALSE)</f>
        <v>1083.42</v>
      </c>
      <c r="W222" s="74">
        <f t="shared" si="101"/>
        <v>7138.85</v>
      </c>
      <c r="X222" s="75">
        <f t="shared" si="102"/>
        <v>8222.27</v>
      </c>
      <c r="Y222" s="76">
        <f t="shared" si="103"/>
        <v>54.171000000000006</v>
      </c>
      <c r="Z222" s="77">
        <f t="shared" si="104"/>
        <v>0</v>
      </c>
      <c r="AA222" s="89">
        <f t="shared" si="105"/>
        <v>54.171000000000006</v>
      </c>
      <c r="AB222" s="79">
        <f t="shared" si="106"/>
        <v>411.11350000000004</v>
      </c>
      <c r="AC222" s="77">
        <f t="shared" si="107"/>
        <v>0</v>
      </c>
      <c r="AD222" s="80">
        <f t="shared" si="108"/>
        <v>411.11350000000004</v>
      </c>
      <c r="AE222" s="81">
        <f t="shared" si="109"/>
        <v>356.94250000000005</v>
      </c>
      <c r="AF222" s="79">
        <f t="shared" si="110"/>
        <v>0</v>
      </c>
      <c r="AG222" s="82">
        <f t="shared" si="111"/>
        <v>0</v>
      </c>
      <c r="AH222" s="82">
        <f t="shared" si="112"/>
        <v>0</v>
      </c>
      <c r="AI222" s="82">
        <f t="shared" si="113"/>
        <v>0</v>
      </c>
      <c r="AJ222" s="82">
        <f t="shared" si="114"/>
        <v>0</v>
      </c>
      <c r="AK222" s="77">
        <f t="shared" si="115"/>
        <v>0</v>
      </c>
      <c r="AL222" s="84">
        <f t="shared" si="116"/>
        <v>0</v>
      </c>
      <c r="AM222" s="79">
        <f t="shared" si="117"/>
        <v>148.8681</v>
      </c>
      <c r="AN222" s="82">
        <f t="shared" si="118"/>
        <v>0</v>
      </c>
      <c r="AO222" s="82">
        <f t="shared" si="119"/>
        <v>0</v>
      </c>
      <c r="AP222" s="82">
        <f t="shared" si="120"/>
        <v>0</v>
      </c>
      <c r="AQ222" s="82">
        <f t="shared" si="121"/>
        <v>0</v>
      </c>
      <c r="AR222" s="77">
        <f t="shared" si="122"/>
        <v>0</v>
      </c>
      <c r="AS222" s="84">
        <f t="shared" si="123"/>
        <v>148.8681</v>
      </c>
      <c r="AT222" s="85">
        <f t="shared" si="124"/>
        <v>148.8681</v>
      </c>
      <c r="AU222" s="81"/>
      <c r="AV222" s="74">
        <f t="shared" si="125"/>
        <v>6633.0394000000006</v>
      </c>
      <c r="AW222" s="86" t="s">
        <v>324</v>
      </c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</row>
    <row r="223" spans="2:77" ht="16.5" customHeight="1" thickBot="1" x14ac:dyDescent="0.25">
      <c r="B223" s="87">
        <v>218</v>
      </c>
      <c r="C223" s="59" t="s">
        <v>253</v>
      </c>
      <c r="D223" s="60" t="s">
        <v>311</v>
      </c>
      <c r="E223" s="61">
        <v>186</v>
      </c>
      <c r="F223" s="62">
        <v>4366.74</v>
      </c>
      <c r="G223" s="63">
        <v>193</v>
      </c>
      <c r="H223" s="64">
        <v>4151.63</v>
      </c>
      <c r="I223" s="63">
        <v>185</v>
      </c>
      <c r="J223" s="65">
        <v>3979.54</v>
      </c>
      <c r="K223" s="12">
        <f t="shared" si="126"/>
        <v>4165.97</v>
      </c>
      <c r="L223" s="66">
        <v>4</v>
      </c>
      <c r="M223" s="66">
        <v>4</v>
      </c>
      <c r="N223" s="66">
        <v>4</v>
      </c>
      <c r="O223" s="67">
        <f t="shared" si="131"/>
        <v>4</v>
      </c>
      <c r="P223" s="67">
        <f t="shared" si="127"/>
        <v>4</v>
      </c>
      <c r="Q223" s="68">
        <f t="shared" si="128"/>
        <v>16663.88</v>
      </c>
      <c r="R223" s="69">
        <f t="shared" si="129"/>
        <v>4.9418861990011118</v>
      </c>
      <c r="S223" s="70">
        <f t="shared" si="130"/>
        <v>82350.990000000005</v>
      </c>
      <c r="T223" s="71"/>
      <c r="U223" s="37"/>
      <c r="V223" s="73">
        <f>VLOOKUP(C223,SALARIO!$D$4:$G$252,4,FALSE)</f>
        <v>3979.54</v>
      </c>
      <c r="W223" s="74">
        <f t="shared" si="101"/>
        <v>82350.990000000005</v>
      </c>
      <c r="X223" s="75">
        <f t="shared" si="102"/>
        <v>86330.53</v>
      </c>
      <c r="Y223" s="76">
        <f t="shared" si="103"/>
        <v>198.977</v>
      </c>
      <c r="Z223" s="77">
        <f t="shared" si="104"/>
        <v>0</v>
      </c>
      <c r="AA223" s="89">
        <f t="shared" si="105"/>
        <v>198.977</v>
      </c>
      <c r="AB223" s="79">
        <f t="shared" si="106"/>
        <v>750</v>
      </c>
      <c r="AC223" s="77">
        <f t="shared" si="107"/>
        <v>7133.0529999999999</v>
      </c>
      <c r="AD223" s="80">
        <f t="shared" si="108"/>
        <v>7883.0529999999999</v>
      </c>
      <c r="AE223" s="81">
        <f t="shared" si="109"/>
        <v>7684.076</v>
      </c>
      <c r="AF223" s="79">
        <f t="shared" si="110"/>
        <v>21.586199999999998</v>
      </c>
      <c r="AG223" s="82">
        <f t="shared" si="111"/>
        <v>0</v>
      </c>
      <c r="AH223" s="82">
        <f t="shared" si="112"/>
        <v>0</v>
      </c>
      <c r="AI223" s="82">
        <f t="shared" si="113"/>
        <v>0</v>
      </c>
      <c r="AJ223" s="82">
        <f t="shared" si="114"/>
        <v>0</v>
      </c>
      <c r="AK223" s="77">
        <f t="shared" si="115"/>
        <v>0</v>
      </c>
      <c r="AL223" s="84">
        <f t="shared" si="116"/>
        <v>21.586199999999998</v>
      </c>
      <c r="AM223" s="79">
        <f t="shared" si="117"/>
        <v>187.5</v>
      </c>
      <c r="AN223" s="82">
        <f t="shared" si="118"/>
        <v>274.5</v>
      </c>
      <c r="AO223" s="82">
        <f t="shared" si="119"/>
        <v>375</v>
      </c>
      <c r="AP223" s="82">
        <f t="shared" si="120"/>
        <v>500</v>
      </c>
      <c r="AQ223" s="82">
        <f t="shared" si="121"/>
        <v>750</v>
      </c>
      <c r="AR223" s="77">
        <f t="shared" si="122"/>
        <v>11266.106</v>
      </c>
      <c r="AS223" s="84">
        <f t="shared" si="123"/>
        <v>13353.106</v>
      </c>
      <c r="AT223" s="85">
        <f t="shared" si="124"/>
        <v>13331.5198</v>
      </c>
      <c r="AU223" s="81"/>
      <c r="AV223" s="74">
        <f t="shared" si="125"/>
        <v>61335.394200000002</v>
      </c>
      <c r="AW223" s="86" t="s">
        <v>324</v>
      </c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</row>
    <row r="224" spans="2:77" ht="16.5" customHeight="1" thickBot="1" x14ac:dyDescent="0.25">
      <c r="B224" s="87">
        <v>219</v>
      </c>
      <c r="C224" s="59" t="s">
        <v>254</v>
      </c>
      <c r="D224" s="60" t="s">
        <v>308</v>
      </c>
      <c r="E224" s="61">
        <v>186</v>
      </c>
      <c r="F224" s="62">
        <v>5005.7700000000004</v>
      </c>
      <c r="G224" s="63">
        <v>193</v>
      </c>
      <c r="H224" s="64">
        <v>4759.18</v>
      </c>
      <c r="I224" s="63">
        <v>185</v>
      </c>
      <c r="J224" s="65">
        <v>4561.91</v>
      </c>
      <c r="K224" s="12">
        <f t="shared" si="126"/>
        <v>4775.62</v>
      </c>
      <c r="L224" s="66">
        <v>4</v>
      </c>
      <c r="M224" s="66">
        <v>4</v>
      </c>
      <c r="N224" s="66">
        <v>4</v>
      </c>
      <c r="O224" s="67">
        <f t="shared" si="131"/>
        <v>4</v>
      </c>
      <c r="P224" s="67">
        <f t="shared" si="127"/>
        <v>4</v>
      </c>
      <c r="Q224" s="68">
        <f t="shared" si="128"/>
        <v>19102.48</v>
      </c>
      <c r="R224" s="69">
        <f t="shared" si="129"/>
        <v>4.9418861990011118</v>
      </c>
      <c r="S224" s="70">
        <f t="shared" si="130"/>
        <v>94402.28</v>
      </c>
      <c r="T224" s="71"/>
      <c r="U224" s="37"/>
      <c r="V224" s="73">
        <f>VLOOKUP(C224,SALARIO!$D$4:$G$252,4,FALSE)</f>
        <v>4561.91</v>
      </c>
      <c r="W224" s="74">
        <f t="shared" si="101"/>
        <v>94402.28</v>
      </c>
      <c r="X224" s="75">
        <f t="shared" si="102"/>
        <v>98964.19</v>
      </c>
      <c r="Y224" s="76">
        <f t="shared" si="103"/>
        <v>228.09550000000002</v>
      </c>
      <c r="Z224" s="77">
        <f t="shared" si="104"/>
        <v>0</v>
      </c>
      <c r="AA224" s="89">
        <f t="shared" si="105"/>
        <v>228.09550000000002</v>
      </c>
      <c r="AB224" s="79">
        <f t="shared" si="106"/>
        <v>750</v>
      </c>
      <c r="AC224" s="77">
        <f t="shared" si="107"/>
        <v>8396.4189999999999</v>
      </c>
      <c r="AD224" s="80">
        <f t="shared" si="108"/>
        <v>9146.4189999999999</v>
      </c>
      <c r="AE224" s="81">
        <f t="shared" si="109"/>
        <v>8918.3235000000004</v>
      </c>
      <c r="AF224" s="79">
        <f t="shared" si="110"/>
        <v>39.057299999999991</v>
      </c>
      <c r="AG224" s="82">
        <f t="shared" si="111"/>
        <v>0</v>
      </c>
      <c r="AH224" s="82">
        <f t="shared" si="112"/>
        <v>0</v>
      </c>
      <c r="AI224" s="82">
        <f t="shared" si="113"/>
        <v>0</v>
      </c>
      <c r="AJ224" s="82">
        <f t="shared" si="114"/>
        <v>0</v>
      </c>
      <c r="AK224" s="77">
        <f t="shared" si="115"/>
        <v>0</v>
      </c>
      <c r="AL224" s="84">
        <f t="shared" si="116"/>
        <v>39.057299999999991</v>
      </c>
      <c r="AM224" s="79">
        <f t="shared" si="117"/>
        <v>187.5</v>
      </c>
      <c r="AN224" s="82">
        <f t="shared" si="118"/>
        <v>274.5</v>
      </c>
      <c r="AO224" s="82">
        <f t="shared" si="119"/>
        <v>375</v>
      </c>
      <c r="AP224" s="82">
        <f t="shared" si="120"/>
        <v>500</v>
      </c>
      <c r="AQ224" s="82">
        <f t="shared" si="121"/>
        <v>750</v>
      </c>
      <c r="AR224" s="77">
        <f t="shared" si="122"/>
        <v>13792.838000000002</v>
      </c>
      <c r="AS224" s="84">
        <f t="shared" si="123"/>
        <v>15879.838000000002</v>
      </c>
      <c r="AT224" s="85">
        <f t="shared" si="124"/>
        <v>15840.780700000001</v>
      </c>
      <c r="AU224" s="81"/>
      <c r="AV224" s="74">
        <f t="shared" si="125"/>
        <v>69643.175799999997</v>
      </c>
      <c r="AW224" s="86" t="s">
        <v>324</v>
      </c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</row>
    <row r="225" spans="2:77" ht="16.5" customHeight="1" thickBot="1" x14ac:dyDescent="0.25">
      <c r="B225" s="87">
        <v>220</v>
      </c>
      <c r="C225" s="59" t="s">
        <v>255</v>
      </c>
      <c r="D225" s="60" t="s">
        <v>301</v>
      </c>
      <c r="E225" s="61">
        <v>186</v>
      </c>
      <c r="F225" s="62">
        <v>7348.9</v>
      </c>
      <c r="G225" s="63">
        <v>193</v>
      </c>
      <c r="H225" s="64">
        <v>6986.88</v>
      </c>
      <c r="I225" s="63">
        <v>185</v>
      </c>
      <c r="J225" s="65">
        <v>6697.27</v>
      </c>
      <c r="K225" s="12">
        <f t="shared" si="126"/>
        <v>7011.0166666666664</v>
      </c>
      <c r="L225" s="66">
        <v>4</v>
      </c>
      <c r="M225" s="66">
        <v>4</v>
      </c>
      <c r="N225" s="66">
        <v>4</v>
      </c>
      <c r="O225" s="67">
        <f t="shared" si="131"/>
        <v>4</v>
      </c>
      <c r="P225" s="67">
        <f t="shared" si="127"/>
        <v>4</v>
      </c>
      <c r="Q225" s="68">
        <f t="shared" si="128"/>
        <v>28044.066666666666</v>
      </c>
      <c r="R225" s="69">
        <f t="shared" si="129"/>
        <v>4.9418861990011118</v>
      </c>
      <c r="S225" s="70">
        <f t="shared" si="130"/>
        <v>138590.57999999999</v>
      </c>
      <c r="T225" s="71"/>
      <c r="U225" s="37"/>
      <c r="V225" s="73">
        <f>VLOOKUP(C225,SALARIO!$D$4:$G$252,4,FALSE)</f>
        <v>6697.27</v>
      </c>
      <c r="W225" s="74">
        <f t="shared" ref="W225:W272" si="132">S225</f>
        <v>138590.57999999999</v>
      </c>
      <c r="X225" s="75">
        <f t="shared" ref="X225:X272" si="133">V225+W225</f>
        <v>145287.84999999998</v>
      </c>
      <c r="Y225" s="76">
        <f t="shared" ref="Y225:Y272" si="134">IF(V225&lt;=15000,V225*Y$5,15000*Y$5)</f>
        <v>334.86350000000004</v>
      </c>
      <c r="Z225" s="77">
        <f t="shared" ref="Z225:Z272" si="135">IF(V225&lt;=15000,0,(V225-15000)*Z$5)</f>
        <v>0</v>
      </c>
      <c r="AA225" s="89">
        <f t="shared" ref="AA225:AA272" si="136">SUM(Y225:Z225)</f>
        <v>334.86350000000004</v>
      </c>
      <c r="AB225" s="79">
        <f t="shared" ref="AB225:AB272" si="137">IF(X225&lt;=15000,X225*AB$5,15000*AB$5)</f>
        <v>750</v>
      </c>
      <c r="AC225" s="77">
        <f t="shared" ref="AC225:AC272" si="138">IF(X225&lt;=15000,0,(X225-15000)*AC$5)</f>
        <v>13028.784999999998</v>
      </c>
      <c r="AD225" s="80">
        <f t="shared" ref="AD225:AD272" si="139">SUM(AB225:AC225)</f>
        <v>13778.784999999998</v>
      </c>
      <c r="AE225" s="81">
        <f t="shared" ref="AE225:AE272" si="140">AD225-AA225</f>
        <v>13443.921499999999</v>
      </c>
      <c r="AF225" s="79">
        <f t="shared" ref="AF225:AF272" si="141">IF(V225&gt;3260,IF(V225&gt;9510,(9510-3260)*AF$5,(V225-3260)*AF$5),0)</f>
        <v>103.11810000000001</v>
      </c>
      <c r="AG225" s="82">
        <f t="shared" ref="AG225:AG272" si="142">IF(V225&gt;9510,IF(V225&gt;15000,(15000-9510)*AG$5,(V225-9510)*AG$5),0)</f>
        <v>0</v>
      </c>
      <c r="AH225" s="82">
        <f t="shared" ref="AH225:AH272" si="143">IF(V225&gt;15000,IF(V225&gt;20000,(20000-15000)*AH$5,(V225-15000)*AH$5),0)</f>
        <v>0</v>
      </c>
      <c r="AI225" s="82">
        <f t="shared" ref="AI225:AI272" si="144">IF(V225&gt;20000,IF(V225&gt;25000,(25000-20000)*AI$5,(V225-20000)*AI$5),0)</f>
        <v>0</v>
      </c>
      <c r="AJ225" s="82">
        <f t="shared" ref="AJ225:AJ272" si="145">IF(V225&gt;25000,IF(V225&gt;30000,(30000-25000)*AJ$5,(V225-25000)*AJ$5),0)</f>
        <v>0</v>
      </c>
      <c r="AK225" s="77">
        <f t="shared" ref="AK225:AK272" si="146">IF(V225&gt;30000,(V225-30000)*AK$5,0)</f>
        <v>0</v>
      </c>
      <c r="AL225" s="84">
        <f t="shared" ref="AL225:AL271" si="147">SUM(AF225:AK225)</f>
        <v>103.11810000000001</v>
      </c>
      <c r="AM225" s="79">
        <f t="shared" ref="AM225:AM272" si="148">IF(X225&gt;3260,IF(X225&gt;9510,(9510-3260)*AM$5,(X225-3260)*AM$5),0)</f>
        <v>187.5</v>
      </c>
      <c r="AN225" s="82">
        <f t="shared" ref="AN225:AN272" si="149">IF(X225&gt;9510,IF(X225&gt;15000,(15000-9510)*AN$5,(X225-9510)*AN$5),0)</f>
        <v>274.5</v>
      </c>
      <c r="AO225" s="82">
        <f t="shared" ref="AO225:AO272" si="150">IF(X225&gt;15000,IF(X225&gt;20000,(20000-15000)*AO$5,(X225-15000)*AO$5),0)</f>
        <v>375</v>
      </c>
      <c r="AP225" s="82">
        <f t="shared" ref="AP225:AP272" si="151">IF(X225&gt;20000,IF(X225&gt;25000,(25000-20000)*AP$5,(X225-20000)*AP$5),0)</f>
        <v>500</v>
      </c>
      <c r="AQ225" s="82">
        <f t="shared" ref="AQ225:AQ272" si="152">IF(X225&gt;25000,IF(X225&gt;30000,(30000-25000)*AQ$5,(X225-25000)*AQ$5),0)</f>
        <v>750</v>
      </c>
      <c r="AR225" s="77">
        <f t="shared" ref="AR225:AR272" si="153">IF(X225&gt;30000,(X225-30000)*AR$5,0)</f>
        <v>23057.569999999996</v>
      </c>
      <c r="AS225" s="84">
        <f t="shared" ref="AS225:AS272" si="154">SUM(AM225:AR225)</f>
        <v>25144.569999999996</v>
      </c>
      <c r="AT225" s="85">
        <f t="shared" ref="AT225:AT272" si="155">AS225-AL225</f>
        <v>25041.451899999996</v>
      </c>
      <c r="AU225" s="81"/>
      <c r="AV225" s="74">
        <f t="shared" ref="AV225:AV272" si="156">W225-AE225-AT225-AU225</f>
        <v>100105.20659999999</v>
      </c>
      <c r="AW225" s="86" t="s">
        <v>324</v>
      </c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</row>
    <row r="226" spans="2:77" ht="16.5" customHeight="1" thickBot="1" x14ac:dyDescent="0.25">
      <c r="B226" s="87">
        <v>221</v>
      </c>
      <c r="C226" s="59" t="s">
        <v>256</v>
      </c>
      <c r="D226" s="60" t="s">
        <v>301</v>
      </c>
      <c r="E226" s="61">
        <v>186</v>
      </c>
      <c r="F226" s="62">
        <v>7348.9</v>
      </c>
      <c r="G226" s="63">
        <v>193</v>
      </c>
      <c r="H226" s="64">
        <v>6986.88</v>
      </c>
      <c r="I226" s="63">
        <v>185</v>
      </c>
      <c r="J226" s="65">
        <v>6697.27</v>
      </c>
      <c r="K226" s="12">
        <f t="shared" si="126"/>
        <v>7011.0166666666664</v>
      </c>
      <c r="L226" s="66">
        <v>4</v>
      </c>
      <c r="M226" s="66">
        <v>4</v>
      </c>
      <c r="N226" s="66">
        <v>4</v>
      </c>
      <c r="O226" s="67">
        <f t="shared" si="131"/>
        <v>4</v>
      </c>
      <c r="P226" s="67">
        <f t="shared" si="127"/>
        <v>4</v>
      </c>
      <c r="Q226" s="68">
        <f t="shared" si="128"/>
        <v>28044.066666666666</v>
      </c>
      <c r="R226" s="69">
        <f t="shared" si="129"/>
        <v>4.9418861990011118</v>
      </c>
      <c r="S226" s="70">
        <f t="shared" si="130"/>
        <v>138590.57999999999</v>
      </c>
      <c r="T226" s="71"/>
      <c r="U226" s="37"/>
      <c r="V226" s="73">
        <f>VLOOKUP(C226,SALARIO!$D$4:$G$252,4,FALSE)</f>
        <v>6697.27</v>
      </c>
      <c r="W226" s="74">
        <f t="shared" si="132"/>
        <v>138590.57999999999</v>
      </c>
      <c r="X226" s="75">
        <f t="shared" si="133"/>
        <v>145287.84999999998</v>
      </c>
      <c r="Y226" s="76">
        <f t="shared" si="134"/>
        <v>334.86350000000004</v>
      </c>
      <c r="Z226" s="77">
        <f t="shared" si="135"/>
        <v>0</v>
      </c>
      <c r="AA226" s="89">
        <f t="shared" si="136"/>
        <v>334.86350000000004</v>
      </c>
      <c r="AB226" s="79">
        <f t="shared" si="137"/>
        <v>750</v>
      </c>
      <c r="AC226" s="77">
        <f t="shared" si="138"/>
        <v>13028.784999999998</v>
      </c>
      <c r="AD226" s="80">
        <f t="shared" si="139"/>
        <v>13778.784999999998</v>
      </c>
      <c r="AE226" s="81">
        <f t="shared" si="140"/>
        <v>13443.921499999999</v>
      </c>
      <c r="AF226" s="79">
        <f t="shared" si="141"/>
        <v>103.11810000000001</v>
      </c>
      <c r="AG226" s="82">
        <f t="shared" si="142"/>
        <v>0</v>
      </c>
      <c r="AH226" s="82">
        <f t="shared" si="143"/>
        <v>0</v>
      </c>
      <c r="AI226" s="82">
        <f t="shared" si="144"/>
        <v>0</v>
      </c>
      <c r="AJ226" s="82">
        <f t="shared" si="145"/>
        <v>0</v>
      </c>
      <c r="AK226" s="77">
        <f t="shared" si="146"/>
        <v>0</v>
      </c>
      <c r="AL226" s="84">
        <f t="shared" si="147"/>
        <v>103.11810000000001</v>
      </c>
      <c r="AM226" s="79">
        <f t="shared" si="148"/>
        <v>187.5</v>
      </c>
      <c r="AN226" s="82">
        <f t="shared" si="149"/>
        <v>274.5</v>
      </c>
      <c r="AO226" s="82">
        <f t="shared" si="150"/>
        <v>375</v>
      </c>
      <c r="AP226" s="82">
        <f t="shared" si="151"/>
        <v>500</v>
      </c>
      <c r="AQ226" s="82">
        <f t="shared" si="152"/>
        <v>750</v>
      </c>
      <c r="AR226" s="77">
        <f t="shared" si="153"/>
        <v>23057.569999999996</v>
      </c>
      <c r="AS226" s="84">
        <f t="shared" si="154"/>
        <v>25144.569999999996</v>
      </c>
      <c r="AT226" s="85">
        <f t="shared" si="155"/>
        <v>25041.451899999996</v>
      </c>
      <c r="AU226" s="81"/>
      <c r="AV226" s="74">
        <f t="shared" si="156"/>
        <v>100105.20659999999</v>
      </c>
      <c r="AW226" s="86" t="s">
        <v>324</v>
      </c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</row>
    <row r="227" spans="2:77" ht="16.5" customHeight="1" thickBot="1" x14ac:dyDescent="0.25">
      <c r="B227" s="87">
        <v>222</v>
      </c>
      <c r="C227" s="59" t="s">
        <v>257</v>
      </c>
      <c r="D227" s="60" t="s">
        <v>307</v>
      </c>
      <c r="E227" s="61">
        <v>0</v>
      </c>
      <c r="F227" s="62">
        <v>0</v>
      </c>
      <c r="G227" s="63"/>
      <c r="H227" s="64"/>
      <c r="I227" s="93"/>
      <c r="J227" s="93"/>
      <c r="K227" s="12">
        <f t="shared" si="126"/>
        <v>0</v>
      </c>
      <c r="L227" s="66" t="s">
        <v>20</v>
      </c>
      <c r="M227" s="66" t="s">
        <v>20</v>
      </c>
      <c r="N227" s="66" t="s">
        <v>20</v>
      </c>
      <c r="O227" s="67">
        <f t="shared" si="131"/>
        <v>0</v>
      </c>
      <c r="P227" s="67">
        <f t="shared" si="127"/>
        <v>0</v>
      </c>
      <c r="Q227" s="68">
        <f t="shared" si="128"/>
        <v>0</v>
      </c>
      <c r="R227" s="69">
        <f t="shared" si="129"/>
        <v>4.9418861990011118</v>
      </c>
      <c r="S227" s="70">
        <f t="shared" si="130"/>
        <v>0</v>
      </c>
      <c r="T227" s="71"/>
      <c r="U227" s="37"/>
      <c r="V227" s="73">
        <v>0</v>
      </c>
      <c r="W227" s="74">
        <f t="shared" si="132"/>
        <v>0</v>
      </c>
      <c r="X227" s="75">
        <f t="shared" si="133"/>
        <v>0</v>
      </c>
      <c r="Y227" s="76">
        <f t="shared" si="134"/>
        <v>0</v>
      </c>
      <c r="Z227" s="77">
        <f t="shared" si="135"/>
        <v>0</v>
      </c>
      <c r="AA227" s="89">
        <f t="shared" si="136"/>
        <v>0</v>
      </c>
      <c r="AB227" s="79">
        <f t="shared" si="137"/>
        <v>0</v>
      </c>
      <c r="AC227" s="77">
        <f t="shared" si="138"/>
        <v>0</v>
      </c>
      <c r="AD227" s="80">
        <f t="shared" si="139"/>
        <v>0</v>
      </c>
      <c r="AE227" s="81">
        <f t="shared" si="140"/>
        <v>0</v>
      </c>
      <c r="AF227" s="79">
        <f t="shared" si="141"/>
        <v>0</v>
      </c>
      <c r="AG227" s="82">
        <f t="shared" si="142"/>
        <v>0</v>
      </c>
      <c r="AH227" s="82">
        <f t="shared" si="143"/>
        <v>0</v>
      </c>
      <c r="AI227" s="82">
        <f t="shared" si="144"/>
        <v>0</v>
      </c>
      <c r="AJ227" s="82">
        <f t="shared" si="145"/>
        <v>0</v>
      </c>
      <c r="AK227" s="77">
        <f t="shared" si="146"/>
        <v>0</v>
      </c>
      <c r="AL227" s="84">
        <f t="shared" si="147"/>
        <v>0</v>
      </c>
      <c r="AM227" s="79">
        <f t="shared" si="148"/>
        <v>0</v>
      </c>
      <c r="AN227" s="82">
        <f t="shared" si="149"/>
        <v>0</v>
      </c>
      <c r="AO227" s="82">
        <f t="shared" si="150"/>
        <v>0</v>
      </c>
      <c r="AP227" s="82">
        <f t="shared" si="151"/>
        <v>0</v>
      </c>
      <c r="AQ227" s="82">
        <f t="shared" si="152"/>
        <v>0</v>
      </c>
      <c r="AR227" s="77">
        <f t="shared" si="153"/>
        <v>0</v>
      </c>
      <c r="AS227" s="84">
        <f t="shared" si="154"/>
        <v>0</v>
      </c>
      <c r="AT227" s="85">
        <f t="shared" si="155"/>
        <v>0</v>
      </c>
      <c r="AU227" s="81"/>
      <c r="AV227" s="74">
        <f t="shared" si="156"/>
        <v>0</v>
      </c>
      <c r="AW227" s="86" t="s">
        <v>324</v>
      </c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</row>
    <row r="228" spans="2:77" ht="16.5" customHeight="1" thickBot="1" x14ac:dyDescent="0.25">
      <c r="B228" s="87">
        <v>223</v>
      </c>
      <c r="C228" s="88" t="s">
        <v>258</v>
      </c>
      <c r="D228" s="60" t="s">
        <v>307</v>
      </c>
      <c r="E228" s="61"/>
      <c r="F228" s="62"/>
      <c r="G228" s="63"/>
      <c r="H228" s="64"/>
      <c r="I228" s="63">
        <v>88</v>
      </c>
      <c r="J228" s="65">
        <v>4016.79</v>
      </c>
      <c r="K228" s="12">
        <f t="shared" si="126"/>
        <v>1338.93</v>
      </c>
      <c r="L228" s="66" t="s">
        <v>20</v>
      </c>
      <c r="M228" s="66" t="s">
        <v>20</v>
      </c>
      <c r="N228" s="66">
        <v>4</v>
      </c>
      <c r="O228" s="67">
        <f t="shared" si="131"/>
        <v>4</v>
      </c>
      <c r="P228" s="67">
        <f t="shared" si="127"/>
        <v>4</v>
      </c>
      <c r="Q228" s="68">
        <f t="shared" si="128"/>
        <v>5355.72</v>
      </c>
      <c r="R228" s="69">
        <f t="shared" si="129"/>
        <v>4.9418861990011118</v>
      </c>
      <c r="S228" s="70">
        <f t="shared" si="130"/>
        <v>26467.35</v>
      </c>
      <c r="T228" s="71"/>
      <c r="U228" s="37"/>
      <c r="V228" s="73">
        <f>VLOOKUP(C228,SALARIO!$D$4:$G$252,4,FALSE)</f>
        <v>4016.79</v>
      </c>
      <c r="W228" s="74">
        <f t="shared" si="132"/>
        <v>26467.35</v>
      </c>
      <c r="X228" s="75">
        <f t="shared" si="133"/>
        <v>30484.14</v>
      </c>
      <c r="Y228" s="76">
        <f t="shared" si="134"/>
        <v>200.83950000000002</v>
      </c>
      <c r="Z228" s="77">
        <f t="shared" si="135"/>
        <v>0</v>
      </c>
      <c r="AA228" s="89">
        <f t="shared" si="136"/>
        <v>200.83950000000002</v>
      </c>
      <c r="AB228" s="79">
        <f t="shared" si="137"/>
        <v>750</v>
      </c>
      <c r="AC228" s="77">
        <f t="shared" si="138"/>
        <v>1548.414</v>
      </c>
      <c r="AD228" s="80">
        <f t="shared" si="139"/>
        <v>2298.4139999999998</v>
      </c>
      <c r="AE228" s="81">
        <f t="shared" si="140"/>
        <v>2097.5744999999997</v>
      </c>
      <c r="AF228" s="79">
        <f t="shared" si="141"/>
        <v>22.703699999999998</v>
      </c>
      <c r="AG228" s="82">
        <f t="shared" si="142"/>
        <v>0</v>
      </c>
      <c r="AH228" s="82">
        <f t="shared" si="143"/>
        <v>0</v>
      </c>
      <c r="AI228" s="82">
        <f t="shared" si="144"/>
        <v>0</v>
      </c>
      <c r="AJ228" s="82">
        <f t="shared" si="145"/>
        <v>0</v>
      </c>
      <c r="AK228" s="77">
        <f t="shared" si="146"/>
        <v>0</v>
      </c>
      <c r="AL228" s="84">
        <f t="shared" si="147"/>
        <v>22.703699999999998</v>
      </c>
      <c r="AM228" s="79">
        <f t="shared" si="148"/>
        <v>187.5</v>
      </c>
      <c r="AN228" s="82">
        <f t="shared" si="149"/>
        <v>274.5</v>
      </c>
      <c r="AO228" s="82">
        <f t="shared" si="150"/>
        <v>375</v>
      </c>
      <c r="AP228" s="82">
        <f t="shared" si="151"/>
        <v>500</v>
      </c>
      <c r="AQ228" s="82">
        <f t="shared" si="152"/>
        <v>750</v>
      </c>
      <c r="AR228" s="77">
        <f t="shared" si="153"/>
        <v>96.827999999999889</v>
      </c>
      <c r="AS228" s="84">
        <f t="shared" si="154"/>
        <v>2183.828</v>
      </c>
      <c r="AT228" s="85">
        <f t="shared" si="155"/>
        <v>2161.1242999999999</v>
      </c>
      <c r="AU228" s="81"/>
      <c r="AV228" s="74">
        <f t="shared" si="156"/>
        <v>22208.6512</v>
      </c>
      <c r="AW228" s="86" t="s">
        <v>324</v>
      </c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</row>
    <row r="229" spans="2:77" ht="16.5" customHeight="1" thickBot="1" x14ac:dyDescent="0.25">
      <c r="B229" s="58">
        <v>224</v>
      </c>
      <c r="C229" s="59" t="s">
        <v>259</v>
      </c>
      <c r="D229" s="60" t="s">
        <v>308</v>
      </c>
      <c r="E229" s="61">
        <v>186</v>
      </c>
      <c r="F229" s="62">
        <v>6172.72</v>
      </c>
      <c r="G229" s="63">
        <v>149</v>
      </c>
      <c r="H229" s="64">
        <v>3674.19</v>
      </c>
      <c r="I229" s="63">
        <v>185</v>
      </c>
      <c r="J229" s="65">
        <v>4561.91</v>
      </c>
      <c r="K229" s="12">
        <f t="shared" si="126"/>
        <v>4802.9399999999996</v>
      </c>
      <c r="L229" s="66">
        <v>4</v>
      </c>
      <c r="M229" s="66">
        <v>4</v>
      </c>
      <c r="N229" s="66">
        <v>4</v>
      </c>
      <c r="O229" s="67">
        <f t="shared" si="131"/>
        <v>4</v>
      </c>
      <c r="P229" s="67">
        <f t="shared" si="127"/>
        <v>4</v>
      </c>
      <c r="Q229" s="68">
        <f t="shared" si="128"/>
        <v>19211.759999999998</v>
      </c>
      <c r="R229" s="69">
        <f t="shared" si="129"/>
        <v>4.9418861990011118</v>
      </c>
      <c r="S229" s="70">
        <f t="shared" si="130"/>
        <v>94942.33</v>
      </c>
      <c r="T229" s="71"/>
      <c r="U229" s="37"/>
      <c r="V229" s="73">
        <f>VLOOKUP(C229,SALARIO!$D$4:$G$252,4,FALSE)</f>
        <v>4561.91</v>
      </c>
      <c r="W229" s="74">
        <f t="shared" si="132"/>
        <v>94942.33</v>
      </c>
      <c r="X229" s="75">
        <f t="shared" si="133"/>
        <v>99504.24</v>
      </c>
      <c r="Y229" s="76">
        <f t="shared" si="134"/>
        <v>228.09550000000002</v>
      </c>
      <c r="Z229" s="77">
        <f t="shared" si="135"/>
        <v>0</v>
      </c>
      <c r="AA229" s="89">
        <f t="shared" si="136"/>
        <v>228.09550000000002</v>
      </c>
      <c r="AB229" s="79">
        <f t="shared" si="137"/>
        <v>750</v>
      </c>
      <c r="AC229" s="77">
        <f t="shared" si="138"/>
        <v>8450.4240000000009</v>
      </c>
      <c r="AD229" s="80">
        <f t="shared" si="139"/>
        <v>9200.4240000000009</v>
      </c>
      <c r="AE229" s="81">
        <f t="shared" si="140"/>
        <v>8972.3285000000014</v>
      </c>
      <c r="AF229" s="79">
        <f t="shared" si="141"/>
        <v>39.057299999999991</v>
      </c>
      <c r="AG229" s="82">
        <f t="shared" si="142"/>
        <v>0</v>
      </c>
      <c r="AH229" s="82">
        <f t="shared" si="143"/>
        <v>0</v>
      </c>
      <c r="AI229" s="82">
        <f t="shared" si="144"/>
        <v>0</v>
      </c>
      <c r="AJ229" s="82">
        <f t="shared" si="145"/>
        <v>0</v>
      </c>
      <c r="AK229" s="77">
        <f t="shared" si="146"/>
        <v>0</v>
      </c>
      <c r="AL229" s="84">
        <f t="shared" si="147"/>
        <v>39.057299999999991</v>
      </c>
      <c r="AM229" s="79">
        <f t="shared" si="148"/>
        <v>187.5</v>
      </c>
      <c r="AN229" s="82">
        <f t="shared" si="149"/>
        <v>274.5</v>
      </c>
      <c r="AO229" s="82">
        <f t="shared" si="150"/>
        <v>375</v>
      </c>
      <c r="AP229" s="82">
        <f t="shared" si="151"/>
        <v>500</v>
      </c>
      <c r="AQ229" s="82">
        <f t="shared" si="152"/>
        <v>750</v>
      </c>
      <c r="AR229" s="77">
        <f t="shared" si="153"/>
        <v>13900.848000000002</v>
      </c>
      <c r="AS229" s="84">
        <f t="shared" si="154"/>
        <v>15987.848000000002</v>
      </c>
      <c r="AT229" s="85">
        <f t="shared" si="155"/>
        <v>15948.790700000001</v>
      </c>
      <c r="AU229" s="81"/>
      <c r="AV229" s="74">
        <f t="shared" si="156"/>
        <v>70021.210800000001</v>
      </c>
      <c r="AW229" s="86" t="s">
        <v>324</v>
      </c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</row>
    <row r="230" spans="2:77" ht="16.5" customHeight="1" thickBot="1" x14ac:dyDescent="0.25">
      <c r="B230" s="87">
        <v>225</v>
      </c>
      <c r="C230" s="59" t="s">
        <v>260</v>
      </c>
      <c r="D230" s="60" t="s">
        <v>308</v>
      </c>
      <c r="E230" s="61">
        <v>106</v>
      </c>
      <c r="F230" s="62">
        <v>4948.1499999999996</v>
      </c>
      <c r="G230" s="63">
        <v>193</v>
      </c>
      <c r="H230" s="64">
        <v>4759.18</v>
      </c>
      <c r="I230" s="63">
        <v>185</v>
      </c>
      <c r="J230" s="65">
        <v>4561.91</v>
      </c>
      <c r="K230" s="12">
        <f t="shared" si="126"/>
        <v>4756.413333333333</v>
      </c>
      <c r="L230" s="66">
        <v>4</v>
      </c>
      <c r="M230" s="66">
        <v>4</v>
      </c>
      <c r="N230" s="66">
        <v>4</v>
      </c>
      <c r="O230" s="67">
        <f t="shared" si="131"/>
        <v>4</v>
      </c>
      <c r="P230" s="67">
        <f t="shared" si="127"/>
        <v>4</v>
      </c>
      <c r="Q230" s="68">
        <f t="shared" si="128"/>
        <v>19025.653333333332</v>
      </c>
      <c r="R230" s="69">
        <f t="shared" si="129"/>
        <v>4.9418861990011118</v>
      </c>
      <c r="S230" s="70">
        <f t="shared" si="130"/>
        <v>94022.61</v>
      </c>
      <c r="T230" s="71"/>
      <c r="U230" s="37"/>
      <c r="V230" s="73">
        <f>VLOOKUP(C230,SALARIO!$D$4:$G$252,4,FALSE)</f>
        <v>4561.91</v>
      </c>
      <c r="W230" s="74">
        <f t="shared" si="132"/>
        <v>94022.61</v>
      </c>
      <c r="X230" s="75">
        <f t="shared" si="133"/>
        <v>98584.52</v>
      </c>
      <c r="Y230" s="76">
        <f t="shared" si="134"/>
        <v>228.09550000000002</v>
      </c>
      <c r="Z230" s="77">
        <f t="shared" si="135"/>
        <v>0</v>
      </c>
      <c r="AA230" s="89">
        <f t="shared" si="136"/>
        <v>228.09550000000002</v>
      </c>
      <c r="AB230" s="79">
        <f t="shared" si="137"/>
        <v>750</v>
      </c>
      <c r="AC230" s="77">
        <f t="shared" si="138"/>
        <v>8358.4520000000011</v>
      </c>
      <c r="AD230" s="80">
        <f t="shared" si="139"/>
        <v>9108.4520000000011</v>
      </c>
      <c r="AE230" s="81">
        <f t="shared" si="140"/>
        <v>8880.3565000000017</v>
      </c>
      <c r="AF230" s="79">
        <f t="shared" si="141"/>
        <v>39.057299999999991</v>
      </c>
      <c r="AG230" s="82">
        <f t="shared" si="142"/>
        <v>0</v>
      </c>
      <c r="AH230" s="82">
        <f t="shared" si="143"/>
        <v>0</v>
      </c>
      <c r="AI230" s="82">
        <f t="shared" si="144"/>
        <v>0</v>
      </c>
      <c r="AJ230" s="82">
        <f t="shared" si="145"/>
        <v>0</v>
      </c>
      <c r="AK230" s="77">
        <f t="shared" si="146"/>
        <v>0</v>
      </c>
      <c r="AL230" s="84">
        <f t="shared" si="147"/>
        <v>39.057299999999991</v>
      </c>
      <c r="AM230" s="79">
        <f t="shared" si="148"/>
        <v>187.5</v>
      </c>
      <c r="AN230" s="82">
        <f t="shared" si="149"/>
        <v>274.5</v>
      </c>
      <c r="AO230" s="82">
        <f t="shared" si="150"/>
        <v>375</v>
      </c>
      <c r="AP230" s="82">
        <f t="shared" si="151"/>
        <v>500</v>
      </c>
      <c r="AQ230" s="82">
        <f t="shared" si="152"/>
        <v>750</v>
      </c>
      <c r="AR230" s="77">
        <f t="shared" si="153"/>
        <v>13716.904000000002</v>
      </c>
      <c r="AS230" s="84">
        <f t="shared" si="154"/>
        <v>15803.904000000002</v>
      </c>
      <c r="AT230" s="85">
        <f t="shared" si="155"/>
        <v>15764.846700000002</v>
      </c>
      <c r="AU230" s="81"/>
      <c r="AV230" s="74">
        <f t="shared" si="156"/>
        <v>69377.406799999997</v>
      </c>
      <c r="AW230" s="86" t="s">
        <v>324</v>
      </c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</row>
    <row r="231" spans="2:77" ht="16.5" customHeight="1" thickBot="1" x14ac:dyDescent="0.25">
      <c r="B231" s="87">
        <v>226</v>
      </c>
      <c r="C231" s="59" t="s">
        <v>261</v>
      </c>
      <c r="D231" s="60" t="s">
        <v>312</v>
      </c>
      <c r="E231" s="61">
        <v>186</v>
      </c>
      <c r="F231" s="62">
        <v>8413.9599999999991</v>
      </c>
      <c r="G231" s="63">
        <v>193</v>
      </c>
      <c r="H231" s="64">
        <v>7999.48</v>
      </c>
      <c r="I231" s="63">
        <v>185</v>
      </c>
      <c r="J231" s="65">
        <v>7667.89</v>
      </c>
      <c r="K231" s="12">
        <f t="shared" si="126"/>
        <v>8027.11</v>
      </c>
      <c r="L231" s="66">
        <v>4</v>
      </c>
      <c r="M231" s="66">
        <v>4</v>
      </c>
      <c r="N231" s="66">
        <v>4</v>
      </c>
      <c r="O231" s="67">
        <f t="shared" si="131"/>
        <v>4</v>
      </c>
      <c r="P231" s="67">
        <f t="shared" si="127"/>
        <v>4</v>
      </c>
      <c r="Q231" s="68">
        <f t="shared" si="128"/>
        <v>32108.44</v>
      </c>
      <c r="R231" s="69">
        <f t="shared" si="129"/>
        <v>4.9418861990011118</v>
      </c>
      <c r="S231" s="70">
        <f t="shared" si="130"/>
        <v>158676.25</v>
      </c>
      <c r="T231" s="71"/>
      <c r="U231" s="37"/>
      <c r="V231" s="73">
        <f>VLOOKUP(C231,SALARIO!$D$4:$G$252,4,FALSE)</f>
        <v>7667.89</v>
      </c>
      <c r="W231" s="74">
        <f t="shared" si="132"/>
        <v>158676.25</v>
      </c>
      <c r="X231" s="75">
        <f t="shared" si="133"/>
        <v>166344.14000000001</v>
      </c>
      <c r="Y231" s="76">
        <f t="shared" si="134"/>
        <v>383.39450000000005</v>
      </c>
      <c r="Z231" s="77">
        <f t="shared" si="135"/>
        <v>0</v>
      </c>
      <c r="AA231" s="89">
        <f t="shared" si="136"/>
        <v>383.39450000000005</v>
      </c>
      <c r="AB231" s="79">
        <f t="shared" si="137"/>
        <v>750</v>
      </c>
      <c r="AC231" s="77">
        <f t="shared" si="138"/>
        <v>15134.414000000002</v>
      </c>
      <c r="AD231" s="80">
        <f t="shared" si="139"/>
        <v>15884.414000000002</v>
      </c>
      <c r="AE231" s="81">
        <f t="shared" si="140"/>
        <v>15501.019500000002</v>
      </c>
      <c r="AF231" s="79">
        <f t="shared" si="141"/>
        <v>132.23670000000001</v>
      </c>
      <c r="AG231" s="82">
        <f t="shared" si="142"/>
        <v>0</v>
      </c>
      <c r="AH231" s="82">
        <f t="shared" si="143"/>
        <v>0</v>
      </c>
      <c r="AI231" s="82">
        <f t="shared" si="144"/>
        <v>0</v>
      </c>
      <c r="AJ231" s="82">
        <f t="shared" si="145"/>
        <v>0</v>
      </c>
      <c r="AK231" s="77">
        <f t="shared" si="146"/>
        <v>0</v>
      </c>
      <c r="AL231" s="84">
        <f t="shared" si="147"/>
        <v>132.23670000000001</v>
      </c>
      <c r="AM231" s="79">
        <f t="shared" si="148"/>
        <v>187.5</v>
      </c>
      <c r="AN231" s="82">
        <f t="shared" si="149"/>
        <v>274.5</v>
      </c>
      <c r="AO231" s="82">
        <f t="shared" si="150"/>
        <v>375</v>
      </c>
      <c r="AP231" s="82">
        <f t="shared" si="151"/>
        <v>500</v>
      </c>
      <c r="AQ231" s="82">
        <f t="shared" si="152"/>
        <v>750</v>
      </c>
      <c r="AR231" s="77">
        <f t="shared" si="153"/>
        <v>27268.828000000005</v>
      </c>
      <c r="AS231" s="84">
        <f t="shared" si="154"/>
        <v>29355.828000000005</v>
      </c>
      <c r="AT231" s="85">
        <f t="shared" si="155"/>
        <v>29223.591300000004</v>
      </c>
      <c r="AU231" s="81"/>
      <c r="AV231" s="74">
        <f t="shared" si="156"/>
        <v>113951.63920000001</v>
      </c>
      <c r="AW231" s="86" t="s">
        <v>324</v>
      </c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</row>
    <row r="232" spans="2:77" ht="16.5" customHeight="1" thickBot="1" x14ac:dyDescent="0.25">
      <c r="B232" s="87">
        <v>227</v>
      </c>
      <c r="C232" s="59" t="s">
        <v>262</v>
      </c>
      <c r="D232" s="60" t="s">
        <v>304</v>
      </c>
      <c r="E232" s="61">
        <v>186</v>
      </c>
      <c r="F232" s="62">
        <v>6283.84</v>
      </c>
      <c r="G232" s="63">
        <v>96</v>
      </c>
      <c r="H232" s="64">
        <v>5991.68</v>
      </c>
      <c r="I232" s="63">
        <v>185</v>
      </c>
      <c r="J232" s="65">
        <v>5726.65</v>
      </c>
      <c r="K232" s="12">
        <f t="shared" si="126"/>
        <v>6000.7233333333324</v>
      </c>
      <c r="L232" s="66">
        <v>4</v>
      </c>
      <c r="M232" s="66">
        <v>4</v>
      </c>
      <c r="N232" s="66">
        <v>4</v>
      </c>
      <c r="O232" s="67">
        <f t="shared" si="131"/>
        <v>4</v>
      </c>
      <c r="P232" s="67">
        <f t="shared" si="127"/>
        <v>4</v>
      </c>
      <c r="Q232" s="68">
        <f t="shared" si="128"/>
        <v>24002.89333333333</v>
      </c>
      <c r="R232" s="69">
        <f t="shared" si="129"/>
        <v>4.9418861990011118</v>
      </c>
      <c r="S232" s="70">
        <f t="shared" si="130"/>
        <v>118619.56</v>
      </c>
      <c r="T232" s="71"/>
      <c r="U232" s="37"/>
      <c r="V232" s="73">
        <f>VLOOKUP(C232,SALARIO!$D$4:$G$252,4,FALSE)</f>
        <v>5726.65</v>
      </c>
      <c r="W232" s="74">
        <f t="shared" si="132"/>
        <v>118619.56</v>
      </c>
      <c r="X232" s="75">
        <f t="shared" si="133"/>
        <v>124346.20999999999</v>
      </c>
      <c r="Y232" s="76">
        <f t="shared" si="134"/>
        <v>286.33249999999998</v>
      </c>
      <c r="Z232" s="77">
        <f t="shared" si="135"/>
        <v>0</v>
      </c>
      <c r="AA232" s="89">
        <f t="shared" si="136"/>
        <v>286.33249999999998</v>
      </c>
      <c r="AB232" s="79">
        <f t="shared" si="137"/>
        <v>750</v>
      </c>
      <c r="AC232" s="77">
        <f t="shared" si="138"/>
        <v>10934.620999999999</v>
      </c>
      <c r="AD232" s="80">
        <f t="shared" si="139"/>
        <v>11684.620999999999</v>
      </c>
      <c r="AE232" s="81">
        <f t="shared" si="140"/>
        <v>11398.288499999999</v>
      </c>
      <c r="AF232" s="79">
        <f t="shared" si="141"/>
        <v>73.999499999999983</v>
      </c>
      <c r="AG232" s="82">
        <f t="shared" si="142"/>
        <v>0</v>
      </c>
      <c r="AH232" s="82">
        <f t="shared" si="143"/>
        <v>0</v>
      </c>
      <c r="AI232" s="82">
        <f t="shared" si="144"/>
        <v>0</v>
      </c>
      <c r="AJ232" s="82">
        <f t="shared" si="145"/>
        <v>0</v>
      </c>
      <c r="AK232" s="77">
        <f t="shared" si="146"/>
        <v>0</v>
      </c>
      <c r="AL232" s="84">
        <f t="shared" si="147"/>
        <v>73.999499999999983</v>
      </c>
      <c r="AM232" s="79">
        <f t="shared" si="148"/>
        <v>187.5</v>
      </c>
      <c r="AN232" s="82">
        <f t="shared" si="149"/>
        <v>274.5</v>
      </c>
      <c r="AO232" s="82">
        <f t="shared" si="150"/>
        <v>375</v>
      </c>
      <c r="AP232" s="82">
        <f t="shared" si="151"/>
        <v>500</v>
      </c>
      <c r="AQ232" s="82">
        <f t="shared" si="152"/>
        <v>750</v>
      </c>
      <c r="AR232" s="77">
        <f t="shared" si="153"/>
        <v>18869.241999999998</v>
      </c>
      <c r="AS232" s="84">
        <f t="shared" si="154"/>
        <v>20956.241999999998</v>
      </c>
      <c r="AT232" s="85">
        <f t="shared" si="155"/>
        <v>20882.242499999997</v>
      </c>
      <c r="AU232" s="81"/>
      <c r="AV232" s="74">
        <f t="shared" si="156"/>
        <v>86339.02900000001</v>
      </c>
      <c r="AW232" s="86" t="s">
        <v>324</v>
      </c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</row>
    <row r="233" spans="2:77" ht="16.5" customHeight="1" thickBot="1" x14ac:dyDescent="0.25">
      <c r="B233" s="87">
        <v>228</v>
      </c>
      <c r="C233" s="59" t="s">
        <v>263</v>
      </c>
      <c r="D233" s="60" t="s">
        <v>304</v>
      </c>
      <c r="E233" s="61">
        <v>186</v>
      </c>
      <c r="F233" s="62">
        <v>6283.84</v>
      </c>
      <c r="G233" s="63">
        <v>193</v>
      </c>
      <c r="H233" s="64">
        <v>5974.29</v>
      </c>
      <c r="I233" s="63">
        <v>185</v>
      </c>
      <c r="J233" s="65">
        <v>5726.65</v>
      </c>
      <c r="K233" s="12">
        <f t="shared" si="126"/>
        <v>5994.9266666666663</v>
      </c>
      <c r="L233" s="66">
        <v>4</v>
      </c>
      <c r="M233" s="66">
        <v>4</v>
      </c>
      <c r="N233" s="66">
        <v>4</v>
      </c>
      <c r="O233" s="67">
        <f t="shared" si="131"/>
        <v>4</v>
      </c>
      <c r="P233" s="67">
        <f t="shared" si="127"/>
        <v>4</v>
      </c>
      <c r="Q233" s="68">
        <f t="shared" si="128"/>
        <v>23979.706666666665</v>
      </c>
      <c r="R233" s="69">
        <f t="shared" si="129"/>
        <v>4.9418861990011118</v>
      </c>
      <c r="S233" s="70">
        <f t="shared" si="130"/>
        <v>118504.98</v>
      </c>
      <c r="T233" s="71"/>
      <c r="U233" s="37"/>
      <c r="V233" s="73">
        <f>VLOOKUP(C233,SALARIO!$D$4:$G$252,4,FALSE)</f>
        <v>5726.65</v>
      </c>
      <c r="W233" s="74">
        <f t="shared" si="132"/>
        <v>118504.98</v>
      </c>
      <c r="X233" s="75">
        <f t="shared" si="133"/>
        <v>124231.62999999999</v>
      </c>
      <c r="Y233" s="76">
        <f t="shared" si="134"/>
        <v>286.33249999999998</v>
      </c>
      <c r="Z233" s="77">
        <f t="shared" si="135"/>
        <v>0</v>
      </c>
      <c r="AA233" s="89">
        <f t="shared" si="136"/>
        <v>286.33249999999998</v>
      </c>
      <c r="AB233" s="79">
        <f t="shared" si="137"/>
        <v>750</v>
      </c>
      <c r="AC233" s="77">
        <f t="shared" si="138"/>
        <v>10923.163</v>
      </c>
      <c r="AD233" s="80">
        <f t="shared" si="139"/>
        <v>11673.163</v>
      </c>
      <c r="AE233" s="81">
        <f t="shared" si="140"/>
        <v>11386.8305</v>
      </c>
      <c r="AF233" s="79">
        <f t="shared" si="141"/>
        <v>73.999499999999983</v>
      </c>
      <c r="AG233" s="82">
        <f t="shared" si="142"/>
        <v>0</v>
      </c>
      <c r="AH233" s="82">
        <f t="shared" si="143"/>
        <v>0</v>
      </c>
      <c r="AI233" s="82">
        <f t="shared" si="144"/>
        <v>0</v>
      </c>
      <c r="AJ233" s="82">
        <f t="shared" si="145"/>
        <v>0</v>
      </c>
      <c r="AK233" s="77">
        <f t="shared" si="146"/>
        <v>0</v>
      </c>
      <c r="AL233" s="84">
        <f t="shared" si="147"/>
        <v>73.999499999999983</v>
      </c>
      <c r="AM233" s="79">
        <f t="shared" si="148"/>
        <v>187.5</v>
      </c>
      <c r="AN233" s="82">
        <f t="shared" si="149"/>
        <v>274.5</v>
      </c>
      <c r="AO233" s="82">
        <f t="shared" si="150"/>
        <v>375</v>
      </c>
      <c r="AP233" s="82">
        <f t="shared" si="151"/>
        <v>500</v>
      </c>
      <c r="AQ233" s="82">
        <f t="shared" si="152"/>
        <v>750</v>
      </c>
      <c r="AR233" s="77">
        <f t="shared" si="153"/>
        <v>18846.325999999997</v>
      </c>
      <c r="AS233" s="84">
        <f t="shared" si="154"/>
        <v>20933.325999999997</v>
      </c>
      <c r="AT233" s="85">
        <f t="shared" si="155"/>
        <v>20859.326499999996</v>
      </c>
      <c r="AU233" s="81"/>
      <c r="AV233" s="74">
        <f t="shared" si="156"/>
        <v>86258.823000000004</v>
      </c>
      <c r="AW233" s="86" t="s">
        <v>324</v>
      </c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</row>
    <row r="234" spans="2:77" s="91" customFormat="1" ht="16.5" customHeight="1" thickBot="1" x14ac:dyDescent="0.25">
      <c r="B234" s="87">
        <v>229</v>
      </c>
      <c r="C234" s="59" t="s">
        <v>264</v>
      </c>
      <c r="D234" s="60" t="s">
        <v>307</v>
      </c>
      <c r="E234" s="61">
        <v>115</v>
      </c>
      <c r="F234" s="62">
        <v>9341.7200000000012</v>
      </c>
      <c r="G234" s="63">
        <v>193</v>
      </c>
      <c r="H234" s="64">
        <v>8809.5499999999993</v>
      </c>
      <c r="I234" s="63">
        <v>168</v>
      </c>
      <c r="J234" s="65">
        <v>8416.14</v>
      </c>
      <c r="K234" s="12">
        <f t="shared" si="126"/>
        <v>8855.8033333333333</v>
      </c>
      <c r="L234" s="66">
        <v>4</v>
      </c>
      <c r="M234" s="66">
        <v>4</v>
      </c>
      <c r="N234" s="66">
        <v>4</v>
      </c>
      <c r="O234" s="67">
        <f t="shared" si="131"/>
        <v>4</v>
      </c>
      <c r="P234" s="67">
        <f t="shared" si="127"/>
        <v>4</v>
      </c>
      <c r="Q234" s="68">
        <f t="shared" si="128"/>
        <v>35423.213333333333</v>
      </c>
      <c r="R234" s="69">
        <f t="shared" si="129"/>
        <v>4.9418861990011118</v>
      </c>
      <c r="S234" s="70">
        <f t="shared" si="130"/>
        <v>175057.48</v>
      </c>
      <c r="T234" s="71"/>
      <c r="U234" s="37"/>
      <c r="V234" s="73">
        <f>VLOOKUP(C234,SALARIO!$D$4:$G$252,4,FALSE)</f>
        <v>8416.14</v>
      </c>
      <c r="W234" s="74">
        <f t="shared" si="132"/>
        <v>175057.48</v>
      </c>
      <c r="X234" s="75">
        <f t="shared" si="133"/>
        <v>183473.62</v>
      </c>
      <c r="Y234" s="76">
        <f t="shared" si="134"/>
        <v>420.80700000000002</v>
      </c>
      <c r="Z234" s="77">
        <f t="shared" si="135"/>
        <v>0</v>
      </c>
      <c r="AA234" s="89">
        <f t="shared" si="136"/>
        <v>420.80700000000002</v>
      </c>
      <c r="AB234" s="79">
        <f t="shared" si="137"/>
        <v>750</v>
      </c>
      <c r="AC234" s="77">
        <f t="shared" si="138"/>
        <v>16847.362000000001</v>
      </c>
      <c r="AD234" s="80">
        <f t="shared" si="139"/>
        <v>17597.362000000001</v>
      </c>
      <c r="AE234" s="81">
        <f t="shared" si="140"/>
        <v>17176.555</v>
      </c>
      <c r="AF234" s="79">
        <f t="shared" si="141"/>
        <v>154.68419999999998</v>
      </c>
      <c r="AG234" s="82">
        <f t="shared" si="142"/>
        <v>0</v>
      </c>
      <c r="AH234" s="82">
        <f t="shared" si="143"/>
        <v>0</v>
      </c>
      <c r="AI234" s="82">
        <f t="shared" si="144"/>
        <v>0</v>
      </c>
      <c r="AJ234" s="82">
        <f t="shared" si="145"/>
        <v>0</v>
      </c>
      <c r="AK234" s="77">
        <f t="shared" si="146"/>
        <v>0</v>
      </c>
      <c r="AL234" s="84">
        <f t="shared" si="147"/>
        <v>154.68419999999998</v>
      </c>
      <c r="AM234" s="79">
        <f t="shared" si="148"/>
        <v>187.5</v>
      </c>
      <c r="AN234" s="82">
        <f t="shared" si="149"/>
        <v>274.5</v>
      </c>
      <c r="AO234" s="82">
        <f t="shared" si="150"/>
        <v>375</v>
      </c>
      <c r="AP234" s="82">
        <f t="shared" si="151"/>
        <v>500</v>
      </c>
      <c r="AQ234" s="82">
        <f t="shared" si="152"/>
        <v>750</v>
      </c>
      <c r="AR234" s="77">
        <f t="shared" si="153"/>
        <v>30694.724000000002</v>
      </c>
      <c r="AS234" s="84">
        <f t="shared" si="154"/>
        <v>32781.724000000002</v>
      </c>
      <c r="AT234" s="85">
        <f t="shared" si="155"/>
        <v>32627.039800000002</v>
      </c>
      <c r="AU234" s="81"/>
      <c r="AV234" s="74">
        <f t="shared" si="156"/>
        <v>125253.88520000002</v>
      </c>
      <c r="AW234" s="86" t="s">
        <v>324</v>
      </c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</row>
    <row r="235" spans="2:77" ht="26.25" customHeight="1" thickBot="1" x14ac:dyDescent="0.25">
      <c r="B235" s="87">
        <v>230</v>
      </c>
      <c r="C235" s="59" t="s">
        <v>265</v>
      </c>
      <c r="D235" s="60" t="s">
        <v>307</v>
      </c>
      <c r="E235" s="61">
        <v>186</v>
      </c>
      <c r="F235" s="62">
        <v>9266</v>
      </c>
      <c r="G235" s="63">
        <v>193</v>
      </c>
      <c r="H235" s="64">
        <v>8809.5499999999993</v>
      </c>
      <c r="I235" s="63">
        <v>185</v>
      </c>
      <c r="J235" s="65">
        <v>8444.39</v>
      </c>
      <c r="K235" s="12">
        <f t="shared" si="126"/>
        <v>8839.98</v>
      </c>
      <c r="L235" s="66">
        <v>4</v>
      </c>
      <c r="M235" s="66">
        <v>4</v>
      </c>
      <c r="N235" s="66">
        <v>4</v>
      </c>
      <c r="O235" s="67">
        <f t="shared" si="131"/>
        <v>4</v>
      </c>
      <c r="P235" s="67">
        <f t="shared" si="127"/>
        <v>4</v>
      </c>
      <c r="Q235" s="68">
        <f t="shared" si="128"/>
        <v>35359.919999999998</v>
      </c>
      <c r="R235" s="69">
        <f t="shared" si="129"/>
        <v>4.9418861990011118</v>
      </c>
      <c r="S235" s="70">
        <f t="shared" si="130"/>
        <v>174744.7</v>
      </c>
      <c r="T235" s="71"/>
      <c r="U235" s="37"/>
      <c r="V235" s="73">
        <f>VLOOKUP(C235,SALARIO!$D$4:$G$252,4,FALSE)</f>
        <v>10621.859999999999</v>
      </c>
      <c r="W235" s="74">
        <f t="shared" si="132"/>
        <v>174744.7</v>
      </c>
      <c r="X235" s="75">
        <f t="shared" si="133"/>
        <v>185366.56</v>
      </c>
      <c r="Y235" s="76">
        <f t="shared" si="134"/>
        <v>531.09299999999996</v>
      </c>
      <c r="Z235" s="77">
        <f t="shared" si="135"/>
        <v>0</v>
      </c>
      <c r="AA235" s="89">
        <f t="shared" si="136"/>
        <v>531.09299999999996</v>
      </c>
      <c r="AB235" s="79">
        <f t="shared" si="137"/>
        <v>750</v>
      </c>
      <c r="AC235" s="77">
        <f t="shared" si="138"/>
        <v>17036.655999999999</v>
      </c>
      <c r="AD235" s="80">
        <f t="shared" si="139"/>
        <v>17786.655999999999</v>
      </c>
      <c r="AE235" s="81">
        <f t="shared" si="140"/>
        <v>17255.562999999998</v>
      </c>
      <c r="AF235" s="79">
        <f t="shared" si="141"/>
        <v>187.5</v>
      </c>
      <c r="AG235" s="82">
        <f t="shared" si="142"/>
        <v>55.59299999999994</v>
      </c>
      <c r="AH235" s="82">
        <f t="shared" si="143"/>
        <v>0</v>
      </c>
      <c r="AI235" s="82">
        <f t="shared" si="144"/>
        <v>0</v>
      </c>
      <c r="AJ235" s="82">
        <f t="shared" si="145"/>
        <v>0</v>
      </c>
      <c r="AK235" s="77">
        <f t="shared" si="146"/>
        <v>0</v>
      </c>
      <c r="AL235" s="84">
        <f t="shared" si="147"/>
        <v>243.09299999999993</v>
      </c>
      <c r="AM235" s="79">
        <f t="shared" si="148"/>
        <v>187.5</v>
      </c>
      <c r="AN235" s="82">
        <f t="shared" si="149"/>
        <v>274.5</v>
      </c>
      <c r="AO235" s="82">
        <f t="shared" si="150"/>
        <v>375</v>
      </c>
      <c r="AP235" s="82">
        <f t="shared" si="151"/>
        <v>500</v>
      </c>
      <c r="AQ235" s="82">
        <f t="shared" si="152"/>
        <v>750</v>
      </c>
      <c r="AR235" s="77">
        <f t="shared" si="153"/>
        <v>31073.312000000002</v>
      </c>
      <c r="AS235" s="84">
        <f t="shared" si="154"/>
        <v>33160.312000000005</v>
      </c>
      <c r="AT235" s="85">
        <f t="shared" si="155"/>
        <v>32917.219000000005</v>
      </c>
      <c r="AU235" s="81"/>
      <c r="AV235" s="74">
        <f t="shared" si="156"/>
        <v>124571.91800000001</v>
      </c>
      <c r="AW235" s="86" t="s">
        <v>324</v>
      </c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</row>
    <row r="236" spans="2:77" ht="16.5" customHeight="1" thickBot="1" x14ac:dyDescent="0.25">
      <c r="B236" s="58">
        <v>231</v>
      </c>
      <c r="C236" s="59" t="s">
        <v>266</v>
      </c>
      <c r="D236" s="60" t="s">
        <v>301</v>
      </c>
      <c r="E236" s="61">
        <v>186</v>
      </c>
      <c r="F236" s="62">
        <v>7348.9</v>
      </c>
      <c r="G236" s="63">
        <v>193</v>
      </c>
      <c r="H236" s="64">
        <v>6986.88</v>
      </c>
      <c r="I236" s="63">
        <v>185</v>
      </c>
      <c r="J236" s="65">
        <v>6697.27</v>
      </c>
      <c r="K236" s="12">
        <f t="shared" si="126"/>
        <v>7011.0166666666664</v>
      </c>
      <c r="L236" s="66">
        <v>4</v>
      </c>
      <c r="M236" s="66">
        <v>4</v>
      </c>
      <c r="N236" s="66">
        <v>4</v>
      </c>
      <c r="O236" s="67">
        <f t="shared" si="131"/>
        <v>4</v>
      </c>
      <c r="P236" s="67">
        <f t="shared" si="127"/>
        <v>4</v>
      </c>
      <c r="Q236" s="68">
        <f t="shared" si="128"/>
        <v>28044.066666666666</v>
      </c>
      <c r="R236" s="69">
        <f t="shared" si="129"/>
        <v>4.9418861990011118</v>
      </c>
      <c r="S236" s="70">
        <f t="shared" si="130"/>
        <v>138590.57999999999</v>
      </c>
      <c r="T236" s="71"/>
      <c r="U236" s="37"/>
      <c r="V236" s="73">
        <f>VLOOKUP(C236,SALARIO!$D$4:$G$252,4,FALSE)</f>
        <v>6697.27</v>
      </c>
      <c r="W236" s="74">
        <f t="shared" si="132"/>
        <v>138590.57999999999</v>
      </c>
      <c r="X236" s="75">
        <f t="shared" si="133"/>
        <v>145287.84999999998</v>
      </c>
      <c r="Y236" s="76">
        <f t="shared" si="134"/>
        <v>334.86350000000004</v>
      </c>
      <c r="Z236" s="77">
        <f t="shared" si="135"/>
        <v>0</v>
      </c>
      <c r="AA236" s="89">
        <f t="shared" si="136"/>
        <v>334.86350000000004</v>
      </c>
      <c r="AB236" s="79">
        <f t="shared" si="137"/>
        <v>750</v>
      </c>
      <c r="AC236" s="77">
        <f t="shared" si="138"/>
        <v>13028.784999999998</v>
      </c>
      <c r="AD236" s="80">
        <f t="shared" si="139"/>
        <v>13778.784999999998</v>
      </c>
      <c r="AE236" s="81">
        <f t="shared" si="140"/>
        <v>13443.921499999999</v>
      </c>
      <c r="AF236" s="79">
        <f t="shared" si="141"/>
        <v>103.11810000000001</v>
      </c>
      <c r="AG236" s="82">
        <f t="shared" si="142"/>
        <v>0</v>
      </c>
      <c r="AH236" s="82">
        <f t="shared" si="143"/>
        <v>0</v>
      </c>
      <c r="AI236" s="82">
        <f t="shared" si="144"/>
        <v>0</v>
      </c>
      <c r="AJ236" s="82">
        <f t="shared" si="145"/>
        <v>0</v>
      </c>
      <c r="AK236" s="77">
        <f t="shared" si="146"/>
        <v>0</v>
      </c>
      <c r="AL236" s="84">
        <f t="shared" si="147"/>
        <v>103.11810000000001</v>
      </c>
      <c r="AM236" s="79">
        <f t="shared" si="148"/>
        <v>187.5</v>
      </c>
      <c r="AN236" s="82">
        <f t="shared" si="149"/>
        <v>274.5</v>
      </c>
      <c r="AO236" s="82">
        <f t="shared" si="150"/>
        <v>375</v>
      </c>
      <c r="AP236" s="82">
        <f t="shared" si="151"/>
        <v>500</v>
      </c>
      <c r="AQ236" s="82">
        <f t="shared" si="152"/>
        <v>750</v>
      </c>
      <c r="AR236" s="77">
        <f t="shared" si="153"/>
        <v>23057.569999999996</v>
      </c>
      <c r="AS236" s="84">
        <f t="shared" si="154"/>
        <v>25144.569999999996</v>
      </c>
      <c r="AT236" s="85">
        <f t="shared" si="155"/>
        <v>25041.451899999996</v>
      </c>
      <c r="AU236" s="81"/>
      <c r="AV236" s="74">
        <f t="shared" si="156"/>
        <v>100105.20659999999</v>
      </c>
      <c r="AW236" s="86" t="s">
        <v>324</v>
      </c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</row>
    <row r="237" spans="2:77" ht="16.5" customHeight="1" thickBot="1" x14ac:dyDescent="0.25">
      <c r="B237" s="87">
        <v>232</v>
      </c>
      <c r="C237" s="59" t="s">
        <v>267</v>
      </c>
      <c r="D237" s="60" t="s">
        <v>301</v>
      </c>
      <c r="E237" s="61">
        <v>186</v>
      </c>
      <c r="F237" s="62">
        <v>7348.9</v>
      </c>
      <c r="G237" s="63">
        <v>193</v>
      </c>
      <c r="H237" s="64">
        <v>6986.88</v>
      </c>
      <c r="I237" s="63">
        <v>185</v>
      </c>
      <c r="J237" s="65">
        <v>6697.27</v>
      </c>
      <c r="K237" s="12">
        <f t="shared" si="126"/>
        <v>7011.0166666666664</v>
      </c>
      <c r="L237" s="66">
        <v>4</v>
      </c>
      <c r="M237" s="66">
        <v>4</v>
      </c>
      <c r="N237" s="66">
        <v>4</v>
      </c>
      <c r="O237" s="67">
        <f t="shared" si="131"/>
        <v>4</v>
      </c>
      <c r="P237" s="67">
        <f t="shared" si="127"/>
        <v>4</v>
      </c>
      <c r="Q237" s="68">
        <f t="shared" si="128"/>
        <v>28044.066666666666</v>
      </c>
      <c r="R237" s="69">
        <f t="shared" si="129"/>
        <v>4.9418861990011118</v>
      </c>
      <c r="S237" s="70">
        <f t="shared" si="130"/>
        <v>138590.57999999999</v>
      </c>
      <c r="T237" s="71"/>
      <c r="U237" s="37"/>
      <c r="V237" s="73">
        <f>VLOOKUP(C237,SALARIO!$D$4:$G$252,4,FALSE)</f>
        <v>6697.27</v>
      </c>
      <c r="W237" s="74">
        <f t="shared" si="132"/>
        <v>138590.57999999999</v>
      </c>
      <c r="X237" s="75">
        <f t="shared" si="133"/>
        <v>145287.84999999998</v>
      </c>
      <c r="Y237" s="76">
        <f t="shared" si="134"/>
        <v>334.86350000000004</v>
      </c>
      <c r="Z237" s="77">
        <f t="shared" si="135"/>
        <v>0</v>
      </c>
      <c r="AA237" s="89">
        <f t="shared" si="136"/>
        <v>334.86350000000004</v>
      </c>
      <c r="AB237" s="79">
        <f t="shared" si="137"/>
        <v>750</v>
      </c>
      <c r="AC237" s="77">
        <f t="shared" si="138"/>
        <v>13028.784999999998</v>
      </c>
      <c r="AD237" s="80">
        <f t="shared" si="139"/>
        <v>13778.784999999998</v>
      </c>
      <c r="AE237" s="81">
        <f t="shared" si="140"/>
        <v>13443.921499999999</v>
      </c>
      <c r="AF237" s="79">
        <f t="shared" si="141"/>
        <v>103.11810000000001</v>
      </c>
      <c r="AG237" s="82">
        <f t="shared" si="142"/>
        <v>0</v>
      </c>
      <c r="AH237" s="82">
        <f t="shared" si="143"/>
        <v>0</v>
      </c>
      <c r="AI237" s="82">
        <f t="shared" si="144"/>
        <v>0</v>
      </c>
      <c r="AJ237" s="82">
        <f t="shared" si="145"/>
        <v>0</v>
      </c>
      <c r="AK237" s="77">
        <f t="shared" si="146"/>
        <v>0</v>
      </c>
      <c r="AL237" s="84">
        <f t="shared" si="147"/>
        <v>103.11810000000001</v>
      </c>
      <c r="AM237" s="79">
        <f t="shared" si="148"/>
        <v>187.5</v>
      </c>
      <c r="AN237" s="82">
        <f t="shared" si="149"/>
        <v>274.5</v>
      </c>
      <c r="AO237" s="82">
        <f t="shared" si="150"/>
        <v>375</v>
      </c>
      <c r="AP237" s="82">
        <f t="shared" si="151"/>
        <v>500</v>
      </c>
      <c r="AQ237" s="82">
        <f t="shared" si="152"/>
        <v>750</v>
      </c>
      <c r="AR237" s="77">
        <f t="shared" si="153"/>
        <v>23057.569999999996</v>
      </c>
      <c r="AS237" s="84">
        <f t="shared" si="154"/>
        <v>25144.569999999996</v>
      </c>
      <c r="AT237" s="85">
        <f t="shared" si="155"/>
        <v>25041.451899999996</v>
      </c>
      <c r="AU237" s="81"/>
      <c r="AV237" s="74">
        <f t="shared" si="156"/>
        <v>100105.20659999999</v>
      </c>
      <c r="AW237" s="86" t="s">
        <v>324</v>
      </c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</row>
    <row r="238" spans="2:77" s="90" customFormat="1" ht="16.5" customHeight="1" thickBot="1" x14ac:dyDescent="0.25">
      <c r="B238" s="87">
        <v>233</v>
      </c>
      <c r="C238" s="59" t="s">
        <v>268</v>
      </c>
      <c r="D238" s="60" t="s">
        <v>301</v>
      </c>
      <c r="E238" s="61">
        <v>186</v>
      </c>
      <c r="F238" s="62">
        <v>7348.9</v>
      </c>
      <c r="G238" s="63">
        <v>193</v>
      </c>
      <c r="H238" s="64">
        <v>6986.88</v>
      </c>
      <c r="I238" s="63">
        <v>185</v>
      </c>
      <c r="J238" s="65">
        <v>6697.27</v>
      </c>
      <c r="K238" s="12">
        <f t="shared" si="126"/>
        <v>7011.0166666666664</v>
      </c>
      <c r="L238" s="66">
        <v>4</v>
      </c>
      <c r="M238" s="66">
        <v>4</v>
      </c>
      <c r="N238" s="66">
        <v>4</v>
      </c>
      <c r="O238" s="67">
        <f t="shared" si="131"/>
        <v>4</v>
      </c>
      <c r="P238" s="67">
        <f t="shared" si="127"/>
        <v>4</v>
      </c>
      <c r="Q238" s="68">
        <f t="shared" si="128"/>
        <v>28044.066666666666</v>
      </c>
      <c r="R238" s="69">
        <f t="shared" si="129"/>
        <v>4.9418861990011118</v>
      </c>
      <c r="S238" s="70">
        <f t="shared" si="130"/>
        <v>138590.57999999999</v>
      </c>
      <c r="T238" s="71"/>
      <c r="U238" s="37"/>
      <c r="V238" s="73">
        <f>VLOOKUP(C238,SALARIO!$D$4:$G$252,4,FALSE)</f>
        <v>8731.42</v>
      </c>
      <c r="W238" s="74">
        <f t="shared" si="132"/>
        <v>138590.57999999999</v>
      </c>
      <c r="X238" s="75">
        <f t="shared" si="133"/>
        <v>147322</v>
      </c>
      <c r="Y238" s="76">
        <f t="shared" si="134"/>
        <v>436.57100000000003</v>
      </c>
      <c r="Z238" s="77">
        <f t="shared" si="135"/>
        <v>0</v>
      </c>
      <c r="AA238" s="89">
        <f t="shared" si="136"/>
        <v>436.57100000000003</v>
      </c>
      <c r="AB238" s="79">
        <f t="shared" si="137"/>
        <v>750</v>
      </c>
      <c r="AC238" s="77">
        <f t="shared" si="138"/>
        <v>13232.2</v>
      </c>
      <c r="AD238" s="80">
        <f t="shared" si="139"/>
        <v>13982.2</v>
      </c>
      <c r="AE238" s="81">
        <f t="shared" si="140"/>
        <v>13545.629000000001</v>
      </c>
      <c r="AF238" s="79">
        <f t="shared" si="141"/>
        <v>164.14259999999999</v>
      </c>
      <c r="AG238" s="82">
        <f t="shared" si="142"/>
        <v>0</v>
      </c>
      <c r="AH238" s="82">
        <f t="shared" si="143"/>
        <v>0</v>
      </c>
      <c r="AI238" s="82">
        <f t="shared" si="144"/>
        <v>0</v>
      </c>
      <c r="AJ238" s="82">
        <f t="shared" si="145"/>
        <v>0</v>
      </c>
      <c r="AK238" s="77">
        <f t="shared" si="146"/>
        <v>0</v>
      </c>
      <c r="AL238" s="84">
        <f t="shared" si="147"/>
        <v>164.14259999999999</v>
      </c>
      <c r="AM238" s="79">
        <f t="shared" si="148"/>
        <v>187.5</v>
      </c>
      <c r="AN238" s="82">
        <f t="shared" si="149"/>
        <v>274.5</v>
      </c>
      <c r="AO238" s="82">
        <f t="shared" si="150"/>
        <v>375</v>
      </c>
      <c r="AP238" s="82">
        <f t="shared" si="151"/>
        <v>500</v>
      </c>
      <c r="AQ238" s="82">
        <f t="shared" si="152"/>
        <v>750</v>
      </c>
      <c r="AR238" s="77">
        <f t="shared" si="153"/>
        <v>23464.400000000001</v>
      </c>
      <c r="AS238" s="84">
        <f t="shared" si="154"/>
        <v>25551.4</v>
      </c>
      <c r="AT238" s="85">
        <f t="shared" si="155"/>
        <v>25387.257400000002</v>
      </c>
      <c r="AU238" s="81"/>
      <c r="AV238" s="74">
        <f t="shared" si="156"/>
        <v>99657.693599999984</v>
      </c>
      <c r="AW238" s="86" t="s">
        <v>324</v>
      </c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</row>
    <row r="239" spans="2:77" ht="16.5" customHeight="1" thickBot="1" x14ac:dyDescent="0.25">
      <c r="B239" s="87">
        <v>234</v>
      </c>
      <c r="C239" s="59" t="s">
        <v>269</v>
      </c>
      <c r="D239" s="60" t="s">
        <v>303</v>
      </c>
      <c r="E239" s="61">
        <v>89</v>
      </c>
      <c r="F239" s="62">
        <v>5785.66</v>
      </c>
      <c r="G239" s="63">
        <v>193</v>
      </c>
      <c r="H239" s="64">
        <v>5569.25</v>
      </c>
      <c r="I239" s="63">
        <v>185</v>
      </c>
      <c r="J239" s="65">
        <v>5338.41</v>
      </c>
      <c r="K239" s="12">
        <f t="shared" si="126"/>
        <v>5564.44</v>
      </c>
      <c r="L239" s="66">
        <v>4</v>
      </c>
      <c r="M239" s="66">
        <v>4</v>
      </c>
      <c r="N239" s="66">
        <v>4</v>
      </c>
      <c r="O239" s="67">
        <f t="shared" si="131"/>
        <v>4</v>
      </c>
      <c r="P239" s="67">
        <f t="shared" si="127"/>
        <v>4</v>
      </c>
      <c r="Q239" s="68">
        <f t="shared" si="128"/>
        <v>22257.759999999998</v>
      </c>
      <c r="R239" s="69">
        <f t="shared" si="129"/>
        <v>4.9418861990011118</v>
      </c>
      <c r="S239" s="70">
        <f t="shared" si="130"/>
        <v>109995.31</v>
      </c>
      <c r="T239" s="71"/>
      <c r="U239" s="37"/>
      <c r="V239" s="73">
        <f>VLOOKUP(C239,SALARIO!$D$4:$G$252,4,FALSE)</f>
        <v>5338.41</v>
      </c>
      <c r="W239" s="74">
        <f t="shared" si="132"/>
        <v>109995.31</v>
      </c>
      <c r="X239" s="75">
        <f t="shared" si="133"/>
        <v>115333.72</v>
      </c>
      <c r="Y239" s="76">
        <f t="shared" si="134"/>
        <v>266.9205</v>
      </c>
      <c r="Z239" s="77">
        <f t="shared" si="135"/>
        <v>0</v>
      </c>
      <c r="AA239" s="89">
        <f t="shared" si="136"/>
        <v>266.9205</v>
      </c>
      <c r="AB239" s="79">
        <f t="shared" si="137"/>
        <v>750</v>
      </c>
      <c r="AC239" s="77">
        <f t="shared" si="138"/>
        <v>10033.372000000001</v>
      </c>
      <c r="AD239" s="80">
        <f t="shared" si="139"/>
        <v>10783.372000000001</v>
      </c>
      <c r="AE239" s="81">
        <f t="shared" si="140"/>
        <v>10516.451500000001</v>
      </c>
      <c r="AF239" s="79">
        <f t="shared" si="141"/>
        <v>62.352299999999993</v>
      </c>
      <c r="AG239" s="82">
        <f t="shared" si="142"/>
        <v>0</v>
      </c>
      <c r="AH239" s="82">
        <f t="shared" si="143"/>
        <v>0</v>
      </c>
      <c r="AI239" s="82">
        <f t="shared" si="144"/>
        <v>0</v>
      </c>
      <c r="AJ239" s="82">
        <f t="shared" si="145"/>
        <v>0</v>
      </c>
      <c r="AK239" s="77">
        <f t="shared" si="146"/>
        <v>0</v>
      </c>
      <c r="AL239" s="84">
        <f t="shared" si="147"/>
        <v>62.352299999999993</v>
      </c>
      <c r="AM239" s="79">
        <f t="shared" si="148"/>
        <v>187.5</v>
      </c>
      <c r="AN239" s="82">
        <f t="shared" si="149"/>
        <v>274.5</v>
      </c>
      <c r="AO239" s="82">
        <f t="shared" si="150"/>
        <v>375</v>
      </c>
      <c r="AP239" s="82">
        <f t="shared" si="151"/>
        <v>500</v>
      </c>
      <c r="AQ239" s="82">
        <f t="shared" si="152"/>
        <v>750</v>
      </c>
      <c r="AR239" s="77">
        <f t="shared" si="153"/>
        <v>17066.744000000002</v>
      </c>
      <c r="AS239" s="84">
        <f t="shared" si="154"/>
        <v>19153.744000000002</v>
      </c>
      <c r="AT239" s="85">
        <f t="shared" si="155"/>
        <v>19091.391700000004</v>
      </c>
      <c r="AU239" s="81"/>
      <c r="AV239" s="74">
        <f t="shared" si="156"/>
        <v>80387.466799999995</v>
      </c>
      <c r="AW239" s="86" t="s">
        <v>324</v>
      </c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</row>
    <row r="240" spans="2:77" ht="16.5" customHeight="1" thickBot="1" x14ac:dyDescent="0.25">
      <c r="B240" s="87">
        <v>235</v>
      </c>
      <c r="C240" s="59" t="s">
        <v>270</v>
      </c>
      <c r="D240" s="60" t="s">
        <v>308</v>
      </c>
      <c r="E240" s="61">
        <v>186</v>
      </c>
      <c r="F240" s="62">
        <v>5005.7700000000004</v>
      </c>
      <c r="G240" s="63">
        <v>193</v>
      </c>
      <c r="H240" s="64">
        <v>4759.18</v>
      </c>
      <c r="I240" s="63">
        <v>190.6</v>
      </c>
      <c r="J240" s="65">
        <v>5853.38</v>
      </c>
      <c r="K240" s="12">
        <f t="shared" si="126"/>
        <v>5206.1100000000006</v>
      </c>
      <c r="L240" s="66">
        <v>4</v>
      </c>
      <c r="M240" s="66">
        <v>4</v>
      </c>
      <c r="N240" s="66">
        <v>4</v>
      </c>
      <c r="O240" s="67">
        <f t="shared" si="131"/>
        <v>4</v>
      </c>
      <c r="P240" s="67">
        <f t="shared" si="127"/>
        <v>4</v>
      </c>
      <c r="Q240" s="68">
        <f t="shared" si="128"/>
        <v>20824.440000000002</v>
      </c>
      <c r="R240" s="69">
        <f t="shared" si="129"/>
        <v>4.9418861990011118</v>
      </c>
      <c r="S240" s="70">
        <f t="shared" si="130"/>
        <v>102912.01</v>
      </c>
      <c r="T240" s="71"/>
      <c r="U240" s="37"/>
      <c r="V240" s="73">
        <f>VLOOKUP(C240,SALARIO!$D$4:$G$252,4,FALSE)</f>
        <v>5853.38</v>
      </c>
      <c r="W240" s="74">
        <f t="shared" si="132"/>
        <v>102912.01</v>
      </c>
      <c r="X240" s="75">
        <f t="shared" si="133"/>
        <v>108765.39</v>
      </c>
      <c r="Y240" s="76">
        <f t="shared" si="134"/>
        <v>292.66900000000004</v>
      </c>
      <c r="Z240" s="77">
        <f t="shared" si="135"/>
        <v>0</v>
      </c>
      <c r="AA240" s="89">
        <f t="shared" si="136"/>
        <v>292.66900000000004</v>
      </c>
      <c r="AB240" s="79">
        <f t="shared" si="137"/>
        <v>750</v>
      </c>
      <c r="AC240" s="77">
        <f t="shared" si="138"/>
        <v>9376.5390000000007</v>
      </c>
      <c r="AD240" s="80">
        <f t="shared" si="139"/>
        <v>10126.539000000001</v>
      </c>
      <c r="AE240" s="81">
        <f t="shared" si="140"/>
        <v>9833.8700000000008</v>
      </c>
      <c r="AF240" s="79">
        <f t="shared" si="141"/>
        <v>77.801400000000001</v>
      </c>
      <c r="AG240" s="82">
        <f t="shared" si="142"/>
        <v>0</v>
      </c>
      <c r="AH240" s="82">
        <f t="shared" si="143"/>
        <v>0</v>
      </c>
      <c r="AI240" s="82">
        <f t="shared" si="144"/>
        <v>0</v>
      </c>
      <c r="AJ240" s="82">
        <f t="shared" si="145"/>
        <v>0</v>
      </c>
      <c r="AK240" s="77">
        <f t="shared" si="146"/>
        <v>0</v>
      </c>
      <c r="AL240" s="84">
        <f t="shared" si="147"/>
        <v>77.801400000000001</v>
      </c>
      <c r="AM240" s="79">
        <f t="shared" si="148"/>
        <v>187.5</v>
      </c>
      <c r="AN240" s="82">
        <f t="shared" si="149"/>
        <v>274.5</v>
      </c>
      <c r="AO240" s="82">
        <f t="shared" si="150"/>
        <v>375</v>
      </c>
      <c r="AP240" s="82">
        <f t="shared" si="151"/>
        <v>500</v>
      </c>
      <c r="AQ240" s="82">
        <f t="shared" si="152"/>
        <v>750</v>
      </c>
      <c r="AR240" s="77">
        <f t="shared" si="153"/>
        <v>15753.078000000001</v>
      </c>
      <c r="AS240" s="84">
        <f t="shared" si="154"/>
        <v>17840.078000000001</v>
      </c>
      <c r="AT240" s="85">
        <f t="shared" si="155"/>
        <v>17762.276600000001</v>
      </c>
      <c r="AU240" s="81"/>
      <c r="AV240" s="74">
        <f t="shared" si="156"/>
        <v>75315.863400000002</v>
      </c>
      <c r="AW240" s="86" t="s">
        <v>324</v>
      </c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</row>
    <row r="241" spans="2:77" ht="16.5" customHeight="1" thickBot="1" x14ac:dyDescent="0.25">
      <c r="B241" s="87">
        <v>236</v>
      </c>
      <c r="C241" s="59" t="s">
        <v>271</v>
      </c>
      <c r="D241" s="60" t="s">
        <v>307</v>
      </c>
      <c r="E241" s="61">
        <v>186</v>
      </c>
      <c r="F241" s="62">
        <v>9266</v>
      </c>
      <c r="G241" s="63">
        <v>96</v>
      </c>
      <c r="H241" s="64">
        <v>8700.65</v>
      </c>
      <c r="I241" s="63">
        <v>185</v>
      </c>
      <c r="J241" s="65">
        <v>8444.39</v>
      </c>
      <c r="K241" s="12">
        <f t="shared" si="126"/>
        <v>8803.68</v>
      </c>
      <c r="L241" s="66">
        <v>4</v>
      </c>
      <c r="M241" s="66">
        <v>4</v>
      </c>
      <c r="N241" s="66">
        <v>4</v>
      </c>
      <c r="O241" s="67">
        <f t="shared" si="131"/>
        <v>4</v>
      </c>
      <c r="P241" s="67">
        <f t="shared" si="127"/>
        <v>4</v>
      </c>
      <c r="Q241" s="68">
        <f t="shared" si="128"/>
        <v>35214.720000000001</v>
      </c>
      <c r="R241" s="69">
        <f t="shared" si="129"/>
        <v>4.9418861990011118</v>
      </c>
      <c r="S241" s="70">
        <f t="shared" si="130"/>
        <v>174027.13</v>
      </c>
      <c r="T241" s="71"/>
      <c r="U241" s="37"/>
      <c r="V241" s="73">
        <f>VLOOKUP(C241,SALARIO!$D$4:$G$252,4,FALSE)</f>
        <v>8444.39</v>
      </c>
      <c r="W241" s="74">
        <f t="shared" si="132"/>
        <v>174027.13</v>
      </c>
      <c r="X241" s="75">
        <f t="shared" si="133"/>
        <v>182471.52000000002</v>
      </c>
      <c r="Y241" s="76">
        <f t="shared" si="134"/>
        <v>422.21949999999998</v>
      </c>
      <c r="Z241" s="77">
        <f t="shared" si="135"/>
        <v>0</v>
      </c>
      <c r="AA241" s="89">
        <f t="shared" si="136"/>
        <v>422.21949999999998</v>
      </c>
      <c r="AB241" s="79">
        <f t="shared" si="137"/>
        <v>750</v>
      </c>
      <c r="AC241" s="77">
        <f t="shared" si="138"/>
        <v>16747.152000000002</v>
      </c>
      <c r="AD241" s="80">
        <f t="shared" si="139"/>
        <v>17497.152000000002</v>
      </c>
      <c r="AE241" s="81">
        <f t="shared" si="140"/>
        <v>17074.932500000003</v>
      </c>
      <c r="AF241" s="79">
        <f t="shared" si="141"/>
        <v>155.53169999999997</v>
      </c>
      <c r="AG241" s="82">
        <f t="shared" si="142"/>
        <v>0</v>
      </c>
      <c r="AH241" s="82">
        <f t="shared" si="143"/>
        <v>0</v>
      </c>
      <c r="AI241" s="82">
        <f t="shared" si="144"/>
        <v>0</v>
      </c>
      <c r="AJ241" s="82">
        <f t="shared" si="145"/>
        <v>0</v>
      </c>
      <c r="AK241" s="77">
        <f t="shared" si="146"/>
        <v>0</v>
      </c>
      <c r="AL241" s="84">
        <f t="shared" si="147"/>
        <v>155.53169999999997</v>
      </c>
      <c r="AM241" s="79">
        <f t="shared" si="148"/>
        <v>187.5</v>
      </c>
      <c r="AN241" s="82">
        <f t="shared" si="149"/>
        <v>274.5</v>
      </c>
      <c r="AO241" s="82">
        <f t="shared" si="150"/>
        <v>375</v>
      </c>
      <c r="AP241" s="82">
        <f t="shared" si="151"/>
        <v>500</v>
      </c>
      <c r="AQ241" s="82">
        <f t="shared" si="152"/>
        <v>750</v>
      </c>
      <c r="AR241" s="77">
        <f t="shared" si="153"/>
        <v>30494.304000000004</v>
      </c>
      <c r="AS241" s="84">
        <f t="shared" si="154"/>
        <v>32581.304000000004</v>
      </c>
      <c r="AT241" s="85">
        <f t="shared" si="155"/>
        <v>32425.772300000004</v>
      </c>
      <c r="AU241" s="81"/>
      <c r="AV241" s="74">
        <f t="shared" si="156"/>
        <v>124526.4252</v>
      </c>
      <c r="AW241" s="86" t="s">
        <v>324</v>
      </c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</row>
    <row r="242" spans="2:77" ht="16.5" customHeight="1" thickBot="1" x14ac:dyDescent="0.25">
      <c r="B242" s="87">
        <v>237</v>
      </c>
      <c r="C242" s="59" t="s">
        <v>272</v>
      </c>
      <c r="D242" s="60" t="s">
        <v>307</v>
      </c>
      <c r="E242" s="61">
        <v>186</v>
      </c>
      <c r="F242" s="62">
        <v>7348.9</v>
      </c>
      <c r="G242" s="63">
        <v>193</v>
      </c>
      <c r="H242" s="64">
        <v>6986.88</v>
      </c>
      <c r="I242" s="63">
        <v>185</v>
      </c>
      <c r="J242" s="65">
        <v>6697.27</v>
      </c>
      <c r="K242" s="12">
        <f t="shared" si="126"/>
        <v>7011.0166666666664</v>
      </c>
      <c r="L242" s="66">
        <v>4</v>
      </c>
      <c r="M242" s="66">
        <v>4</v>
      </c>
      <c r="N242" s="66">
        <v>4</v>
      </c>
      <c r="O242" s="67">
        <f t="shared" si="131"/>
        <v>4</v>
      </c>
      <c r="P242" s="67">
        <f t="shared" si="127"/>
        <v>4</v>
      </c>
      <c r="Q242" s="68">
        <f t="shared" si="128"/>
        <v>28044.066666666666</v>
      </c>
      <c r="R242" s="69">
        <f t="shared" si="129"/>
        <v>4.9418861990011118</v>
      </c>
      <c r="S242" s="70">
        <f t="shared" si="130"/>
        <v>138590.57999999999</v>
      </c>
      <c r="T242" s="71"/>
      <c r="U242" s="37"/>
      <c r="V242" s="73">
        <f>VLOOKUP(C242,SALARIO!$D$4:$G$252,4,FALSE)</f>
        <v>6697.27</v>
      </c>
      <c r="W242" s="74">
        <f t="shared" si="132"/>
        <v>138590.57999999999</v>
      </c>
      <c r="X242" s="75">
        <f t="shared" si="133"/>
        <v>145287.84999999998</v>
      </c>
      <c r="Y242" s="76">
        <f>IF(V242&lt;=15000,V242*Y$5,15000*Y$5)</f>
        <v>334.86350000000004</v>
      </c>
      <c r="Z242" s="77">
        <f t="shared" si="135"/>
        <v>0</v>
      </c>
      <c r="AA242" s="89">
        <f t="shared" si="136"/>
        <v>334.86350000000004</v>
      </c>
      <c r="AB242" s="79">
        <f t="shared" si="137"/>
        <v>750</v>
      </c>
      <c r="AC242" s="77">
        <f t="shared" si="138"/>
        <v>13028.784999999998</v>
      </c>
      <c r="AD242" s="80">
        <f t="shared" si="139"/>
        <v>13778.784999999998</v>
      </c>
      <c r="AE242" s="81">
        <f t="shared" si="140"/>
        <v>13443.921499999999</v>
      </c>
      <c r="AF242" s="79">
        <f>IF(V242&gt;3260,IF(V242&gt;9510,(9510-3260)*AF$5,(V242-3260)*AF$5),0)</f>
        <v>103.11810000000001</v>
      </c>
      <c r="AG242" s="82">
        <f t="shared" si="142"/>
        <v>0</v>
      </c>
      <c r="AH242" s="82">
        <f t="shared" si="143"/>
        <v>0</v>
      </c>
      <c r="AI242" s="82">
        <f t="shared" si="144"/>
        <v>0</v>
      </c>
      <c r="AJ242" s="82">
        <f t="shared" si="145"/>
        <v>0</v>
      </c>
      <c r="AK242" s="77">
        <f t="shared" si="146"/>
        <v>0</v>
      </c>
      <c r="AL242" s="84">
        <f t="shared" si="147"/>
        <v>103.11810000000001</v>
      </c>
      <c r="AM242" s="79">
        <f t="shared" si="148"/>
        <v>187.5</v>
      </c>
      <c r="AN242" s="82">
        <f t="shared" si="149"/>
        <v>274.5</v>
      </c>
      <c r="AO242" s="82">
        <f t="shared" si="150"/>
        <v>375</v>
      </c>
      <c r="AP242" s="82">
        <f t="shared" si="151"/>
        <v>500</v>
      </c>
      <c r="AQ242" s="82">
        <f t="shared" si="152"/>
        <v>750</v>
      </c>
      <c r="AR242" s="77">
        <f t="shared" si="153"/>
        <v>23057.569999999996</v>
      </c>
      <c r="AS242" s="84">
        <f t="shared" si="154"/>
        <v>25144.569999999996</v>
      </c>
      <c r="AT242" s="85">
        <f t="shared" si="155"/>
        <v>25041.451899999996</v>
      </c>
      <c r="AU242" s="81"/>
      <c r="AV242" s="74">
        <f t="shared" si="156"/>
        <v>100105.20659999999</v>
      </c>
      <c r="AW242" s="86" t="s">
        <v>324</v>
      </c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</row>
    <row r="243" spans="2:77" ht="16.5" customHeight="1" thickBot="1" x14ac:dyDescent="0.25">
      <c r="B243" s="58">
        <v>238</v>
      </c>
      <c r="C243" s="59" t="s">
        <v>15</v>
      </c>
      <c r="D243" s="60" t="s">
        <v>308</v>
      </c>
      <c r="E243" s="61">
        <v>204</v>
      </c>
      <c r="F243" s="62">
        <v>7977.2999999999993</v>
      </c>
      <c r="G243" s="63">
        <v>102</v>
      </c>
      <c r="H243" s="64">
        <v>2526.02</v>
      </c>
      <c r="I243" s="63">
        <v>178.5</v>
      </c>
      <c r="J243" s="65">
        <v>4420.53</v>
      </c>
      <c r="K243" s="12">
        <f t="shared" si="126"/>
        <v>4974.6166666666659</v>
      </c>
      <c r="L243" s="66">
        <v>4</v>
      </c>
      <c r="M243" s="66">
        <v>4</v>
      </c>
      <c r="N243" s="66">
        <v>4</v>
      </c>
      <c r="O243" s="67">
        <f t="shared" si="131"/>
        <v>4</v>
      </c>
      <c r="P243" s="67">
        <f t="shared" si="127"/>
        <v>4</v>
      </c>
      <c r="Q243" s="68">
        <f t="shared" si="128"/>
        <v>19898.466666666664</v>
      </c>
      <c r="R243" s="69">
        <f t="shared" si="129"/>
        <v>4.9418861990011118</v>
      </c>
      <c r="S243" s="70">
        <f t="shared" si="130"/>
        <v>98335.95</v>
      </c>
      <c r="T243" s="71"/>
      <c r="U243" s="37"/>
      <c r="V243" s="73">
        <f>VLOOKUP(C243,SALARIO!$D$4:$G$252,4,FALSE)</f>
        <v>4420.53</v>
      </c>
      <c r="W243" s="74">
        <f t="shared" si="132"/>
        <v>98335.95</v>
      </c>
      <c r="X243" s="75">
        <f t="shared" si="133"/>
        <v>102756.48</v>
      </c>
      <c r="Y243" s="76">
        <f t="shared" si="134"/>
        <v>221.0265</v>
      </c>
      <c r="Z243" s="77">
        <f t="shared" si="135"/>
        <v>0</v>
      </c>
      <c r="AA243" s="89">
        <f t="shared" si="136"/>
        <v>221.0265</v>
      </c>
      <c r="AB243" s="79">
        <f t="shared" si="137"/>
        <v>750</v>
      </c>
      <c r="AC243" s="77">
        <f t="shared" si="138"/>
        <v>8775.6479999999992</v>
      </c>
      <c r="AD243" s="80">
        <f t="shared" si="139"/>
        <v>9525.6479999999992</v>
      </c>
      <c r="AE243" s="81">
        <f t="shared" si="140"/>
        <v>9304.6214999999993</v>
      </c>
      <c r="AF243" s="79">
        <f t="shared" si="141"/>
        <v>34.815899999999992</v>
      </c>
      <c r="AG243" s="82">
        <f t="shared" si="142"/>
        <v>0</v>
      </c>
      <c r="AH243" s="82">
        <f t="shared" si="143"/>
        <v>0</v>
      </c>
      <c r="AI243" s="82">
        <f t="shared" si="144"/>
        <v>0</v>
      </c>
      <c r="AJ243" s="82">
        <f t="shared" si="145"/>
        <v>0</v>
      </c>
      <c r="AK243" s="77">
        <f t="shared" si="146"/>
        <v>0</v>
      </c>
      <c r="AL243" s="84">
        <f t="shared" si="147"/>
        <v>34.815899999999992</v>
      </c>
      <c r="AM243" s="79">
        <f t="shared" si="148"/>
        <v>187.5</v>
      </c>
      <c r="AN243" s="82">
        <f t="shared" si="149"/>
        <v>274.5</v>
      </c>
      <c r="AO243" s="82">
        <f t="shared" si="150"/>
        <v>375</v>
      </c>
      <c r="AP243" s="82">
        <f t="shared" si="151"/>
        <v>500</v>
      </c>
      <c r="AQ243" s="82">
        <f t="shared" si="152"/>
        <v>750</v>
      </c>
      <c r="AR243" s="77">
        <f t="shared" si="153"/>
        <v>14551.296</v>
      </c>
      <c r="AS243" s="84">
        <f t="shared" si="154"/>
        <v>16638.296000000002</v>
      </c>
      <c r="AT243" s="85">
        <f t="shared" si="155"/>
        <v>16603.480100000001</v>
      </c>
      <c r="AU243" s="81"/>
      <c r="AV243" s="74">
        <f t="shared" si="156"/>
        <v>72427.848400000003</v>
      </c>
      <c r="AW243" s="86" t="s">
        <v>324</v>
      </c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</row>
    <row r="244" spans="2:77" ht="16.5" customHeight="1" thickBot="1" x14ac:dyDescent="0.25">
      <c r="B244" s="87">
        <v>239</v>
      </c>
      <c r="C244" s="59" t="s">
        <v>16</v>
      </c>
      <c r="D244" s="60" t="s">
        <v>308</v>
      </c>
      <c r="E244" s="61">
        <v>159</v>
      </c>
      <c r="F244" s="62">
        <v>4917.7199999999993</v>
      </c>
      <c r="G244" s="63">
        <v>193</v>
      </c>
      <c r="H244" s="64">
        <v>4759.18</v>
      </c>
      <c r="I244" s="63">
        <v>185</v>
      </c>
      <c r="J244" s="65">
        <v>4561.91</v>
      </c>
      <c r="K244" s="12">
        <f t="shared" si="126"/>
        <v>4746.2699999999995</v>
      </c>
      <c r="L244" s="66">
        <v>4</v>
      </c>
      <c r="M244" s="66">
        <v>4</v>
      </c>
      <c r="N244" s="66">
        <v>4</v>
      </c>
      <c r="O244" s="67">
        <f t="shared" si="131"/>
        <v>4</v>
      </c>
      <c r="P244" s="67">
        <f t="shared" si="127"/>
        <v>4</v>
      </c>
      <c r="Q244" s="68">
        <f t="shared" si="128"/>
        <v>18985.079999999998</v>
      </c>
      <c r="R244" s="69">
        <f t="shared" si="129"/>
        <v>4.9418861990011118</v>
      </c>
      <c r="S244" s="70">
        <f t="shared" si="130"/>
        <v>93822.1</v>
      </c>
      <c r="T244" s="71"/>
      <c r="U244" s="37"/>
      <c r="V244" s="73">
        <f>VLOOKUP(C244,SALARIO!$D$4:$G$252,4,FALSE)</f>
        <v>4561.91</v>
      </c>
      <c r="W244" s="74">
        <f t="shared" si="132"/>
        <v>93822.1</v>
      </c>
      <c r="X244" s="75">
        <f t="shared" si="133"/>
        <v>98384.010000000009</v>
      </c>
      <c r="Y244" s="76">
        <f t="shared" si="134"/>
        <v>228.09550000000002</v>
      </c>
      <c r="Z244" s="77">
        <f t="shared" si="135"/>
        <v>0</v>
      </c>
      <c r="AA244" s="89">
        <f t="shared" si="136"/>
        <v>228.09550000000002</v>
      </c>
      <c r="AB244" s="79">
        <f t="shared" si="137"/>
        <v>750</v>
      </c>
      <c r="AC244" s="77">
        <f t="shared" si="138"/>
        <v>8338.4010000000017</v>
      </c>
      <c r="AD244" s="80">
        <f t="shared" si="139"/>
        <v>9088.4010000000017</v>
      </c>
      <c r="AE244" s="81">
        <f t="shared" si="140"/>
        <v>8860.3055000000022</v>
      </c>
      <c r="AF244" s="79">
        <f t="shared" si="141"/>
        <v>39.057299999999991</v>
      </c>
      <c r="AG244" s="82">
        <f t="shared" si="142"/>
        <v>0</v>
      </c>
      <c r="AH244" s="82">
        <f t="shared" si="143"/>
        <v>0</v>
      </c>
      <c r="AI244" s="82">
        <f t="shared" si="144"/>
        <v>0</v>
      </c>
      <c r="AJ244" s="82">
        <f t="shared" si="145"/>
        <v>0</v>
      </c>
      <c r="AK244" s="77">
        <f t="shared" si="146"/>
        <v>0</v>
      </c>
      <c r="AL244" s="84">
        <f t="shared" si="147"/>
        <v>39.057299999999991</v>
      </c>
      <c r="AM244" s="79">
        <f t="shared" si="148"/>
        <v>187.5</v>
      </c>
      <c r="AN244" s="82">
        <f t="shared" si="149"/>
        <v>274.5</v>
      </c>
      <c r="AO244" s="82">
        <f t="shared" si="150"/>
        <v>375</v>
      </c>
      <c r="AP244" s="82">
        <f t="shared" si="151"/>
        <v>500</v>
      </c>
      <c r="AQ244" s="82">
        <f t="shared" si="152"/>
        <v>750</v>
      </c>
      <c r="AR244" s="77">
        <f t="shared" si="153"/>
        <v>13676.802000000003</v>
      </c>
      <c r="AS244" s="84">
        <f t="shared" si="154"/>
        <v>15763.802000000003</v>
      </c>
      <c r="AT244" s="85">
        <f t="shared" si="155"/>
        <v>15724.744700000003</v>
      </c>
      <c r="AU244" s="81"/>
      <c r="AV244" s="74">
        <f t="shared" si="156"/>
        <v>69237.049800000008</v>
      </c>
      <c r="AW244" s="86" t="s">
        <v>324</v>
      </c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</row>
    <row r="245" spans="2:77" ht="16.5" customHeight="1" thickBot="1" x14ac:dyDescent="0.25">
      <c r="B245" s="87">
        <v>240</v>
      </c>
      <c r="C245" s="59" t="s">
        <v>17</v>
      </c>
      <c r="D245" s="60" t="s">
        <v>303</v>
      </c>
      <c r="E245" s="61">
        <v>186</v>
      </c>
      <c r="F245" s="62">
        <v>5857.82</v>
      </c>
      <c r="G245" s="63">
        <v>198</v>
      </c>
      <c r="H245" s="64">
        <v>5724.34</v>
      </c>
      <c r="I245" s="63">
        <v>185</v>
      </c>
      <c r="J245" s="65">
        <v>5338.41</v>
      </c>
      <c r="K245" s="12">
        <f t="shared" si="126"/>
        <v>5640.19</v>
      </c>
      <c r="L245" s="66">
        <v>4</v>
      </c>
      <c r="M245" s="66">
        <v>4</v>
      </c>
      <c r="N245" s="66">
        <v>4</v>
      </c>
      <c r="O245" s="67">
        <f t="shared" si="131"/>
        <v>4</v>
      </c>
      <c r="P245" s="67">
        <f t="shared" si="127"/>
        <v>4</v>
      </c>
      <c r="Q245" s="68">
        <f t="shared" si="128"/>
        <v>22560.76</v>
      </c>
      <c r="R245" s="69">
        <f t="shared" si="129"/>
        <v>4.9418861990011118</v>
      </c>
      <c r="S245" s="70">
        <f t="shared" si="130"/>
        <v>111492.7</v>
      </c>
      <c r="T245" s="71"/>
      <c r="U245" s="37"/>
      <c r="V245" s="73">
        <f>VLOOKUP(C245,SALARIO!$D$4:$G$252,4,FALSE)</f>
        <v>5338.41</v>
      </c>
      <c r="W245" s="74">
        <f t="shared" si="132"/>
        <v>111492.7</v>
      </c>
      <c r="X245" s="75">
        <f t="shared" si="133"/>
        <v>116831.11</v>
      </c>
      <c r="Y245" s="76">
        <f t="shared" si="134"/>
        <v>266.9205</v>
      </c>
      <c r="Z245" s="77">
        <f t="shared" si="135"/>
        <v>0</v>
      </c>
      <c r="AA245" s="89">
        <f t="shared" si="136"/>
        <v>266.9205</v>
      </c>
      <c r="AB245" s="79">
        <f t="shared" si="137"/>
        <v>750</v>
      </c>
      <c r="AC245" s="77">
        <f t="shared" si="138"/>
        <v>10183.111000000001</v>
      </c>
      <c r="AD245" s="80">
        <f t="shared" si="139"/>
        <v>10933.111000000001</v>
      </c>
      <c r="AE245" s="81">
        <f t="shared" si="140"/>
        <v>10666.190500000001</v>
      </c>
      <c r="AF245" s="79">
        <f t="shared" si="141"/>
        <v>62.352299999999993</v>
      </c>
      <c r="AG245" s="82">
        <f t="shared" si="142"/>
        <v>0</v>
      </c>
      <c r="AH245" s="82">
        <f t="shared" si="143"/>
        <v>0</v>
      </c>
      <c r="AI245" s="82">
        <f t="shared" si="144"/>
        <v>0</v>
      </c>
      <c r="AJ245" s="82">
        <f t="shared" si="145"/>
        <v>0</v>
      </c>
      <c r="AK245" s="77">
        <f t="shared" si="146"/>
        <v>0</v>
      </c>
      <c r="AL245" s="84">
        <f t="shared" si="147"/>
        <v>62.352299999999993</v>
      </c>
      <c r="AM245" s="79">
        <f t="shared" si="148"/>
        <v>187.5</v>
      </c>
      <c r="AN245" s="82">
        <f t="shared" si="149"/>
        <v>274.5</v>
      </c>
      <c r="AO245" s="82">
        <f t="shared" si="150"/>
        <v>375</v>
      </c>
      <c r="AP245" s="82">
        <f t="shared" si="151"/>
        <v>500</v>
      </c>
      <c r="AQ245" s="82">
        <f t="shared" si="152"/>
        <v>750</v>
      </c>
      <c r="AR245" s="77">
        <f t="shared" si="153"/>
        <v>17366.222000000002</v>
      </c>
      <c r="AS245" s="84">
        <f t="shared" si="154"/>
        <v>19453.222000000002</v>
      </c>
      <c r="AT245" s="85">
        <f t="shared" si="155"/>
        <v>19390.869700000003</v>
      </c>
      <c r="AU245" s="81"/>
      <c r="AV245" s="74">
        <f t="shared" si="156"/>
        <v>81435.639800000004</v>
      </c>
      <c r="AW245" s="86" t="s">
        <v>324</v>
      </c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</row>
    <row r="246" spans="2:77" s="90" customFormat="1" ht="16.5" customHeight="1" thickBot="1" x14ac:dyDescent="0.25">
      <c r="B246" s="58">
        <v>241</v>
      </c>
      <c r="C246" s="59" t="s">
        <v>273</v>
      </c>
      <c r="D246" s="60" t="s">
        <v>308</v>
      </c>
      <c r="E246" s="61">
        <v>191.25</v>
      </c>
      <c r="F246" s="62">
        <v>5052.03</v>
      </c>
      <c r="G246" s="63">
        <v>191.25</v>
      </c>
      <c r="H246" s="64">
        <v>4736.28</v>
      </c>
      <c r="I246" s="63">
        <v>204</v>
      </c>
      <c r="J246" s="65">
        <v>5052.03</v>
      </c>
      <c r="K246" s="12">
        <f t="shared" si="126"/>
        <v>4946.78</v>
      </c>
      <c r="L246" s="66">
        <v>4</v>
      </c>
      <c r="M246" s="66">
        <v>4</v>
      </c>
      <c r="N246" s="66">
        <v>4</v>
      </c>
      <c r="O246" s="67">
        <f t="shared" si="131"/>
        <v>4</v>
      </c>
      <c r="P246" s="67">
        <f t="shared" si="127"/>
        <v>4</v>
      </c>
      <c r="Q246" s="68">
        <f t="shared" si="128"/>
        <v>19787.12</v>
      </c>
      <c r="R246" s="69">
        <f t="shared" si="129"/>
        <v>4.9418861990011118</v>
      </c>
      <c r="S246" s="70">
        <f t="shared" si="130"/>
        <v>97785.69</v>
      </c>
      <c r="T246" s="71"/>
      <c r="U246" s="37"/>
      <c r="V246" s="73">
        <f>VLOOKUP(C246,SALARIO!$D$4:$G$252,4,FALSE)</f>
        <v>5052.03</v>
      </c>
      <c r="W246" s="74">
        <f t="shared" si="132"/>
        <v>97785.69</v>
      </c>
      <c r="X246" s="75">
        <f t="shared" si="133"/>
        <v>102837.72</v>
      </c>
      <c r="Y246" s="76">
        <f t="shared" si="134"/>
        <v>252.60149999999999</v>
      </c>
      <c r="Z246" s="77">
        <f t="shared" si="135"/>
        <v>0</v>
      </c>
      <c r="AA246" s="89">
        <f t="shared" si="136"/>
        <v>252.60149999999999</v>
      </c>
      <c r="AB246" s="79">
        <f t="shared" si="137"/>
        <v>750</v>
      </c>
      <c r="AC246" s="77">
        <f t="shared" si="138"/>
        <v>8783.7720000000008</v>
      </c>
      <c r="AD246" s="80">
        <f t="shared" si="139"/>
        <v>9533.7720000000008</v>
      </c>
      <c r="AE246" s="81">
        <f t="shared" si="140"/>
        <v>9281.1705000000002</v>
      </c>
      <c r="AF246" s="79">
        <f t="shared" si="141"/>
        <v>53.760899999999992</v>
      </c>
      <c r="AG246" s="82">
        <f t="shared" si="142"/>
        <v>0</v>
      </c>
      <c r="AH246" s="82">
        <f t="shared" si="143"/>
        <v>0</v>
      </c>
      <c r="AI246" s="82">
        <f t="shared" si="144"/>
        <v>0</v>
      </c>
      <c r="AJ246" s="82">
        <f t="shared" si="145"/>
        <v>0</v>
      </c>
      <c r="AK246" s="77">
        <f t="shared" si="146"/>
        <v>0</v>
      </c>
      <c r="AL246" s="84">
        <f t="shared" si="147"/>
        <v>53.760899999999992</v>
      </c>
      <c r="AM246" s="79">
        <f t="shared" si="148"/>
        <v>187.5</v>
      </c>
      <c r="AN246" s="82">
        <f t="shared" si="149"/>
        <v>274.5</v>
      </c>
      <c r="AO246" s="82">
        <f t="shared" si="150"/>
        <v>375</v>
      </c>
      <c r="AP246" s="82">
        <f t="shared" si="151"/>
        <v>500</v>
      </c>
      <c r="AQ246" s="82">
        <f t="shared" si="152"/>
        <v>750</v>
      </c>
      <c r="AR246" s="77">
        <f t="shared" si="153"/>
        <v>14567.544000000002</v>
      </c>
      <c r="AS246" s="84">
        <f t="shared" si="154"/>
        <v>16654.544000000002</v>
      </c>
      <c r="AT246" s="85">
        <f t="shared" si="155"/>
        <v>16600.783100000001</v>
      </c>
      <c r="AU246" s="81"/>
      <c r="AV246" s="74">
        <f t="shared" si="156"/>
        <v>71903.736399999994</v>
      </c>
      <c r="AW246" s="86" t="s">
        <v>324</v>
      </c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</row>
    <row r="247" spans="2:77" ht="16.5" customHeight="1" thickBot="1" x14ac:dyDescent="0.25">
      <c r="B247" s="87">
        <v>242</v>
      </c>
      <c r="C247" s="59" t="s">
        <v>274</v>
      </c>
      <c r="D247" s="60" t="s">
        <v>305</v>
      </c>
      <c r="E247" s="61">
        <v>188.25</v>
      </c>
      <c r="F247" s="62">
        <v>5667.99</v>
      </c>
      <c r="G247" s="63">
        <v>190.6</v>
      </c>
      <c r="H247" s="64">
        <v>5466.28</v>
      </c>
      <c r="I247" s="63">
        <v>120</v>
      </c>
      <c r="J247" s="65">
        <v>6001.3099999999995</v>
      </c>
      <c r="K247" s="12">
        <f t="shared" si="126"/>
        <v>5711.8600000000006</v>
      </c>
      <c r="L247" s="66">
        <v>4</v>
      </c>
      <c r="M247" s="66">
        <v>4</v>
      </c>
      <c r="N247" s="66">
        <v>4</v>
      </c>
      <c r="O247" s="67">
        <f t="shared" si="131"/>
        <v>4</v>
      </c>
      <c r="P247" s="67">
        <f t="shared" si="127"/>
        <v>4</v>
      </c>
      <c r="Q247" s="68">
        <f t="shared" si="128"/>
        <v>22847.440000000002</v>
      </c>
      <c r="R247" s="69">
        <f t="shared" si="129"/>
        <v>4.9418861990011118</v>
      </c>
      <c r="S247" s="70">
        <f t="shared" si="130"/>
        <v>112909.44</v>
      </c>
      <c r="T247" s="71"/>
      <c r="U247" s="37"/>
      <c r="V247" s="73">
        <f>VLOOKUP(C247,SALARIO!$D$4:$G$252,4,FALSE)</f>
        <v>6001.3099999999995</v>
      </c>
      <c r="W247" s="74">
        <f t="shared" si="132"/>
        <v>112909.44</v>
      </c>
      <c r="X247" s="75">
        <f t="shared" si="133"/>
        <v>118910.75</v>
      </c>
      <c r="Y247" s="76">
        <f t="shared" si="134"/>
        <v>300.06549999999999</v>
      </c>
      <c r="Z247" s="77">
        <f t="shared" si="135"/>
        <v>0</v>
      </c>
      <c r="AA247" s="89">
        <f t="shared" si="136"/>
        <v>300.06549999999999</v>
      </c>
      <c r="AB247" s="79">
        <f t="shared" si="137"/>
        <v>750</v>
      </c>
      <c r="AC247" s="77">
        <f t="shared" si="138"/>
        <v>10391.075000000001</v>
      </c>
      <c r="AD247" s="80">
        <f t="shared" si="139"/>
        <v>11141.075000000001</v>
      </c>
      <c r="AE247" s="81">
        <f t="shared" si="140"/>
        <v>10841.0095</v>
      </c>
      <c r="AF247" s="79">
        <f t="shared" si="141"/>
        <v>82.239299999999986</v>
      </c>
      <c r="AG247" s="82">
        <f t="shared" si="142"/>
        <v>0</v>
      </c>
      <c r="AH247" s="82">
        <f t="shared" si="143"/>
        <v>0</v>
      </c>
      <c r="AI247" s="82">
        <f t="shared" si="144"/>
        <v>0</v>
      </c>
      <c r="AJ247" s="82">
        <f t="shared" si="145"/>
        <v>0</v>
      </c>
      <c r="AK247" s="77">
        <f t="shared" si="146"/>
        <v>0</v>
      </c>
      <c r="AL247" s="84">
        <f t="shared" si="147"/>
        <v>82.239299999999986</v>
      </c>
      <c r="AM247" s="79">
        <f t="shared" si="148"/>
        <v>187.5</v>
      </c>
      <c r="AN247" s="82">
        <f t="shared" si="149"/>
        <v>274.5</v>
      </c>
      <c r="AO247" s="82">
        <f t="shared" si="150"/>
        <v>375</v>
      </c>
      <c r="AP247" s="82">
        <f t="shared" si="151"/>
        <v>500</v>
      </c>
      <c r="AQ247" s="82">
        <f t="shared" si="152"/>
        <v>750</v>
      </c>
      <c r="AR247" s="77">
        <f t="shared" si="153"/>
        <v>17782.150000000001</v>
      </c>
      <c r="AS247" s="84">
        <f t="shared" si="154"/>
        <v>19869.150000000001</v>
      </c>
      <c r="AT247" s="85">
        <f t="shared" si="155"/>
        <v>19786.9107</v>
      </c>
      <c r="AU247" s="81"/>
      <c r="AV247" s="74">
        <f t="shared" si="156"/>
        <v>82281.519800000009</v>
      </c>
      <c r="AW247" s="86" t="s">
        <v>324</v>
      </c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</row>
    <row r="248" spans="2:77" ht="16.5" customHeight="1" thickBot="1" x14ac:dyDescent="0.25">
      <c r="B248" s="87">
        <v>243</v>
      </c>
      <c r="C248" s="59" t="s">
        <v>275</v>
      </c>
      <c r="D248" s="60" t="s">
        <v>305</v>
      </c>
      <c r="E248" s="61">
        <v>190.6</v>
      </c>
      <c r="F248" s="62">
        <v>6841.36</v>
      </c>
      <c r="G248" s="63">
        <v>169.75</v>
      </c>
      <c r="H248" s="64">
        <v>5766.55</v>
      </c>
      <c r="I248" s="63">
        <v>190.6</v>
      </c>
      <c r="J248" s="65">
        <v>5619.1</v>
      </c>
      <c r="K248" s="12">
        <f t="shared" si="126"/>
        <v>6075.670000000001</v>
      </c>
      <c r="L248" s="66">
        <v>4</v>
      </c>
      <c r="M248" s="66">
        <v>2</v>
      </c>
      <c r="N248" s="66">
        <v>4</v>
      </c>
      <c r="O248" s="67">
        <f t="shared" si="131"/>
        <v>3.3333333333333335</v>
      </c>
      <c r="P248" s="67">
        <f t="shared" si="127"/>
        <v>3.3333333333333335</v>
      </c>
      <c r="Q248" s="68">
        <f t="shared" si="128"/>
        <v>20252.233333333337</v>
      </c>
      <c r="R248" s="69">
        <f t="shared" si="129"/>
        <v>4.9418861990011118</v>
      </c>
      <c r="S248" s="70">
        <f t="shared" si="130"/>
        <v>100084.23</v>
      </c>
      <c r="T248" s="71"/>
      <c r="U248" s="37"/>
      <c r="V248" s="73">
        <f>VLOOKUP(C248,SALARIO!$D$4:$G$252,4,FALSE)</f>
        <v>5619.1</v>
      </c>
      <c r="W248" s="74">
        <f t="shared" si="132"/>
        <v>100084.23</v>
      </c>
      <c r="X248" s="75">
        <f t="shared" si="133"/>
        <v>105703.33</v>
      </c>
      <c r="Y248" s="76">
        <f t="shared" si="134"/>
        <v>280.95500000000004</v>
      </c>
      <c r="Z248" s="77">
        <f t="shared" si="135"/>
        <v>0</v>
      </c>
      <c r="AA248" s="89">
        <f t="shared" si="136"/>
        <v>280.95500000000004</v>
      </c>
      <c r="AB248" s="79">
        <f t="shared" si="137"/>
        <v>750</v>
      </c>
      <c r="AC248" s="77">
        <f t="shared" si="138"/>
        <v>9070.3330000000005</v>
      </c>
      <c r="AD248" s="80">
        <f t="shared" si="139"/>
        <v>9820.3330000000005</v>
      </c>
      <c r="AE248" s="81">
        <f t="shared" si="140"/>
        <v>9539.3780000000006</v>
      </c>
      <c r="AF248" s="79">
        <f t="shared" si="141"/>
        <v>70.77300000000001</v>
      </c>
      <c r="AG248" s="82">
        <f t="shared" si="142"/>
        <v>0</v>
      </c>
      <c r="AH248" s="82">
        <f t="shared" si="143"/>
        <v>0</v>
      </c>
      <c r="AI248" s="82">
        <f t="shared" si="144"/>
        <v>0</v>
      </c>
      <c r="AJ248" s="82">
        <f t="shared" si="145"/>
        <v>0</v>
      </c>
      <c r="AK248" s="77">
        <f t="shared" si="146"/>
        <v>0</v>
      </c>
      <c r="AL248" s="84">
        <f t="shared" si="147"/>
        <v>70.77300000000001</v>
      </c>
      <c r="AM248" s="79">
        <f t="shared" si="148"/>
        <v>187.5</v>
      </c>
      <c r="AN248" s="82">
        <f t="shared" si="149"/>
        <v>274.5</v>
      </c>
      <c r="AO248" s="82">
        <f t="shared" si="150"/>
        <v>375</v>
      </c>
      <c r="AP248" s="82">
        <f t="shared" si="151"/>
        <v>500</v>
      </c>
      <c r="AQ248" s="82">
        <f t="shared" si="152"/>
        <v>750</v>
      </c>
      <c r="AR248" s="77">
        <f t="shared" si="153"/>
        <v>15140.666000000001</v>
      </c>
      <c r="AS248" s="84">
        <f t="shared" si="154"/>
        <v>17227.666000000001</v>
      </c>
      <c r="AT248" s="85">
        <f t="shared" si="155"/>
        <v>17156.893</v>
      </c>
      <c r="AU248" s="81"/>
      <c r="AV248" s="74">
        <f t="shared" si="156"/>
        <v>73387.959000000003</v>
      </c>
      <c r="AW248" s="86" t="s">
        <v>324</v>
      </c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</row>
    <row r="249" spans="2:77" ht="16.5" customHeight="1" thickBot="1" x14ac:dyDescent="0.25">
      <c r="B249" s="87">
        <v>244</v>
      </c>
      <c r="C249" s="59" t="s">
        <v>276</v>
      </c>
      <c r="D249" s="60" t="s">
        <v>308</v>
      </c>
      <c r="E249" s="61">
        <v>190.6</v>
      </c>
      <c r="F249" s="62">
        <v>5775.76</v>
      </c>
      <c r="G249" s="63">
        <v>190.6</v>
      </c>
      <c r="H249" s="64">
        <v>5715.46</v>
      </c>
      <c r="I249" s="63">
        <v>135</v>
      </c>
      <c r="J249" s="65">
        <v>5130.4500000000007</v>
      </c>
      <c r="K249" s="12">
        <f t="shared" si="126"/>
        <v>5540.5566666666673</v>
      </c>
      <c r="L249" s="66">
        <v>4</v>
      </c>
      <c r="M249" s="66">
        <v>4</v>
      </c>
      <c r="N249" s="66">
        <v>4</v>
      </c>
      <c r="O249" s="67">
        <f t="shared" si="131"/>
        <v>4</v>
      </c>
      <c r="P249" s="67">
        <f t="shared" si="127"/>
        <v>4</v>
      </c>
      <c r="Q249" s="68">
        <f t="shared" si="128"/>
        <v>22162.226666666669</v>
      </c>
      <c r="R249" s="69">
        <f t="shared" si="129"/>
        <v>4.9418861990011118</v>
      </c>
      <c r="S249" s="70">
        <f t="shared" si="130"/>
        <v>109523.2</v>
      </c>
      <c r="T249" s="71"/>
      <c r="U249" s="37"/>
      <c r="V249" s="73">
        <f>VLOOKUP(C249,SALARIO!$D$4:$G$252,4,FALSE)</f>
        <v>5130.4500000000007</v>
      </c>
      <c r="W249" s="74">
        <f t="shared" si="132"/>
        <v>109523.2</v>
      </c>
      <c r="X249" s="75">
        <f t="shared" si="133"/>
        <v>114653.65</v>
      </c>
      <c r="Y249" s="76">
        <f t="shared" si="134"/>
        <v>256.52250000000004</v>
      </c>
      <c r="Z249" s="77">
        <f t="shared" si="135"/>
        <v>0</v>
      </c>
      <c r="AA249" s="89">
        <f t="shared" si="136"/>
        <v>256.52250000000004</v>
      </c>
      <c r="AB249" s="79">
        <f t="shared" si="137"/>
        <v>750</v>
      </c>
      <c r="AC249" s="77">
        <f t="shared" si="138"/>
        <v>9965.3649999999998</v>
      </c>
      <c r="AD249" s="80">
        <f t="shared" si="139"/>
        <v>10715.365</v>
      </c>
      <c r="AE249" s="81">
        <f t="shared" si="140"/>
        <v>10458.842499999999</v>
      </c>
      <c r="AF249" s="79">
        <f t="shared" si="141"/>
        <v>56.113500000000023</v>
      </c>
      <c r="AG249" s="82">
        <f t="shared" si="142"/>
        <v>0</v>
      </c>
      <c r="AH249" s="82">
        <f t="shared" si="143"/>
        <v>0</v>
      </c>
      <c r="AI249" s="82">
        <f t="shared" si="144"/>
        <v>0</v>
      </c>
      <c r="AJ249" s="82">
        <f t="shared" si="145"/>
        <v>0</v>
      </c>
      <c r="AK249" s="77">
        <f t="shared" si="146"/>
        <v>0</v>
      </c>
      <c r="AL249" s="84">
        <f t="shared" si="147"/>
        <v>56.113500000000023</v>
      </c>
      <c r="AM249" s="79">
        <f t="shared" si="148"/>
        <v>187.5</v>
      </c>
      <c r="AN249" s="82">
        <f t="shared" si="149"/>
        <v>274.5</v>
      </c>
      <c r="AO249" s="82">
        <f t="shared" si="150"/>
        <v>375</v>
      </c>
      <c r="AP249" s="82">
        <f t="shared" si="151"/>
        <v>500</v>
      </c>
      <c r="AQ249" s="82">
        <f t="shared" si="152"/>
        <v>750</v>
      </c>
      <c r="AR249" s="77">
        <f t="shared" si="153"/>
        <v>16930.73</v>
      </c>
      <c r="AS249" s="84">
        <f t="shared" si="154"/>
        <v>19017.73</v>
      </c>
      <c r="AT249" s="85">
        <f t="shared" si="155"/>
        <v>18961.6165</v>
      </c>
      <c r="AU249" s="81"/>
      <c r="AV249" s="74">
        <f t="shared" si="156"/>
        <v>80102.740999999995</v>
      </c>
      <c r="AW249" s="86" t="s">
        <v>324</v>
      </c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</row>
    <row r="250" spans="2:77" ht="16.5" customHeight="1" thickBot="1" x14ac:dyDescent="0.25">
      <c r="B250" s="87">
        <v>245</v>
      </c>
      <c r="C250" s="59" t="s">
        <v>277</v>
      </c>
      <c r="D250" s="60" t="s">
        <v>308</v>
      </c>
      <c r="E250" s="61">
        <v>190.6</v>
      </c>
      <c r="F250" s="62">
        <v>5553.79</v>
      </c>
      <c r="G250" s="63">
        <v>169.5</v>
      </c>
      <c r="H250" s="64">
        <v>5552.03</v>
      </c>
      <c r="I250" s="63">
        <v>190.25</v>
      </c>
      <c r="J250" s="65">
        <v>4742.57</v>
      </c>
      <c r="K250" s="12">
        <f t="shared" si="126"/>
        <v>5282.7966666666662</v>
      </c>
      <c r="L250" s="66">
        <v>5</v>
      </c>
      <c r="M250" s="66">
        <v>4</v>
      </c>
      <c r="N250" s="66">
        <v>4</v>
      </c>
      <c r="O250" s="67">
        <f t="shared" si="131"/>
        <v>4.333333333333333</v>
      </c>
      <c r="P250" s="67">
        <f t="shared" si="127"/>
        <v>4.333333333333333</v>
      </c>
      <c r="Q250" s="68">
        <f t="shared" si="128"/>
        <v>22892.118888888886</v>
      </c>
      <c r="R250" s="69">
        <f t="shared" si="129"/>
        <v>4.9418861990011118</v>
      </c>
      <c r="S250" s="70">
        <f t="shared" si="130"/>
        <v>113130.24000000001</v>
      </c>
      <c r="T250" s="71"/>
      <c r="U250" s="37"/>
      <c r="V250" s="73">
        <f>VLOOKUP(C250,SALARIO!$D$4:$G$252,4,FALSE)</f>
        <v>4742.57</v>
      </c>
      <c r="W250" s="74">
        <f t="shared" si="132"/>
        <v>113130.24000000001</v>
      </c>
      <c r="X250" s="75">
        <f t="shared" si="133"/>
        <v>117872.81</v>
      </c>
      <c r="Y250" s="76">
        <f t="shared" si="134"/>
        <v>237.1285</v>
      </c>
      <c r="Z250" s="77">
        <f t="shared" si="135"/>
        <v>0</v>
      </c>
      <c r="AA250" s="89">
        <f t="shared" si="136"/>
        <v>237.1285</v>
      </c>
      <c r="AB250" s="79">
        <f t="shared" si="137"/>
        <v>750</v>
      </c>
      <c r="AC250" s="77">
        <f t="shared" si="138"/>
        <v>10287.281000000001</v>
      </c>
      <c r="AD250" s="80">
        <f t="shared" si="139"/>
        <v>11037.281000000001</v>
      </c>
      <c r="AE250" s="81">
        <f t="shared" si="140"/>
        <v>10800.1525</v>
      </c>
      <c r="AF250" s="79">
        <f t="shared" si="141"/>
        <v>44.477099999999993</v>
      </c>
      <c r="AG250" s="82">
        <f t="shared" si="142"/>
        <v>0</v>
      </c>
      <c r="AH250" s="82">
        <f t="shared" si="143"/>
        <v>0</v>
      </c>
      <c r="AI250" s="82">
        <f t="shared" si="144"/>
        <v>0</v>
      </c>
      <c r="AJ250" s="82">
        <f t="shared" si="145"/>
        <v>0</v>
      </c>
      <c r="AK250" s="77">
        <f t="shared" si="146"/>
        <v>0</v>
      </c>
      <c r="AL250" s="84">
        <f t="shared" si="147"/>
        <v>44.477099999999993</v>
      </c>
      <c r="AM250" s="79">
        <f t="shared" si="148"/>
        <v>187.5</v>
      </c>
      <c r="AN250" s="82">
        <f t="shared" si="149"/>
        <v>274.5</v>
      </c>
      <c r="AO250" s="82">
        <f t="shared" si="150"/>
        <v>375</v>
      </c>
      <c r="AP250" s="82">
        <f t="shared" si="151"/>
        <v>500</v>
      </c>
      <c r="AQ250" s="82">
        <f t="shared" si="152"/>
        <v>750</v>
      </c>
      <c r="AR250" s="77">
        <f t="shared" si="153"/>
        <v>17574.562000000002</v>
      </c>
      <c r="AS250" s="84">
        <f t="shared" si="154"/>
        <v>19661.562000000002</v>
      </c>
      <c r="AT250" s="85">
        <f t="shared" si="155"/>
        <v>19617.084900000002</v>
      </c>
      <c r="AU250" s="81"/>
      <c r="AV250" s="74">
        <f t="shared" si="156"/>
        <v>82713.002600000007</v>
      </c>
      <c r="AW250" s="86" t="s">
        <v>324</v>
      </c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</row>
    <row r="251" spans="2:77" ht="16.5" customHeight="1" thickBot="1" x14ac:dyDescent="0.25">
      <c r="B251" s="87">
        <v>246</v>
      </c>
      <c r="C251" s="59" t="s">
        <v>278</v>
      </c>
      <c r="D251" s="60" t="s">
        <v>308</v>
      </c>
      <c r="E251" s="61">
        <v>190.6</v>
      </c>
      <c r="F251" s="62">
        <v>6010.34</v>
      </c>
      <c r="G251" s="63">
        <v>190.6</v>
      </c>
      <c r="H251" s="64">
        <v>5597.68</v>
      </c>
      <c r="I251" s="63">
        <v>190.6</v>
      </c>
      <c r="J251" s="65">
        <v>5612.27</v>
      </c>
      <c r="K251" s="12">
        <f t="shared" si="126"/>
        <v>5740.0966666666673</v>
      </c>
      <c r="L251" s="66">
        <v>4</v>
      </c>
      <c r="M251" s="66">
        <v>2</v>
      </c>
      <c r="N251" s="66">
        <v>4</v>
      </c>
      <c r="O251" s="67">
        <f t="shared" si="131"/>
        <v>3.3333333333333335</v>
      </c>
      <c r="P251" s="67">
        <f t="shared" si="127"/>
        <v>3.3333333333333335</v>
      </c>
      <c r="Q251" s="68">
        <f t="shared" si="128"/>
        <v>19133.655555555557</v>
      </c>
      <c r="R251" s="69">
        <f t="shared" si="129"/>
        <v>4.9418861990011118</v>
      </c>
      <c r="S251" s="70">
        <f t="shared" si="130"/>
        <v>94556.34</v>
      </c>
      <c r="T251" s="71"/>
      <c r="U251" s="37"/>
      <c r="V251" s="73">
        <f>VLOOKUP(C251,SALARIO!$D$4:$G$252,4,FALSE)</f>
        <v>5612.27</v>
      </c>
      <c r="W251" s="74">
        <f t="shared" si="132"/>
        <v>94556.34</v>
      </c>
      <c r="X251" s="75">
        <f t="shared" si="133"/>
        <v>100168.61</v>
      </c>
      <c r="Y251" s="76">
        <f t="shared" si="134"/>
        <v>280.61350000000004</v>
      </c>
      <c r="Z251" s="77">
        <f t="shared" si="135"/>
        <v>0</v>
      </c>
      <c r="AA251" s="89">
        <f t="shared" si="136"/>
        <v>280.61350000000004</v>
      </c>
      <c r="AB251" s="79">
        <f t="shared" si="137"/>
        <v>750</v>
      </c>
      <c r="AC251" s="77">
        <f t="shared" si="138"/>
        <v>8516.8610000000008</v>
      </c>
      <c r="AD251" s="80">
        <f t="shared" si="139"/>
        <v>9266.8610000000008</v>
      </c>
      <c r="AE251" s="81">
        <f t="shared" si="140"/>
        <v>8986.2475000000013</v>
      </c>
      <c r="AF251" s="79">
        <f t="shared" si="141"/>
        <v>70.568100000000015</v>
      </c>
      <c r="AG251" s="82">
        <f t="shared" si="142"/>
        <v>0</v>
      </c>
      <c r="AH251" s="82">
        <f t="shared" si="143"/>
        <v>0</v>
      </c>
      <c r="AI251" s="82">
        <f t="shared" si="144"/>
        <v>0</v>
      </c>
      <c r="AJ251" s="82">
        <f t="shared" si="145"/>
        <v>0</v>
      </c>
      <c r="AK251" s="77">
        <f t="shared" si="146"/>
        <v>0</v>
      </c>
      <c r="AL251" s="84">
        <f t="shared" si="147"/>
        <v>70.568100000000015</v>
      </c>
      <c r="AM251" s="79">
        <f t="shared" si="148"/>
        <v>187.5</v>
      </c>
      <c r="AN251" s="82">
        <f t="shared" si="149"/>
        <v>274.5</v>
      </c>
      <c r="AO251" s="82">
        <f t="shared" si="150"/>
        <v>375</v>
      </c>
      <c r="AP251" s="82">
        <f t="shared" si="151"/>
        <v>500</v>
      </c>
      <c r="AQ251" s="82">
        <f t="shared" si="152"/>
        <v>750</v>
      </c>
      <c r="AR251" s="77">
        <f t="shared" si="153"/>
        <v>14033.722000000002</v>
      </c>
      <c r="AS251" s="84">
        <f t="shared" si="154"/>
        <v>16120.722000000002</v>
      </c>
      <c r="AT251" s="85">
        <f t="shared" si="155"/>
        <v>16050.153900000001</v>
      </c>
      <c r="AU251" s="81"/>
      <c r="AV251" s="74">
        <f t="shared" si="156"/>
        <v>69519.938599999994</v>
      </c>
      <c r="AW251" s="86" t="s">
        <v>324</v>
      </c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</row>
    <row r="252" spans="2:77" ht="16.5" customHeight="1" thickBot="1" x14ac:dyDescent="0.25">
      <c r="B252" s="87">
        <v>247</v>
      </c>
      <c r="C252" s="59" t="s">
        <v>279</v>
      </c>
      <c r="D252" s="60" t="s">
        <v>305</v>
      </c>
      <c r="E252" s="61">
        <v>191.25</v>
      </c>
      <c r="F252" s="62">
        <v>5475.35</v>
      </c>
      <c r="G252" s="63">
        <v>102</v>
      </c>
      <c r="H252" s="64">
        <v>5265</v>
      </c>
      <c r="I252" s="63">
        <v>191.25</v>
      </c>
      <c r="J252" s="65">
        <v>5133.1400000000003</v>
      </c>
      <c r="K252" s="12">
        <f t="shared" si="126"/>
        <v>5291.1633333333339</v>
      </c>
      <c r="L252" s="66">
        <v>4</v>
      </c>
      <c r="M252" s="66">
        <v>4</v>
      </c>
      <c r="N252" s="66">
        <v>4</v>
      </c>
      <c r="O252" s="67">
        <f t="shared" si="131"/>
        <v>4</v>
      </c>
      <c r="P252" s="67">
        <f t="shared" si="127"/>
        <v>4</v>
      </c>
      <c r="Q252" s="68">
        <f t="shared" si="128"/>
        <v>21164.653333333335</v>
      </c>
      <c r="R252" s="69">
        <f t="shared" si="129"/>
        <v>4.9418861990011118</v>
      </c>
      <c r="S252" s="70">
        <f t="shared" si="130"/>
        <v>104593.3</v>
      </c>
      <c r="T252" s="71"/>
      <c r="U252" s="37"/>
      <c r="V252" s="73">
        <f>VLOOKUP(C252,SALARIO!$D$4:$G$252,4,FALSE)</f>
        <v>5133.1400000000003</v>
      </c>
      <c r="W252" s="74">
        <f t="shared" si="132"/>
        <v>104593.3</v>
      </c>
      <c r="X252" s="75">
        <f t="shared" si="133"/>
        <v>109726.44</v>
      </c>
      <c r="Y252" s="76">
        <f t="shared" si="134"/>
        <v>256.65700000000004</v>
      </c>
      <c r="Z252" s="77">
        <f t="shared" si="135"/>
        <v>0</v>
      </c>
      <c r="AA252" s="89">
        <f t="shared" si="136"/>
        <v>256.65700000000004</v>
      </c>
      <c r="AB252" s="79">
        <f t="shared" si="137"/>
        <v>750</v>
      </c>
      <c r="AC252" s="77">
        <f t="shared" si="138"/>
        <v>9472.6440000000002</v>
      </c>
      <c r="AD252" s="80">
        <f t="shared" si="139"/>
        <v>10222.644</v>
      </c>
      <c r="AE252" s="81">
        <f t="shared" si="140"/>
        <v>9965.987000000001</v>
      </c>
      <c r="AF252" s="79">
        <f t="shared" si="141"/>
        <v>56.194200000000009</v>
      </c>
      <c r="AG252" s="82">
        <f t="shared" si="142"/>
        <v>0</v>
      </c>
      <c r="AH252" s="82">
        <f t="shared" si="143"/>
        <v>0</v>
      </c>
      <c r="AI252" s="82">
        <f t="shared" si="144"/>
        <v>0</v>
      </c>
      <c r="AJ252" s="82">
        <f t="shared" si="145"/>
        <v>0</v>
      </c>
      <c r="AK252" s="77">
        <f t="shared" si="146"/>
        <v>0</v>
      </c>
      <c r="AL252" s="84">
        <f t="shared" si="147"/>
        <v>56.194200000000009</v>
      </c>
      <c r="AM252" s="79">
        <f t="shared" si="148"/>
        <v>187.5</v>
      </c>
      <c r="AN252" s="82">
        <f t="shared" si="149"/>
        <v>274.5</v>
      </c>
      <c r="AO252" s="82">
        <f t="shared" si="150"/>
        <v>375</v>
      </c>
      <c r="AP252" s="82">
        <f t="shared" si="151"/>
        <v>500</v>
      </c>
      <c r="AQ252" s="82">
        <f t="shared" si="152"/>
        <v>750</v>
      </c>
      <c r="AR252" s="77">
        <f t="shared" si="153"/>
        <v>15945.288</v>
      </c>
      <c r="AS252" s="84">
        <f t="shared" si="154"/>
        <v>18032.288</v>
      </c>
      <c r="AT252" s="85">
        <f t="shared" si="155"/>
        <v>17976.093799999999</v>
      </c>
      <c r="AU252" s="81"/>
      <c r="AV252" s="74">
        <f t="shared" si="156"/>
        <v>76651.219199999992</v>
      </c>
      <c r="AW252" s="86" t="s">
        <v>324</v>
      </c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</row>
    <row r="253" spans="2:77" ht="16.5" customHeight="1" thickBot="1" x14ac:dyDescent="0.25">
      <c r="B253" s="58">
        <v>248</v>
      </c>
      <c r="C253" s="59" t="s">
        <v>280</v>
      </c>
      <c r="D253" s="60" t="s">
        <v>308</v>
      </c>
      <c r="E253" s="61">
        <v>164</v>
      </c>
      <c r="F253" s="62">
        <v>5910.8099999999995</v>
      </c>
      <c r="G253" s="63">
        <v>190.6</v>
      </c>
      <c r="H253" s="64">
        <v>5056.24</v>
      </c>
      <c r="I253" s="63">
        <v>168.5</v>
      </c>
      <c r="J253" s="65">
        <v>5494.18</v>
      </c>
      <c r="K253" s="12">
        <f t="shared" si="126"/>
        <v>5487.0766666666668</v>
      </c>
      <c r="L253" s="66">
        <v>5</v>
      </c>
      <c r="M253" s="66">
        <v>4</v>
      </c>
      <c r="N253" s="66">
        <v>4</v>
      </c>
      <c r="O253" s="67">
        <f t="shared" si="131"/>
        <v>4.333333333333333</v>
      </c>
      <c r="P253" s="67">
        <f t="shared" si="127"/>
        <v>4.333333333333333</v>
      </c>
      <c r="Q253" s="68">
        <f t="shared" si="128"/>
        <v>23777.33222222222</v>
      </c>
      <c r="R253" s="69">
        <f t="shared" si="129"/>
        <v>4.9418861990011118</v>
      </c>
      <c r="S253" s="70">
        <f t="shared" si="130"/>
        <v>117504.86</v>
      </c>
      <c r="T253" s="71"/>
      <c r="U253" s="37"/>
      <c r="V253" s="73">
        <f>VLOOKUP(C253,SALARIO!$D$4:$G$252,4,FALSE)</f>
        <v>5494.18</v>
      </c>
      <c r="W253" s="74">
        <f t="shared" si="132"/>
        <v>117504.86</v>
      </c>
      <c r="X253" s="75">
        <f t="shared" si="133"/>
        <v>122999.04000000001</v>
      </c>
      <c r="Y253" s="76">
        <f t="shared" si="134"/>
        <v>274.709</v>
      </c>
      <c r="Z253" s="77">
        <f t="shared" si="135"/>
        <v>0</v>
      </c>
      <c r="AA253" s="89">
        <f t="shared" si="136"/>
        <v>274.709</v>
      </c>
      <c r="AB253" s="79">
        <f t="shared" si="137"/>
        <v>750</v>
      </c>
      <c r="AC253" s="77">
        <f t="shared" si="138"/>
        <v>10799.904000000002</v>
      </c>
      <c r="AD253" s="80">
        <f t="shared" si="139"/>
        <v>11549.904000000002</v>
      </c>
      <c r="AE253" s="81">
        <f t="shared" si="140"/>
        <v>11275.195000000002</v>
      </c>
      <c r="AF253" s="79">
        <f t="shared" si="141"/>
        <v>67.025400000000005</v>
      </c>
      <c r="AG253" s="82">
        <f t="shared" si="142"/>
        <v>0</v>
      </c>
      <c r="AH253" s="82">
        <f t="shared" si="143"/>
        <v>0</v>
      </c>
      <c r="AI253" s="82">
        <f t="shared" si="144"/>
        <v>0</v>
      </c>
      <c r="AJ253" s="82">
        <f t="shared" si="145"/>
        <v>0</v>
      </c>
      <c r="AK253" s="77">
        <f t="shared" si="146"/>
        <v>0</v>
      </c>
      <c r="AL253" s="84">
        <f t="shared" si="147"/>
        <v>67.025400000000005</v>
      </c>
      <c r="AM253" s="79">
        <f t="shared" si="148"/>
        <v>187.5</v>
      </c>
      <c r="AN253" s="82">
        <f t="shared" si="149"/>
        <v>274.5</v>
      </c>
      <c r="AO253" s="82">
        <f t="shared" si="150"/>
        <v>375</v>
      </c>
      <c r="AP253" s="82">
        <f t="shared" si="151"/>
        <v>500</v>
      </c>
      <c r="AQ253" s="82">
        <f t="shared" si="152"/>
        <v>750</v>
      </c>
      <c r="AR253" s="77">
        <f t="shared" si="153"/>
        <v>18599.808000000001</v>
      </c>
      <c r="AS253" s="84">
        <f t="shared" si="154"/>
        <v>20686.808000000001</v>
      </c>
      <c r="AT253" s="85">
        <f t="shared" si="155"/>
        <v>20619.782600000002</v>
      </c>
      <c r="AU253" s="81"/>
      <c r="AV253" s="74">
        <f t="shared" si="156"/>
        <v>85609.882399999988</v>
      </c>
      <c r="AW253" s="86" t="s">
        <v>324</v>
      </c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</row>
    <row r="254" spans="2:77" ht="16.5" customHeight="1" thickBot="1" x14ac:dyDescent="0.25">
      <c r="B254" s="87">
        <v>249</v>
      </c>
      <c r="C254" s="59" t="s">
        <v>281</v>
      </c>
      <c r="D254" s="60" t="s">
        <v>305</v>
      </c>
      <c r="E254" s="61">
        <v>190.6</v>
      </c>
      <c r="F254" s="62">
        <v>5687.19</v>
      </c>
      <c r="G254" s="63">
        <v>138</v>
      </c>
      <c r="H254" s="64">
        <v>6411.91</v>
      </c>
      <c r="I254" s="63">
        <v>182.6584</v>
      </c>
      <c r="J254" s="65">
        <v>5704.04</v>
      </c>
      <c r="K254" s="12">
        <f t="shared" si="126"/>
        <v>5934.38</v>
      </c>
      <c r="L254" s="66">
        <v>4</v>
      </c>
      <c r="M254" s="66">
        <v>4</v>
      </c>
      <c r="N254" s="66">
        <v>4</v>
      </c>
      <c r="O254" s="67">
        <f t="shared" si="131"/>
        <v>4</v>
      </c>
      <c r="P254" s="67">
        <f t="shared" si="127"/>
        <v>4</v>
      </c>
      <c r="Q254" s="68">
        <f t="shared" si="128"/>
        <v>23737.52</v>
      </c>
      <c r="R254" s="69">
        <f t="shared" si="129"/>
        <v>4.9418861990011118</v>
      </c>
      <c r="S254" s="70">
        <f t="shared" si="130"/>
        <v>117308.12</v>
      </c>
      <c r="T254" s="71"/>
      <c r="U254" s="37"/>
      <c r="V254" s="73">
        <f>VLOOKUP(C254,SALARIO!$D$4:$G$252,4,FALSE)</f>
        <v>5704.04</v>
      </c>
      <c r="W254" s="74">
        <f t="shared" si="132"/>
        <v>117308.12</v>
      </c>
      <c r="X254" s="75">
        <f t="shared" si="133"/>
        <v>123012.15999999999</v>
      </c>
      <c r="Y254" s="76">
        <f t="shared" si="134"/>
        <v>285.202</v>
      </c>
      <c r="Z254" s="77">
        <f t="shared" si="135"/>
        <v>0</v>
      </c>
      <c r="AA254" s="89">
        <f t="shared" si="136"/>
        <v>285.202</v>
      </c>
      <c r="AB254" s="79">
        <f t="shared" si="137"/>
        <v>750</v>
      </c>
      <c r="AC254" s="77">
        <f t="shared" si="138"/>
        <v>10801.216</v>
      </c>
      <c r="AD254" s="80">
        <f t="shared" si="139"/>
        <v>11551.216</v>
      </c>
      <c r="AE254" s="81">
        <f t="shared" si="140"/>
        <v>11266.014000000001</v>
      </c>
      <c r="AF254" s="79">
        <f t="shared" si="141"/>
        <v>73.32119999999999</v>
      </c>
      <c r="AG254" s="82">
        <f t="shared" si="142"/>
        <v>0</v>
      </c>
      <c r="AH254" s="82">
        <f t="shared" si="143"/>
        <v>0</v>
      </c>
      <c r="AI254" s="82">
        <f t="shared" si="144"/>
        <v>0</v>
      </c>
      <c r="AJ254" s="82">
        <f t="shared" si="145"/>
        <v>0</v>
      </c>
      <c r="AK254" s="77">
        <f t="shared" si="146"/>
        <v>0</v>
      </c>
      <c r="AL254" s="84">
        <f t="shared" si="147"/>
        <v>73.32119999999999</v>
      </c>
      <c r="AM254" s="79">
        <f t="shared" si="148"/>
        <v>187.5</v>
      </c>
      <c r="AN254" s="82">
        <f t="shared" si="149"/>
        <v>274.5</v>
      </c>
      <c r="AO254" s="82">
        <f t="shared" si="150"/>
        <v>375</v>
      </c>
      <c r="AP254" s="82">
        <f t="shared" si="151"/>
        <v>500</v>
      </c>
      <c r="AQ254" s="82">
        <f t="shared" si="152"/>
        <v>750</v>
      </c>
      <c r="AR254" s="77">
        <f t="shared" si="153"/>
        <v>18602.431999999997</v>
      </c>
      <c r="AS254" s="84">
        <f t="shared" si="154"/>
        <v>20689.431999999997</v>
      </c>
      <c r="AT254" s="85">
        <f t="shared" si="155"/>
        <v>20616.110799999999</v>
      </c>
      <c r="AU254" s="81"/>
      <c r="AV254" s="74">
        <f t="shared" si="156"/>
        <v>85425.995200000005</v>
      </c>
      <c r="AW254" s="86" t="s">
        <v>324</v>
      </c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</row>
    <row r="255" spans="2:77" ht="16.5" customHeight="1" thickBot="1" x14ac:dyDescent="0.25">
      <c r="B255" s="87">
        <v>250</v>
      </c>
      <c r="C255" s="59" t="s">
        <v>282</v>
      </c>
      <c r="D255" s="60" t="s">
        <v>308</v>
      </c>
      <c r="E255" s="61">
        <v>190.6</v>
      </c>
      <c r="F255" s="62">
        <v>6273.1</v>
      </c>
      <c r="G255" s="63">
        <v>190.6</v>
      </c>
      <c r="H255" s="64">
        <v>5307.84</v>
      </c>
      <c r="I255" s="63">
        <v>18</v>
      </c>
      <c r="J255" s="65">
        <v>3110.4500000000003</v>
      </c>
      <c r="K255" s="12">
        <f t="shared" si="126"/>
        <v>4897.13</v>
      </c>
      <c r="L255" s="66">
        <v>4</v>
      </c>
      <c r="M255" s="66">
        <v>4</v>
      </c>
      <c r="N255" s="66">
        <v>4</v>
      </c>
      <c r="O255" s="67">
        <f t="shared" si="131"/>
        <v>4</v>
      </c>
      <c r="P255" s="67">
        <f t="shared" si="127"/>
        <v>4</v>
      </c>
      <c r="Q255" s="68">
        <f t="shared" ref="Q255:Q263" si="157">K255*P255</f>
        <v>19588.52</v>
      </c>
      <c r="R255" s="69">
        <f t="shared" si="129"/>
        <v>4.9418861990011118</v>
      </c>
      <c r="S255" s="70">
        <f t="shared" si="130"/>
        <v>96804.23</v>
      </c>
      <c r="T255" s="71"/>
      <c r="U255" s="37"/>
      <c r="V255" s="73">
        <f>VLOOKUP(C255,SALARIO!$D$4:$G$252,4,FALSE)</f>
        <v>3110.4500000000003</v>
      </c>
      <c r="W255" s="74">
        <f t="shared" si="132"/>
        <v>96804.23</v>
      </c>
      <c r="X255" s="75">
        <f t="shared" si="133"/>
        <v>99914.68</v>
      </c>
      <c r="Y255" s="76">
        <f t="shared" si="134"/>
        <v>155.52250000000004</v>
      </c>
      <c r="Z255" s="77">
        <f t="shared" si="135"/>
        <v>0</v>
      </c>
      <c r="AA255" s="89">
        <f t="shared" si="136"/>
        <v>155.52250000000004</v>
      </c>
      <c r="AB255" s="79">
        <f t="shared" si="137"/>
        <v>750</v>
      </c>
      <c r="AC255" s="77">
        <f t="shared" si="138"/>
        <v>8491.4679999999989</v>
      </c>
      <c r="AD255" s="80">
        <f t="shared" si="139"/>
        <v>9241.4679999999989</v>
      </c>
      <c r="AE255" s="81">
        <f t="shared" si="140"/>
        <v>9085.945499999998</v>
      </c>
      <c r="AF255" s="79">
        <f t="shared" si="141"/>
        <v>0</v>
      </c>
      <c r="AG255" s="82">
        <f t="shared" si="142"/>
        <v>0</v>
      </c>
      <c r="AH255" s="82">
        <f t="shared" si="143"/>
        <v>0</v>
      </c>
      <c r="AI255" s="82">
        <f t="shared" si="144"/>
        <v>0</v>
      </c>
      <c r="AJ255" s="82">
        <f t="shared" si="145"/>
        <v>0</v>
      </c>
      <c r="AK255" s="77">
        <f t="shared" si="146"/>
        <v>0</v>
      </c>
      <c r="AL255" s="84">
        <f t="shared" si="147"/>
        <v>0</v>
      </c>
      <c r="AM255" s="79">
        <f t="shared" si="148"/>
        <v>187.5</v>
      </c>
      <c r="AN255" s="82">
        <f t="shared" si="149"/>
        <v>274.5</v>
      </c>
      <c r="AO255" s="82">
        <f t="shared" si="150"/>
        <v>375</v>
      </c>
      <c r="AP255" s="82">
        <f t="shared" si="151"/>
        <v>500</v>
      </c>
      <c r="AQ255" s="82">
        <f t="shared" si="152"/>
        <v>750</v>
      </c>
      <c r="AR255" s="77">
        <f t="shared" si="153"/>
        <v>13982.936</v>
      </c>
      <c r="AS255" s="84">
        <f t="shared" si="154"/>
        <v>16069.936</v>
      </c>
      <c r="AT255" s="85">
        <f t="shared" si="155"/>
        <v>16069.936</v>
      </c>
      <c r="AU255" s="81"/>
      <c r="AV255" s="74">
        <f t="shared" si="156"/>
        <v>71648.348499999993</v>
      </c>
      <c r="AW255" s="86" t="s">
        <v>324</v>
      </c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</row>
    <row r="256" spans="2:77" ht="16.5" customHeight="1" thickBot="1" x14ac:dyDescent="0.25">
      <c r="B256" s="87">
        <v>251</v>
      </c>
      <c r="C256" s="59" t="s">
        <v>283</v>
      </c>
      <c r="D256" s="60" t="s">
        <v>305</v>
      </c>
      <c r="E256" s="61">
        <v>190.6</v>
      </c>
      <c r="F256" s="62">
        <v>5983.79</v>
      </c>
      <c r="G256" s="63">
        <v>190.6</v>
      </c>
      <c r="H256" s="64">
        <v>5334.26</v>
      </c>
      <c r="I256" s="63">
        <v>157.5</v>
      </c>
      <c r="J256" s="65">
        <v>5654.85</v>
      </c>
      <c r="K256" s="12">
        <f t="shared" si="126"/>
        <v>5657.6333333333341</v>
      </c>
      <c r="L256" s="66">
        <v>4</v>
      </c>
      <c r="M256" s="66">
        <v>4</v>
      </c>
      <c r="N256" s="66">
        <v>4</v>
      </c>
      <c r="O256" s="67">
        <f t="shared" si="131"/>
        <v>4</v>
      </c>
      <c r="P256" s="67">
        <f t="shared" si="127"/>
        <v>4</v>
      </c>
      <c r="Q256" s="68">
        <f t="shared" si="157"/>
        <v>22630.533333333336</v>
      </c>
      <c r="R256" s="69">
        <f t="shared" si="129"/>
        <v>4.9418861990011118</v>
      </c>
      <c r="S256" s="70">
        <f t="shared" si="130"/>
        <v>111837.52</v>
      </c>
      <c r="T256" s="71"/>
      <c r="U256" s="37"/>
      <c r="V256" s="73">
        <f>VLOOKUP(C256,SALARIO!$D$4:$G$252,4,FALSE)</f>
        <v>5654.85</v>
      </c>
      <c r="W256" s="74">
        <f t="shared" si="132"/>
        <v>111837.52</v>
      </c>
      <c r="X256" s="75">
        <f t="shared" si="133"/>
        <v>117492.37000000001</v>
      </c>
      <c r="Y256" s="76">
        <f t="shared" si="134"/>
        <v>282.74250000000001</v>
      </c>
      <c r="Z256" s="77">
        <f t="shared" si="135"/>
        <v>0</v>
      </c>
      <c r="AA256" s="89">
        <f t="shared" si="136"/>
        <v>282.74250000000001</v>
      </c>
      <c r="AB256" s="79">
        <f t="shared" si="137"/>
        <v>750</v>
      </c>
      <c r="AC256" s="77">
        <f t="shared" si="138"/>
        <v>10249.237000000001</v>
      </c>
      <c r="AD256" s="80">
        <f t="shared" si="139"/>
        <v>10999.237000000001</v>
      </c>
      <c r="AE256" s="81">
        <f t="shared" si="140"/>
        <v>10716.494500000001</v>
      </c>
      <c r="AF256" s="79">
        <f t="shared" si="141"/>
        <v>71.845500000000001</v>
      </c>
      <c r="AG256" s="82">
        <f t="shared" si="142"/>
        <v>0</v>
      </c>
      <c r="AH256" s="82">
        <f t="shared" si="143"/>
        <v>0</v>
      </c>
      <c r="AI256" s="82">
        <f t="shared" si="144"/>
        <v>0</v>
      </c>
      <c r="AJ256" s="82">
        <f t="shared" si="145"/>
        <v>0</v>
      </c>
      <c r="AK256" s="77">
        <f t="shared" si="146"/>
        <v>0</v>
      </c>
      <c r="AL256" s="84">
        <f t="shared" si="147"/>
        <v>71.845500000000001</v>
      </c>
      <c r="AM256" s="79">
        <f t="shared" si="148"/>
        <v>187.5</v>
      </c>
      <c r="AN256" s="82">
        <f t="shared" si="149"/>
        <v>274.5</v>
      </c>
      <c r="AO256" s="82">
        <f t="shared" si="150"/>
        <v>375</v>
      </c>
      <c r="AP256" s="82">
        <f t="shared" si="151"/>
        <v>500</v>
      </c>
      <c r="AQ256" s="82">
        <f t="shared" si="152"/>
        <v>750</v>
      </c>
      <c r="AR256" s="77">
        <f t="shared" si="153"/>
        <v>17498.474000000002</v>
      </c>
      <c r="AS256" s="84">
        <f t="shared" si="154"/>
        <v>19585.474000000002</v>
      </c>
      <c r="AT256" s="85">
        <f t="shared" si="155"/>
        <v>19513.628500000003</v>
      </c>
      <c r="AU256" s="81"/>
      <c r="AV256" s="74">
        <f t="shared" si="156"/>
        <v>81607.396999999997</v>
      </c>
      <c r="AW256" s="86" t="s">
        <v>324</v>
      </c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</row>
    <row r="257" spans="2:77" ht="16.5" customHeight="1" thickBot="1" x14ac:dyDescent="0.25">
      <c r="B257" s="87">
        <v>252</v>
      </c>
      <c r="C257" s="59" t="s">
        <v>284</v>
      </c>
      <c r="D257" s="60" t="s">
        <v>307</v>
      </c>
      <c r="E257" s="61">
        <v>186</v>
      </c>
      <c r="F257" s="62">
        <v>9266</v>
      </c>
      <c r="G257" s="63">
        <v>105</v>
      </c>
      <c r="H257" s="64">
        <v>8516.91</v>
      </c>
      <c r="I257" s="63">
        <v>185</v>
      </c>
      <c r="J257" s="65">
        <v>8444.39</v>
      </c>
      <c r="K257" s="12">
        <f t="shared" si="126"/>
        <v>8742.4333333333325</v>
      </c>
      <c r="L257" s="66">
        <v>4</v>
      </c>
      <c r="M257" s="66">
        <v>4</v>
      </c>
      <c r="N257" s="66">
        <v>4</v>
      </c>
      <c r="O257" s="67">
        <f t="shared" si="131"/>
        <v>4</v>
      </c>
      <c r="P257" s="67">
        <f t="shared" si="127"/>
        <v>4</v>
      </c>
      <c r="Q257" s="68">
        <f t="shared" si="157"/>
        <v>34969.73333333333</v>
      </c>
      <c r="R257" s="69">
        <f t="shared" si="129"/>
        <v>4.9418861990011118</v>
      </c>
      <c r="S257" s="70">
        <f t="shared" si="130"/>
        <v>172816.44</v>
      </c>
      <c r="T257" s="71"/>
      <c r="U257" s="37"/>
      <c r="V257" s="73">
        <f>VLOOKUP(C257,SALARIO!$D$4:$G$252,4,FALSE)</f>
        <v>8444.39</v>
      </c>
      <c r="W257" s="74">
        <f t="shared" si="132"/>
        <v>172816.44</v>
      </c>
      <c r="X257" s="75">
        <f t="shared" si="133"/>
        <v>181260.83000000002</v>
      </c>
      <c r="Y257" s="76">
        <f t="shared" si="134"/>
        <v>422.21949999999998</v>
      </c>
      <c r="Z257" s="77">
        <f t="shared" si="135"/>
        <v>0</v>
      </c>
      <c r="AA257" s="89">
        <f t="shared" si="136"/>
        <v>422.21949999999998</v>
      </c>
      <c r="AB257" s="79">
        <f t="shared" si="137"/>
        <v>750</v>
      </c>
      <c r="AC257" s="77">
        <f t="shared" si="138"/>
        <v>16626.083000000002</v>
      </c>
      <c r="AD257" s="80">
        <f t="shared" si="139"/>
        <v>17376.083000000002</v>
      </c>
      <c r="AE257" s="81">
        <f t="shared" si="140"/>
        <v>16953.863500000003</v>
      </c>
      <c r="AF257" s="79">
        <f t="shared" si="141"/>
        <v>155.53169999999997</v>
      </c>
      <c r="AG257" s="82">
        <f t="shared" si="142"/>
        <v>0</v>
      </c>
      <c r="AH257" s="82">
        <f t="shared" si="143"/>
        <v>0</v>
      </c>
      <c r="AI257" s="82">
        <f t="shared" si="144"/>
        <v>0</v>
      </c>
      <c r="AJ257" s="82">
        <f t="shared" si="145"/>
        <v>0</v>
      </c>
      <c r="AK257" s="77">
        <f t="shared" si="146"/>
        <v>0</v>
      </c>
      <c r="AL257" s="84">
        <f t="shared" si="147"/>
        <v>155.53169999999997</v>
      </c>
      <c r="AM257" s="79">
        <f t="shared" si="148"/>
        <v>187.5</v>
      </c>
      <c r="AN257" s="82">
        <f t="shared" si="149"/>
        <v>274.5</v>
      </c>
      <c r="AO257" s="82">
        <f t="shared" si="150"/>
        <v>375</v>
      </c>
      <c r="AP257" s="82">
        <f t="shared" si="151"/>
        <v>500</v>
      </c>
      <c r="AQ257" s="82">
        <f t="shared" si="152"/>
        <v>750</v>
      </c>
      <c r="AR257" s="77">
        <f t="shared" si="153"/>
        <v>30252.166000000005</v>
      </c>
      <c r="AS257" s="84">
        <f t="shared" si="154"/>
        <v>32339.166000000005</v>
      </c>
      <c r="AT257" s="85">
        <f t="shared" si="155"/>
        <v>32183.634300000005</v>
      </c>
      <c r="AU257" s="81"/>
      <c r="AV257" s="74">
        <f t="shared" si="156"/>
        <v>123678.94219999999</v>
      </c>
      <c r="AW257" s="86" t="s">
        <v>324</v>
      </c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</row>
    <row r="258" spans="2:77" ht="16.5" customHeight="1" thickBot="1" x14ac:dyDescent="0.25">
      <c r="B258" s="87">
        <v>253</v>
      </c>
      <c r="C258" s="59" t="s">
        <v>285</v>
      </c>
      <c r="D258" s="60" t="s">
        <v>304</v>
      </c>
      <c r="E258" s="61">
        <v>144</v>
      </c>
      <c r="F258" s="62">
        <v>7712.869999999999</v>
      </c>
      <c r="G258" s="63">
        <v>160</v>
      </c>
      <c r="H258" s="64">
        <v>5025.93</v>
      </c>
      <c r="I258" s="63">
        <v>176</v>
      </c>
      <c r="J258" s="65">
        <v>5537.31</v>
      </c>
      <c r="K258" s="12">
        <f t="shared" si="126"/>
        <v>6092.0366666666669</v>
      </c>
      <c r="L258" s="66">
        <v>4</v>
      </c>
      <c r="M258" s="66">
        <v>4</v>
      </c>
      <c r="N258" s="66">
        <v>4</v>
      </c>
      <c r="O258" s="67">
        <f t="shared" si="131"/>
        <v>4</v>
      </c>
      <c r="P258" s="67">
        <f t="shared" si="127"/>
        <v>4</v>
      </c>
      <c r="Q258" s="68">
        <f t="shared" si="157"/>
        <v>24368.146666666667</v>
      </c>
      <c r="R258" s="69">
        <f t="shared" si="129"/>
        <v>4.9418861990011118</v>
      </c>
      <c r="S258" s="70">
        <f t="shared" si="130"/>
        <v>120424.6</v>
      </c>
      <c r="T258" s="71"/>
      <c r="U258" s="37"/>
      <c r="V258" s="73">
        <f>VLOOKUP(C258,SALARIO!$D$4:$G$252,4,FALSE)</f>
        <v>5537.31</v>
      </c>
      <c r="W258" s="74">
        <f t="shared" si="132"/>
        <v>120424.6</v>
      </c>
      <c r="X258" s="75">
        <f t="shared" si="133"/>
        <v>125961.91</v>
      </c>
      <c r="Y258" s="76">
        <f t="shared" si="134"/>
        <v>276.86550000000005</v>
      </c>
      <c r="Z258" s="77">
        <f t="shared" si="135"/>
        <v>0</v>
      </c>
      <c r="AA258" s="89">
        <f t="shared" si="136"/>
        <v>276.86550000000005</v>
      </c>
      <c r="AB258" s="79">
        <f t="shared" si="137"/>
        <v>750</v>
      </c>
      <c r="AC258" s="77">
        <f t="shared" si="138"/>
        <v>11096.191000000001</v>
      </c>
      <c r="AD258" s="80">
        <f t="shared" si="139"/>
        <v>11846.191000000001</v>
      </c>
      <c r="AE258" s="81">
        <f t="shared" si="140"/>
        <v>11569.325500000001</v>
      </c>
      <c r="AF258" s="79">
        <f t="shared" si="141"/>
        <v>68.319300000000013</v>
      </c>
      <c r="AG258" s="82">
        <f t="shared" si="142"/>
        <v>0</v>
      </c>
      <c r="AH258" s="82">
        <f t="shared" si="143"/>
        <v>0</v>
      </c>
      <c r="AI258" s="82">
        <f t="shared" si="144"/>
        <v>0</v>
      </c>
      <c r="AJ258" s="82">
        <f t="shared" si="145"/>
        <v>0</v>
      </c>
      <c r="AK258" s="77">
        <f t="shared" si="146"/>
        <v>0</v>
      </c>
      <c r="AL258" s="84">
        <f t="shared" si="147"/>
        <v>68.319300000000013</v>
      </c>
      <c r="AM258" s="79">
        <f t="shared" si="148"/>
        <v>187.5</v>
      </c>
      <c r="AN258" s="82">
        <f t="shared" si="149"/>
        <v>274.5</v>
      </c>
      <c r="AO258" s="82">
        <f t="shared" si="150"/>
        <v>375</v>
      </c>
      <c r="AP258" s="82">
        <f t="shared" si="151"/>
        <v>500</v>
      </c>
      <c r="AQ258" s="82">
        <f t="shared" si="152"/>
        <v>750</v>
      </c>
      <c r="AR258" s="77">
        <f t="shared" si="153"/>
        <v>19192.382000000001</v>
      </c>
      <c r="AS258" s="84">
        <f t="shared" si="154"/>
        <v>21279.382000000001</v>
      </c>
      <c r="AT258" s="85">
        <f t="shared" si="155"/>
        <v>21211.062700000002</v>
      </c>
      <c r="AU258" s="81"/>
      <c r="AV258" s="74">
        <f t="shared" si="156"/>
        <v>87644.21179999999</v>
      </c>
      <c r="AW258" s="86" t="s">
        <v>324</v>
      </c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</row>
    <row r="259" spans="2:77" ht="16.5" customHeight="1" thickBot="1" x14ac:dyDescent="0.25">
      <c r="B259" s="87">
        <v>254</v>
      </c>
      <c r="C259" s="59" t="s">
        <v>286</v>
      </c>
      <c r="D259" s="60" t="s">
        <v>301</v>
      </c>
      <c r="E259" s="61">
        <v>203</v>
      </c>
      <c r="F259" s="62">
        <v>7964.33</v>
      </c>
      <c r="G259" s="63">
        <v>193</v>
      </c>
      <c r="H259" s="64">
        <v>6986.88</v>
      </c>
      <c r="I259" s="63">
        <v>185</v>
      </c>
      <c r="J259" s="65">
        <v>6697.27</v>
      </c>
      <c r="K259" s="12">
        <f t="shared" si="126"/>
        <v>7216.16</v>
      </c>
      <c r="L259" s="66">
        <v>4</v>
      </c>
      <c r="M259" s="66">
        <v>4</v>
      </c>
      <c r="N259" s="66">
        <v>4</v>
      </c>
      <c r="O259" s="67">
        <f t="shared" si="131"/>
        <v>4</v>
      </c>
      <c r="P259" s="67">
        <f t="shared" si="127"/>
        <v>4</v>
      </c>
      <c r="Q259" s="68">
        <f t="shared" si="157"/>
        <v>28864.639999999999</v>
      </c>
      <c r="R259" s="69">
        <f t="shared" si="129"/>
        <v>4.9418861990011118</v>
      </c>
      <c r="S259" s="70">
        <f t="shared" si="130"/>
        <v>142645.76000000001</v>
      </c>
      <c r="T259" s="71"/>
      <c r="U259" s="37"/>
      <c r="V259" s="73">
        <f>VLOOKUP(C259,SALARIO!$D$4:$G$252,4,FALSE)</f>
        <v>6697.27</v>
      </c>
      <c r="W259" s="74">
        <f t="shared" si="132"/>
        <v>142645.76000000001</v>
      </c>
      <c r="X259" s="75">
        <f t="shared" si="133"/>
        <v>149343.03</v>
      </c>
      <c r="Y259" s="76">
        <f t="shared" si="134"/>
        <v>334.86350000000004</v>
      </c>
      <c r="Z259" s="77">
        <f t="shared" si="135"/>
        <v>0</v>
      </c>
      <c r="AA259" s="89">
        <f t="shared" si="136"/>
        <v>334.86350000000004</v>
      </c>
      <c r="AB259" s="79">
        <f t="shared" si="137"/>
        <v>750</v>
      </c>
      <c r="AC259" s="77">
        <f t="shared" si="138"/>
        <v>13434.303</v>
      </c>
      <c r="AD259" s="80">
        <f t="shared" si="139"/>
        <v>14184.303</v>
      </c>
      <c r="AE259" s="81">
        <f t="shared" si="140"/>
        <v>13849.4395</v>
      </c>
      <c r="AF259" s="79">
        <f t="shared" si="141"/>
        <v>103.11810000000001</v>
      </c>
      <c r="AG259" s="82">
        <f t="shared" si="142"/>
        <v>0</v>
      </c>
      <c r="AH259" s="82">
        <f t="shared" si="143"/>
        <v>0</v>
      </c>
      <c r="AI259" s="82">
        <f t="shared" si="144"/>
        <v>0</v>
      </c>
      <c r="AJ259" s="82">
        <f t="shared" si="145"/>
        <v>0</v>
      </c>
      <c r="AK259" s="77">
        <f t="shared" si="146"/>
        <v>0</v>
      </c>
      <c r="AL259" s="84">
        <f t="shared" si="147"/>
        <v>103.11810000000001</v>
      </c>
      <c r="AM259" s="79">
        <f t="shared" si="148"/>
        <v>187.5</v>
      </c>
      <c r="AN259" s="82">
        <f t="shared" si="149"/>
        <v>274.5</v>
      </c>
      <c r="AO259" s="82">
        <f t="shared" si="150"/>
        <v>375</v>
      </c>
      <c r="AP259" s="82">
        <f t="shared" si="151"/>
        <v>500</v>
      </c>
      <c r="AQ259" s="82">
        <f t="shared" si="152"/>
        <v>750</v>
      </c>
      <c r="AR259" s="77">
        <f t="shared" si="153"/>
        <v>23868.606</v>
      </c>
      <c r="AS259" s="84">
        <f t="shared" si="154"/>
        <v>25955.606</v>
      </c>
      <c r="AT259" s="85">
        <f t="shared" si="155"/>
        <v>25852.4879</v>
      </c>
      <c r="AU259" s="81"/>
      <c r="AV259" s="74">
        <f t="shared" si="156"/>
        <v>102943.83259999999</v>
      </c>
      <c r="AW259" s="86" t="s">
        <v>324</v>
      </c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</row>
    <row r="260" spans="2:77" ht="16.5" customHeight="1" thickBot="1" x14ac:dyDescent="0.25">
      <c r="B260" s="58">
        <v>255</v>
      </c>
      <c r="C260" s="59" t="s">
        <v>287</v>
      </c>
      <c r="D260" s="60" t="s">
        <v>304</v>
      </c>
      <c r="E260" s="61">
        <v>114.75</v>
      </c>
      <c r="F260" s="62">
        <v>5733.6299999999992</v>
      </c>
      <c r="G260" s="63">
        <v>178.5</v>
      </c>
      <c r="H260" s="64">
        <v>5540.15</v>
      </c>
      <c r="I260" s="63">
        <v>178.5</v>
      </c>
      <c r="J260" s="65">
        <v>5540.15</v>
      </c>
      <c r="K260" s="12">
        <f t="shared" si="126"/>
        <v>5604.6433333333334</v>
      </c>
      <c r="L260" s="66">
        <v>3</v>
      </c>
      <c r="M260" s="66">
        <v>4</v>
      </c>
      <c r="N260" s="66">
        <v>4</v>
      </c>
      <c r="O260" s="67">
        <f t="shared" si="131"/>
        <v>3.6666666666666665</v>
      </c>
      <c r="P260" s="67">
        <f t="shared" si="127"/>
        <v>3.6666666666666665</v>
      </c>
      <c r="Q260" s="68">
        <f t="shared" si="157"/>
        <v>20550.358888888888</v>
      </c>
      <c r="R260" s="69">
        <f t="shared" si="129"/>
        <v>4.9418861990011118</v>
      </c>
      <c r="S260" s="70">
        <f t="shared" si="130"/>
        <v>101557.53</v>
      </c>
      <c r="T260" s="71"/>
      <c r="U260" s="37"/>
      <c r="V260" s="73">
        <f>VLOOKUP(C260,SALARIO!$D$4:$G$252,4,FALSE)</f>
        <v>5540.15</v>
      </c>
      <c r="W260" s="74">
        <f t="shared" si="132"/>
        <v>101557.53</v>
      </c>
      <c r="X260" s="75">
        <f t="shared" si="133"/>
        <v>107097.68</v>
      </c>
      <c r="Y260" s="76">
        <f t="shared" si="134"/>
        <v>277.00749999999999</v>
      </c>
      <c r="Z260" s="77">
        <f t="shared" si="135"/>
        <v>0</v>
      </c>
      <c r="AA260" s="89">
        <f t="shared" si="136"/>
        <v>277.00749999999999</v>
      </c>
      <c r="AB260" s="79">
        <f t="shared" si="137"/>
        <v>750</v>
      </c>
      <c r="AC260" s="77">
        <f t="shared" si="138"/>
        <v>9209.768</v>
      </c>
      <c r="AD260" s="80">
        <f t="shared" si="139"/>
        <v>9959.768</v>
      </c>
      <c r="AE260" s="81">
        <f t="shared" si="140"/>
        <v>9682.7605000000003</v>
      </c>
      <c r="AF260" s="79">
        <f t="shared" si="141"/>
        <v>68.404499999999985</v>
      </c>
      <c r="AG260" s="82">
        <f t="shared" si="142"/>
        <v>0</v>
      </c>
      <c r="AH260" s="82">
        <f t="shared" si="143"/>
        <v>0</v>
      </c>
      <c r="AI260" s="82">
        <f t="shared" si="144"/>
        <v>0</v>
      </c>
      <c r="AJ260" s="82">
        <f t="shared" si="145"/>
        <v>0</v>
      </c>
      <c r="AK260" s="77">
        <f t="shared" si="146"/>
        <v>0</v>
      </c>
      <c r="AL260" s="84">
        <f t="shared" si="147"/>
        <v>68.404499999999985</v>
      </c>
      <c r="AM260" s="79">
        <f t="shared" si="148"/>
        <v>187.5</v>
      </c>
      <c r="AN260" s="82">
        <f t="shared" si="149"/>
        <v>274.5</v>
      </c>
      <c r="AO260" s="82">
        <f t="shared" si="150"/>
        <v>375</v>
      </c>
      <c r="AP260" s="82">
        <f t="shared" si="151"/>
        <v>500</v>
      </c>
      <c r="AQ260" s="82">
        <f t="shared" si="152"/>
        <v>750</v>
      </c>
      <c r="AR260" s="77">
        <f t="shared" si="153"/>
        <v>15419.536</v>
      </c>
      <c r="AS260" s="84">
        <f t="shared" si="154"/>
        <v>17506.536</v>
      </c>
      <c r="AT260" s="85">
        <f t="shared" si="155"/>
        <v>17438.1315</v>
      </c>
      <c r="AU260" s="81"/>
      <c r="AV260" s="74">
        <f t="shared" si="156"/>
        <v>74436.637999999992</v>
      </c>
      <c r="AW260" s="86" t="s">
        <v>324</v>
      </c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</row>
    <row r="261" spans="2:77" ht="16.5" customHeight="1" thickBot="1" x14ac:dyDescent="0.25">
      <c r="B261" s="87">
        <v>256</v>
      </c>
      <c r="C261" s="59" t="s">
        <v>288</v>
      </c>
      <c r="D261" s="60" t="s">
        <v>305</v>
      </c>
      <c r="E261" s="61">
        <v>190.6</v>
      </c>
      <c r="F261" s="62">
        <v>6212.29</v>
      </c>
      <c r="G261" s="63">
        <v>190.6</v>
      </c>
      <c r="H261" s="64">
        <v>6042.86</v>
      </c>
      <c r="I261" s="63">
        <v>190.6</v>
      </c>
      <c r="J261" s="65">
        <v>5741.24</v>
      </c>
      <c r="K261" s="12">
        <f t="shared" ref="K261:K268" si="158">(F261+H261+J261)/3</f>
        <v>5998.7966666666662</v>
      </c>
      <c r="L261" s="66">
        <v>4</v>
      </c>
      <c r="M261" s="66">
        <v>4</v>
      </c>
      <c r="N261" s="66">
        <v>4</v>
      </c>
      <c r="O261" s="67">
        <f t="shared" si="131"/>
        <v>4</v>
      </c>
      <c r="P261" s="67">
        <f t="shared" si="127"/>
        <v>4</v>
      </c>
      <c r="Q261" s="68">
        <f t="shared" si="157"/>
        <v>23995.186666666665</v>
      </c>
      <c r="R261" s="69">
        <f t="shared" si="129"/>
        <v>4.9418861990011118</v>
      </c>
      <c r="S261" s="70">
        <f t="shared" si="130"/>
        <v>118581.48</v>
      </c>
      <c r="T261" s="71"/>
      <c r="U261" s="37"/>
      <c r="V261" s="73">
        <f>VLOOKUP(C261,SALARIO!$D$4:$G$252,4,FALSE)</f>
        <v>5741.24</v>
      </c>
      <c r="W261" s="74">
        <f t="shared" si="132"/>
        <v>118581.48</v>
      </c>
      <c r="X261" s="75">
        <f t="shared" si="133"/>
        <v>124322.72</v>
      </c>
      <c r="Y261" s="76">
        <f t="shared" si="134"/>
        <v>287.06200000000001</v>
      </c>
      <c r="Z261" s="77">
        <f t="shared" si="135"/>
        <v>0</v>
      </c>
      <c r="AA261" s="89">
        <f t="shared" si="136"/>
        <v>287.06200000000001</v>
      </c>
      <c r="AB261" s="79">
        <f t="shared" si="137"/>
        <v>750</v>
      </c>
      <c r="AC261" s="77">
        <f t="shared" si="138"/>
        <v>10932.272000000001</v>
      </c>
      <c r="AD261" s="80">
        <f t="shared" si="139"/>
        <v>11682.272000000001</v>
      </c>
      <c r="AE261" s="81">
        <f t="shared" si="140"/>
        <v>11395.210000000001</v>
      </c>
      <c r="AF261" s="79">
        <f t="shared" si="141"/>
        <v>74.43719999999999</v>
      </c>
      <c r="AG261" s="82">
        <f t="shared" si="142"/>
        <v>0</v>
      </c>
      <c r="AH261" s="82">
        <f t="shared" si="143"/>
        <v>0</v>
      </c>
      <c r="AI261" s="82">
        <f t="shared" si="144"/>
        <v>0</v>
      </c>
      <c r="AJ261" s="82">
        <f t="shared" si="145"/>
        <v>0</v>
      </c>
      <c r="AK261" s="77">
        <f t="shared" si="146"/>
        <v>0</v>
      </c>
      <c r="AL261" s="84">
        <f t="shared" si="147"/>
        <v>74.43719999999999</v>
      </c>
      <c r="AM261" s="79">
        <f t="shared" si="148"/>
        <v>187.5</v>
      </c>
      <c r="AN261" s="82">
        <f t="shared" si="149"/>
        <v>274.5</v>
      </c>
      <c r="AO261" s="82">
        <f t="shared" si="150"/>
        <v>375</v>
      </c>
      <c r="AP261" s="82">
        <f t="shared" si="151"/>
        <v>500</v>
      </c>
      <c r="AQ261" s="82">
        <f t="shared" si="152"/>
        <v>750</v>
      </c>
      <c r="AR261" s="77">
        <f t="shared" si="153"/>
        <v>18864.544000000002</v>
      </c>
      <c r="AS261" s="84">
        <f t="shared" si="154"/>
        <v>20951.544000000002</v>
      </c>
      <c r="AT261" s="85">
        <f t="shared" si="155"/>
        <v>20877.106800000001</v>
      </c>
      <c r="AU261" s="81"/>
      <c r="AV261" s="74">
        <f t="shared" si="156"/>
        <v>86309.163199999981</v>
      </c>
      <c r="AW261" s="86" t="s">
        <v>324</v>
      </c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</row>
    <row r="262" spans="2:77" ht="16.5" customHeight="1" thickBot="1" x14ac:dyDescent="0.25">
      <c r="B262" s="87">
        <v>257</v>
      </c>
      <c r="C262" s="59" t="s">
        <v>289</v>
      </c>
      <c r="D262" s="60" t="s">
        <v>304</v>
      </c>
      <c r="E262" s="61">
        <v>176</v>
      </c>
      <c r="F262" s="62">
        <v>5793</v>
      </c>
      <c r="G262" s="63">
        <v>192</v>
      </c>
      <c r="H262" s="64">
        <v>6036.14</v>
      </c>
      <c r="I262" s="63">
        <v>184</v>
      </c>
      <c r="J262" s="65">
        <v>5780.45</v>
      </c>
      <c r="K262" s="12">
        <f t="shared" si="158"/>
        <v>5869.8633333333337</v>
      </c>
      <c r="L262" s="66">
        <v>4</v>
      </c>
      <c r="M262" s="66">
        <v>4</v>
      </c>
      <c r="N262" s="66">
        <v>4</v>
      </c>
      <c r="O262" s="67">
        <f t="shared" si="131"/>
        <v>4</v>
      </c>
      <c r="P262" s="67">
        <f t="shared" ref="P262:P272" si="159">IF(O262&lt;=2,0,O262)</f>
        <v>4</v>
      </c>
      <c r="Q262" s="68">
        <f t="shared" si="157"/>
        <v>23479.453333333335</v>
      </c>
      <c r="R262" s="69">
        <f t="shared" ref="R262:R263" si="160">$K$3</f>
        <v>4.9418861990011118</v>
      </c>
      <c r="S262" s="70">
        <f t="shared" ref="S262:S268" si="161">ROUNDDOWN(Q262*R262,2)</f>
        <v>116032.78</v>
      </c>
      <c r="T262" s="71"/>
      <c r="U262" s="37"/>
      <c r="V262" s="73">
        <f>VLOOKUP(C262,SALARIO!$D$4:$G$252,4,FALSE)</f>
        <v>8540.51</v>
      </c>
      <c r="W262" s="74">
        <f t="shared" si="132"/>
        <v>116032.78</v>
      </c>
      <c r="X262" s="75">
        <f t="shared" si="133"/>
        <v>124573.29</v>
      </c>
      <c r="Y262" s="76">
        <f t="shared" si="134"/>
        <v>427.02550000000002</v>
      </c>
      <c r="Z262" s="77">
        <f t="shared" si="135"/>
        <v>0</v>
      </c>
      <c r="AA262" s="89">
        <f t="shared" si="136"/>
        <v>427.02550000000002</v>
      </c>
      <c r="AB262" s="79">
        <f t="shared" si="137"/>
        <v>750</v>
      </c>
      <c r="AC262" s="77">
        <f t="shared" si="138"/>
        <v>10957.329</v>
      </c>
      <c r="AD262" s="80">
        <f t="shared" si="139"/>
        <v>11707.329</v>
      </c>
      <c r="AE262" s="81">
        <f t="shared" si="140"/>
        <v>11280.3035</v>
      </c>
      <c r="AF262" s="79">
        <f t="shared" si="141"/>
        <v>158.4153</v>
      </c>
      <c r="AG262" s="82">
        <f t="shared" si="142"/>
        <v>0</v>
      </c>
      <c r="AH262" s="82">
        <f t="shared" si="143"/>
        <v>0</v>
      </c>
      <c r="AI262" s="82">
        <f t="shared" si="144"/>
        <v>0</v>
      </c>
      <c r="AJ262" s="82">
        <f t="shared" si="145"/>
        <v>0</v>
      </c>
      <c r="AK262" s="77">
        <f t="shared" si="146"/>
        <v>0</v>
      </c>
      <c r="AL262" s="84">
        <f t="shared" si="147"/>
        <v>158.4153</v>
      </c>
      <c r="AM262" s="79">
        <f t="shared" si="148"/>
        <v>187.5</v>
      </c>
      <c r="AN262" s="82">
        <f t="shared" si="149"/>
        <v>274.5</v>
      </c>
      <c r="AO262" s="82">
        <f t="shared" si="150"/>
        <v>375</v>
      </c>
      <c r="AP262" s="82">
        <f t="shared" si="151"/>
        <v>500</v>
      </c>
      <c r="AQ262" s="82">
        <f t="shared" si="152"/>
        <v>750</v>
      </c>
      <c r="AR262" s="77">
        <f t="shared" si="153"/>
        <v>18914.657999999999</v>
      </c>
      <c r="AS262" s="84">
        <f t="shared" si="154"/>
        <v>21001.657999999999</v>
      </c>
      <c r="AT262" s="85">
        <f t="shared" si="155"/>
        <v>20843.242699999999</v>
      </c>
      <c r="AU262" s="81"/>
      <c r="AV262" s="74">
        <f t="shared" si="156"/>
        <v>83909.233800000002</v>
      </c>
      <c r="AW262" s="86" t="s">
        <v>324</v>
      </c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</row>
    <row r="263" spans="2:77" ht="16.5" customHeight="1" thickBot="1" x14ac:dyDescent="0.25">
      <c r="B263" s="87">
        <v>258</v>
      </c>
      <c r="C263" s="59" t="s">
        <v>290</v>
      </c>
      <c r="D263" s="60" t="s">
        <v>304</v>
      </c>
      <c r="E263" s="61">
        <v>192</v>
      </c>
      <c r="F263" s="62">
        <v>6790.66</v>
      </c>
      <c r="G263" s="63">
        <v>192</v>
      </c>
      <c r="H263" s="64">
        <v>6036.14</v>
      </c>
      <c r="I263" s="63">
        <v>168</v>
      </c>
      <c r="J263" s="65">
        <v>5281.62</v>
      </c>
      <c r="K263" s="12">
        <f t="shared" si="158"/>
        <v>6036.1399999999994</v>
      </c>
      <c r="L263" s="66">
        <v>4</v>
      </c>
      <c r="M263" s="66">
        <v>4</v>
      </c>
      <c r="N263" s="66">
        <v>4</v>
      </c>
      <c r="O263" s="67">
        <f t="shared" ref="O263:O268" si="162">SUM(L263:N263)/IF((3-COUNTIF(L263:N263,"NE")=0),1,(3-COUNTIF(L263:N263,"NE")))</f>
        <v>4</v>
      </c>
      <c r="P263" s="67">
        <f t="shared" si="159"/>
        <v>4</v>
      </c>
      <c r="Q263" s="68">
        <f t="shared" si="157"/>
        <v>24144.559999999998</v>
      </c>
      <c r="R263" s="69">
        <f t="shared" si="160"/>
        <v>4.9418861990011118</v>
      </c>
      <c r="S263" s="70">
        <f t="shared" si="161"/>
        <v>119319.66</v>
      </c>
      <c r="T263" s="71"/>
      <c r="U263" s="37"/>
      <c r="V263" s="73">
        <f>VLOOKUP(C263,SALARIO!$D$4:$G$252,4,FALSE)</f>
        <v>5281.62</v>
      </c>
      <c r="W263" s="74">
        <f t="shared" si="132"/>
        <v>119319.66</v>
      </c>
      <c r="X263" s="75">
        <f t="shared" si="133"/>
        <v>124601.28</v>
      </c>
      <c r="Y263" s="76">
        <f t="shared" si="134"/>
        <v>264.08100000000002</v>
      </c>
      <c r="Z263" s="77">
        <f t="shared" si="135"/>
        <v>0</v>
      </c>
      <c r="AA263" s="89">
        <f t="shared" si="136"/>
        <v>264.08100000000002</v>
      </c>
      <c r="AB263" s="79">
        <f t="shared" si="137"/>
        <v>750</v>
      </c>
      <c r="AC263" s="77">
        <f t="shared" si="138"/>
        <v>10960.128000000001</v>
      </c>
      <c r="AD263" s="80">
        <f t="shared" si="139"/>
        <v>11710.128000000001</v>
      </c>
      <c r="AE263" s="81">
        <f t="shared" si="140"/>
        <v>11446.047</v>
      </c>
      <c r="AF263" s="79">
        <f t="shared" si="141"/>
        <v>60.648599999999995</v>
      </c>
      <c r="AG263" s="82">
        <f t="shared" si="142"/>
        <v>0</v>
      </c>
      <c r="AH263" s="82">
        <f t="shared" si="143"/>
        <v>0</v>
      </c>
      <c r="AI263" s="82">
        <f t="shared" si="144"/>
        <v>0</v>
      </c>
      <c r="AJ263" s="82">
        <f t="shared" si="145"/>
        <v>0</v>
      </c>
      <c r="AK263" s="77">
        <f t="shared" si="146"/>
        <v>0</v>
      </c>
      <c r="AL263" s="84">
        <f t="shared" si="147"/>
        <v>60.648599999999995</v>
      </c>
      <c r="AM263" s="79">
        <f t="shared" si="148"/>
        <v>187.5</v>
      </c>
      <c r="AN263" s="82">
        <f t="shared" si="149"/>
        <v>274.5</v>
      </c>
      <c r="AO263" s="82">
        <f t="shared" si="150"/>
        <v>375</v>
      </c>
      <c r="AP263" s="82">
        <f t="shared" si="151"/>
        <v>500</v>
      </c>
      <c r="AQ263" s="82">
        <f t="shared" si="152"/>
        <v>750</v>
      </c>
      <c r="AR263" s="77">
        <f t="shared" si="153"/>
        <v>18920.256000000001</v>
      </c>
      <c r="AS263" s="84">
        <f t="shared" si="154"/>
        <v>21007.256000000001</v>
      </c>
      <c r="AT263" s="85">
        <f t="shared" si="155"/>
        <v>20946.607400000001</v>
      </c>
      <c r="AU263" s="81"/>
      <c r="AV263" s="74">
        <f t="shared" si="156"/>
        <v>86927.005600000004</v>
      </c>
      <c r="AW263" s="86" t="s">
        <v>324</v>
      </c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</row>
    <row r="264" spans="2:77" ht="16.5" customHeight="1" thickBot="1" x14ac:dyDescent="0.25">
      <c r="B264" s="87">
        <v>259</v>
      </c>
      <c r="C264" s="59" t="s">
        <v>291</v>
      </c>
      <c r="D264" s="60" t="s">
        <v>308</v>
      </c>
      <c r="E264" s="61">
        <v>190.6</v>
      </c>
      <c r="F264" s="62">
        <v>5282.25</v>
      </c>
      <c r="G264" s="63">
        <v>190.6</v>
      </c>
      <c r="H264" s="64">
        <v>5292.66</v>
      </c>
      <c r="I264" s="63">
        <v>107.25</v>
      </c>
      <c r="J264" s="65">
        <v>5305.43</v>
      </c>
      <c r="K264" s="12">
        <f t="shared" si="158"/>
        <v>5293.4466666666667</v>
      </c>
      <c r="L264" s="66">
        <v>3</v>
      </c>
      <c r="M264" s="66">
        <v>3</v>
      </c>
      <c r="N264" s="66">
        <v>4</v>
      </c>
      <c r="O264" s="67">
        <f t="shared" si="162"/>
        <v>3.3333333333333335</v>
      </c>
      <c r="P264" s="67">
        <f t="shared" si="159"/>
        <v>3.3333333333333335</v>
      </c>
      <c r="Q264" s="68">
        <f t="shared" ref="Q264:Q267" si="163">K264*P264</f>
        <v>17644.822222222225</v>
      </c>
      <c r="R264" s="69">
        <f t="shared" ref="R264:R272" si="164">R263</f>
        <v>4.9418861990011118</v>
      </c>
      <c r="S264" s="70">
        <f t="shared" si="161"/>
        <v>87198.7</v>
      </c>
      <c r="T264" s="71"/>
      <c r="U264" s="37"/>
      <c r="V264" s="73">
        <f>VLOOKUP(C264,SALARIO!$D$4:$G$252,4,FALSE)</f>
        <v>5305.43</v>
      </c>
      <c r="W264" s="74">
        <f t="shared" si="132"/>
        <v>87198.7</v>
      </c>
      <c r="X264" s="75">
        <f t="shared" si="133"/>
        <v>92504.13</v>
      </c>
      <c r="Y264" s="76">
        <f t="shared" si="134"/>
        <v>265.2715</v>
      </c>
      <c r="Z264" s="77">
        <f t="shared" si="135"/>
        <v>0</v>
      </c>
      <c r="AA264" s="89">
        <f t="shared" si="136"/>
        <v>265.2715</v>
      </c>
      <c r="AB264" s="79">
        <f t="shared" si="137"/>
        <v>750</v>
      </c>
      <c r="AC264" s="77">
        <f t="shared" si="138"/>
        <v>7750.4130000000005</v>
      </c>
      <c r="AD264" s="80">
        <f t="shared" si="139"/>
        <v>8500.4130000000005</v>
      </c>
      <c r="AE264" s="81">
        <f t="shared" si="140"/>
        <v>8235.1414999999997</v>
      </c>
      <c r="AF264" s="79">
        <f t="shared" si="141"/>
        <v>61.362900000000003</v>
      </c>
      <c r="AG264" s="82">
        <f t="shared" si="142"/>
        <v>0</v>
      </c>
      <c r="AH264" s="82">
        <f t="shared" si="143"/>
        <v>0</v>
      </c>
      <c r="AI264" s="82">
        <f t="shared" si="144"/>
        <v>0</v>
      </c>
      <c r="AJ264" s="82">
        <f t="shared" si="145"/>
        <v>0</v>
      </c>
      <c r="AK264" s="77">
        <f t="shared" si="146"/>
        <v>0</v>
      </c>
      <c r="AL264" s="84">
        <f t="shared" si="147"/>
        <v>61.362900000000003</v>
      </c>
      <c r="AM264" s="79">
        <f t="shared" si="148"/>
        <v>187.5</v>
      </c>
      <c r="AN264" s="82">
        <f t="shared" si="149"/>
        <v>274.5</v>
      </c>
      <c r="AO264" s="82">
        <f t="shared" si="150"/>
        <v>375</v>
      </c>
      <c r="AP264" s="82">
        <f t="shared" si="151"/>
        <v>500</v>
      </c>
      <c r="AQ264" s="82">
        <f t="shared" si="152"/>
        <v>750</v>
      </c>
      <c r="AR264" s="77">
        <f t="shared" si="153"/>
        <v>12500.826000000001</v>
      </c>
      <c r="AS264" s="84">
        <f t="shared" si="154"/>
        <v>14587.826000000001</v>
      </c>
      <c r="AT264" s="85">
        <f t="shared" si="155"/>
        <v>14526.463100000001</v>
      </c>
      <c r="AU264" s="81"/>
      <c r="AV264" s="74">
        <f t="shared" si="156"/>
        <v>64437.095399999998</v>
      </c>
      <c r="AW264" s="86" t="s">
        <v>324</v>
      </c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</row>
    <row r="265" spans="2:77" ht="16.5" customHeight="1" thickBot="1" x14ac:dyDescent="0.25">
      <c r="B265" s="87">
        <v>260</v>
      </c>
      <c r="C265" s="59" t="s">
        <v>292</v>
      </c>
      <c r="D265" s="60" t="s">
        <v>308</v>
      </c>
      <c r="E265" s="61">
        <v>153</v>
      </c>
      <c r="F265" s="62">
        <v>4727.1400000000003</v>
      </c>
      <c r="G265" s="63">
        <v>165.75</v>
      </c>
      <c r="H265" s="64">
        <v>4448.72</v>
      </c>
      <c r="I265" s="63">
        <v>191.25</v>
      </c>
      <c r="J265" s="65">
        <v>5133.1400000000003</v>
      </c>
      <c r="K265" s="12">
        <f t="shared" si="158"/>
        <v>4769.666666666667</v>
      </c>
      <c r="L265" s="66">
        <v>4</v>
      </c>
      <c r="M265" s="66">
        <v>4</v>
      </c>
      <c r="N265" s="66">
        <v>4</v>
      </c>
      <c r="O265" s="67">
        <f t="shared" si="162"/>
        <v>4</v>
      </c>
      <c r="P265" s="67">
        <f t="shared" si="159"/>
        <v>4</v>
      </c>
      <c r="Q265" s="68">
        <f t="shared" si="163"/>
        <v>19078.666666666668</v>
      </c>
      <c r="R265" s="69">
        <f t="shared" si="164"/>
        <v>4.9418861990011118</v>
      </c>
      <c r="S265" s="70">
        <f t="shared" si="161"/>
        <v>94284.59</v>
      </c>
      <c r="T265" s="71"/>
      <c r="U265" s="37"/>
      <c r="V265" s="73">
        <f>VLOOKUP(C265,SALARIO!$D$4:$G$252,4,FALSE)</f>
        <v>5133.1400000000003</v>
      </c>
      <c r="W265" s="74">
        <f t="shared" si="132"/>
        <v>94284.59</v>
      </c>
      <c r="X265" s="75">
        <f t="shared" si="133"/>
        <v>99417.73</v>
      </c>
      <c r="Y265" s="76">
        <f t="shared" si="134"/>
        <v>256.65700000000004</v>
      </c>
      <c r="Z265" s="77">
        <f t="shared" si="135"/>
        <v>0</v>
      </c>
      <c r="AA265" s="89">
        <f t="shared" si="136"/>
        <v>256.65700000000004</v>
      </c>
      <c r="AB265" s="79">
        <f t="shared" si="137"/>
        <v>750</v>
      </c>
      <c r="AC265" s="77">
        <f t="shared" si="138"/>
        <v>8441.7729999999992</v>
      </c>
      <c r="AD265" s="80">
        <f t="shared" si="139"/>
        <v>9191.7729999999992</v>
      </c>
      <c r="AE265" s="81">
        <f t="shared" si="140"/>
        <v>8935.116</v>
      </c>
      <c r="AF265" s="79">
        <f t="shared" si="141"/>
        <v>56.194200000000009</v>
      </c>
      <c r="AG265" s="82">
        <f t="shared" si="142"/>
        <v>0</v>
      </c>
      <c r="AH265" s="82">
        <f t="shared" si="143"/>
        <v>0</v>
      </c>
      <c r="AI265" s="82">
        <f t="shared" si="144"/>
        <v>0</v>
      </c>
      <c r="AJ265" s="82">
        <f t="shared" si="145"/>
        <v>0</v>
      </c>
      <c r="AK265" s="77">
        <f t="shared" si="146"/>
        <v>0</v>
      </c>
      <c r="AL265" s="84">
        <f t="shared" si="147"/>
        <v>56.194200000000009</v>
      </c>
      <c r="AM265" s="79">
        <f t="shared" si="148"/>
        <v>187.5</v>
      </c>
      <c r="AN265" s="82">
        <f t="shared" si="149"/>
        <v>274.5</v>
      </c>
      <c r="AO265" s="82">
        <f t="shared" si="150"/>
        <v>375</v>
      </c>
      <c r="AP265" s="82">
        <f t="shared" si="151"/>
        <v>500</v>
      </c>
      <c r="AQ265" s="82">
        <f t="shared" si="152"/>
        <v>750</v>
      </c>
      <c r="AR265" s="77">
        <f t="shared" si="153"/>
        <v>13883.546</v>
      </c>
      <c r="AS265" s="84">
        <f t="shared" si="154"/>
        <v>15970.546</v>
      </c>
      <c r="AT265" s="85">
        <f t="shared" si="155"/>
        <v>15914.3518</v>
      </c>
      <c r="AU265" s="81"/>
      <c r="AV265" s="74">
        <f t="shared" si="156"/>
        <v>69435.122199999998</v>
      </c>
      <c r="AW265" s="86" t="s">
        <v>324</v>
      </c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</row>
    <row r="266" spans="2:77" ht="16.5" customHeight="1" thickBot="1" x14ac:dyDescent="0.25">
      <c r="B266" s="87">
        <v>261</v>
      </c>
      <c r="C266" s="59" t="s">
        <v>293</v>
      </c>
      <c r="D266" s="60" t="s">
        <v>305</v>
      </c>
      <c r="E266" s="61">
        <v>144</v>
      </c>
      <c r="F266" s="62">
        <v>6263.77</v>
      </c>
      <c r="G266" s="63">
        <v>166.77520000000001</v>
      </c>
      <c r="H266" s="64">
        <v>6120.56</v>
      </c>
      <c r="I266" s="63">
        <v>190.6</v>
      </c>
      <c r="J266" s="65">
        <v>6042.86</v>
      </c>
      <c r="K266" s="12">
        <f t="shared" si="158"/>
        <v>6142.3966666666674</v>
      </c>
      <c r="L266" s="66">
        <v>4</v>
      </c>
      <c r="M266" s="66">
        <v>4</v>
      </c>
      <c r="N266" s="66">
        <v>4</v>
      </c>
      <c r="O266" s="67">
        <f t="shared" si="162"/>
        <v>4</v>
      </c>
      <c r="P266" s="67">
        <f t="shared" si="159"/>
        <v>4</v>
      </c>
      <c r="Q266" s="68">
        <f t="shared" si="163"/>
        <v>24569.58666666667</v>
      </c>
      <c r="R266" s="69">
        <f t="shared" si="164"/>
        <v>4.9418861990011118</v>
      </c>
      <c r="S266" s="70">
        <f t="shared" si="161"/>
        <v>121420.1</v>
      </c>
      <c r="T266" s="71"/>
      <c r="U266" s="37"/>
      <c r="V266" s="73">
        <f>VLOOKUP(C266,SALARIO!$D$4:$G$252,4,FALSE)</f>
        <v>6042.86</v>
      </c>
      <c r="W266" s="74">
        <f t="shared" si="132"/>
        <v>121420.1</v>
      </c>
      <c r="X266" s="75">
        <f t="shared" si="133"/>
        <v>127462.96</v>
      </c>
      <c r="Y266" s="76">
        <f t="shared" si="134"/>
        <v>302.14299999999997</v>
      </c>
      <c r="Z266" s="77">
        <f t="shared" si="135"/>
        <v>0</v>
      </c>
      <c r="AA266" s="89">
        <f t="shared" si="136"/>
        <v>302.14299999999997</v>
      </c>
      <c r="AB266" s="79">
        <f t="shared" si="137"/>
        <v>750</v>
      </c>
      <c r="AC266" s="77">
        <f t="shared" si="138"/>
        <v>11246.296000000002</v>
      </c>
      <c r="AD266" s="80">
        <f t="shared" si="139"/>
        <v>11996.296000000002</v>
      </c>
      <c r="AE266" s="81">
        <f t="shared" si="140"/>
        <v>11694.153000000002</v>
      </c>
      <c r="AF266" s="79">
        <f t="shared" si="141"/>
        <v>83.485799999999983</v>
      </c>
      <c r="AG266" s="82">
        <f t="shared" si="142"/>
        <v>0</v>
      </c>
      <c r="AH266" s="82">
        <f t="shared" si="143"/>
        <v>0</v>
      </c>
      <c r="AI266" s="82">
        <f t="shared" si="144"/>
        <v>0</v>
      </c>
      <c r="AJ266" s="82">
        <f t="shared" si="145"/>
        <v>0</v>
      </c>
      <c r="AK266" s="77">
        <f t="shared" si="146"/>
        <v>0</v>
      </c>
      <c r="AL266" s="84">
        <f t="shared" si="147"/>
        <v>83.485799999999983</v>
      </c>
      <c r="AM266" s="79">
        <f t="shared" si="148"/>
        <v>187.5</v>
      </c>
      <c r="AN266" s="82">
        <f t="shared" si="149"/>
        <v>274.5</v>
      </c>
      <c r="AO266" s="82">
        <f t="shared" si="150"/>
        <v>375</v>
      </c>
      <c r="AP266" s="82">
        <f t="shared" si="151"/>
        <v>500</v>
      </c>
      <c r="AQ266" s="82">
        <f t="shared" si="152"/>
        <v>750</v>
      </c>
      <c r="AR266" s="77">
        <f t="shared" si="153"/>
        <v>19492.592000000001</v>
      </c>
      <c r="AS266" s="84">
        <f t="shared" si="154"/>
        <v>21579.592000000001</v>
      </c>
      <c r="AT266" s="85">
        <f t="shared" si="155"/>
        <v>21496.106200000002</v>
      </c>
      <c r="AU266" s="81"/>
      <c r="AV266" s="74">
        <f t="shared" si="156"/>
        <v>88229.840800000005</v>
      </c>
      <c r="AW266" s="86" t="s">
        <v>324</v>
      </c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</row>
    <row r="267" spans="2:77" ht="16.5" customHeight="1" thickBot="1" x14ac:dyDescent="0.25">
      <c r="B267" s="58">
        <v>262</v>
      </c>
      <c r="C267" s="59" t="s">
        <v>294</v>
      </c>
      <c r="D267" s="60" t="s">
        <v>305</v>
      </c>
      <c r="E267" s="61">
        <v>184</v>
      </c>
      <c r="F267" s="62">
        <v>5500.49</v>
      </c>
      <c r="G267" s="63">
        <v>190.6</v>
      </c>
      <c r="H267" s="64">
        <v>5580.37</v>
      </c>
      <c r="I267" s="63">
        <v>190.6</v>
      </c>
      <c r="J267" s="65">
        <v>6309.6</v>
      </c>
      <c r="K267" s="12">
        <f t="shared" si="158"/>
        <v>5796.82</v>
      </c>
      <c r="L267" s="66">
        <v>4</v>
      </c>
      <c r="M267" s="66">
        <v>4</v>
      </c>
      <c r="N267" s="66">
        <v>3</v>
      </c>
      <c r="O267" s="67">
        <f t="shared" si="162"/>
        <v>3.6666666666666665</v>
      </c>
      <c r="P267" s="67">
        <f t="shared" si="159"/>
        <v>3.6666666666666665</v>
      </c>
      <c r="Q267" s="68">
        <f t="shared" si="163"/>
        <v>21255.006666666664</v>
      </c>
      <c r="R267" s="69">
        <f t="shared" si="164"/>
        <v>4.9418861990011118</v>
      </c>
      <c r="S267" s="70">
        <f t="shared" si="161"/>
        <v>105039.82</v>
      </c>
      <c r="T267" s="71"/>
      <c r="U267" s="37"/>
      <c r="V267" s="73">
        <f>VLOOKUP(C267,SALARIO!$D$4:$G$252,4,FALSE)</f>
        <v>6309.6</v>
      </c>
      <c r="W267" s="74">
        <f t="shared" si="132"/>
        <v>105039.82</v>
      </c>
      <c r="X267" s="75">
        <f t="shared" si="133"/>
        <v>111349.42000000001</v>
      </c>
      <c r="Y267" s="76">
        <f t="shared" si="134"/>
        <v>315.48</v>
      </c>
      <c r="Z267" s="77">
        <f t="shared" si="135"/>
        <v>0</v>
      </c>
      <c r="AA267" s="89">
        <f t="shared" si="136"/>
        <v>315.48</v>
      </c>
      <c r="AB267" s="79">
        <f t="shared" si="137"/>
        <v>750</v>
      </c>
      <c r="AC267" s="77">
        <f t="shared" si="138"/>
        <v>9634.9420000000009</v>
      </c>
      <c r="AD267" s="80">
        <f t="shared" si="139"/>
        <v>10384.942000000001</v>
      </c>
      <c r="AE267" s="81">
        <f t="shared" si="140"/>
        <v>10069.462000000001</v>
      </c>
      <c r="AF267" s="79">
        <f t="shared" si="141"/>
        <v>91.488000000000014</v>
      </c>
      <c r="AG267" s="82">
        <f t="shared" si="142"/>
        <v>0</v>
      </c>
      <c r="AH267" s="82">
        <f t="shared" si="143"/>
        <v>0</v>
      </c>
      <c r="AI267" s="82">
        <f t="shared" si="144"/>
        <v>0</v>
      </c>
      <c r="AJ267" s="82">
        <f t="shared" si="145"/>
        <v>0</v>
      </c>
      <c r="AK267" s="77">
        <f t="shared" si="146"/>
        <v>0</v>
      </c>
      <c r="AL267" s="84">
        <f t="shared" si="147"/>
        <v>91.488000000000014</v>
      </c>
      <c r="AM267" s="79">
        <f t="shared" si="148"/>
        <v>187.5</v>
      </c>
      <c r="AN267" s="82">
        <f t="shared" si="149"/>
        <v>274.5</v>
      </c>
      <c r="AO267" s="82">
        <f t="shared" si="150"/>
        <v>375</v>
      </c>
      <c r="AP267" s="82">
        <f t="shared" si="151"/>
        <v>500</v>
      </c>
      <c r="AQ267" s="82">
        <f t="shared" si="152"/>
        <v>750</v>
      </c>
      <c r="AR267" s="77">
        <f t="shared" si="153"/>
        <v>16269.884000000004</v>
      </c>
      <c r="AS267" s="84">
        <f t="shared" si="154"/>
        <v>18356.884000000005</v>
      </c>
      <c r="AT267" s="85">
        <f t="shared" si="155"/>
        <v>18265.396000000004</v>
      </c>
      <c r="AU267" s="81"/>
      <c r="AV267" s="74">
        <f t="shared" si="156"/>
        <v>76704.962</v>
      </c>
      <c r="AW267" s="86" t="s">
        <v>324</v>
      </c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</row>
    <row r="268" spans="2:77" ht="16.5" customHeight="1" thickBot="1" x14ac:dyDescent="0.25">
      <c r="B268" s="87">
        <v>263</v>
      </c>
      <c r="C268" s="59" t="s">
        <v>295</v>
      </c>
      <c r="D268" s="60" t="s">
        <v>304</v>
      </c>
      <c r="E268" s="61">
        <v>204</v>
      </c>
      <c r="F268" s="62">
        <v>7123.05</v>
      </c>
      <c r="G268" s="63">
        <v>191.25</v>
      </c>
      <c r="H268" s="64">
        <v>5935.87</v>
      </c>
      <c r="I268" s="63">
        <v>204</v>
      </c>
      <c r="J268" s="65">
        <v>6331.6</v>
      </c>
      <c r="K268" s="12">
        <f t="shared" si="158"/>
        <v>6463.5066666666671</v>
      </c>
      <c r="L268" s="66">
        <v>4</v>
      </c>
      <c r="M268" s="66">
        <v>4</v>
      </c>
      <c r="N268" s="66">
        <v>4</v>
      </c>
      <c r="O268" s="67">
        <f t="shared" si="162"/>
        <v>4</v>
      </c>
      <c r="P268" s="67">
        <f t="shared" si="159"/>
        <v>4</v>
      </c>
      <c r="Q268" s="68">
        <f t="shared" ref="Q268" si="165">K268*P268</f>
        <v>25854.026666666668</v>
      </c>
      <c r="R268" s="69">
        <f t="shared" si="164"/>
        <v>4.9418861990011118</v>
      </c>
      <c r="S268" s="70">
        <f t="shared" si="161"/>
        <v>127767.65</v>
      </c>
      <c r="T268" s="71"/>
      <c r="U268" s="37"/>
      <c r="V268" s="73">
        <f>VLOOKUP(C268,SALARIO!$D$4:$G$252,4,FALSE)</f>
        <v>6331.6</v>
      </c>
      <c r="W268" s="74">
        <f t="shared" si="132"/>
        <v>127767.65</v>
      </c>
      <c r="X268" s="75">
        <f t="shared" si="133"/>
        <v>134099.25</v>
      </c>
      <c r="Y268" s="76">
        <f t="shared" si="134"/>
        <v>316.58000000000004</v>
      </c>
      <c r="Z268" s="77">
        <f t="shared" si="135"/>
        <v>0</v>
      </c>
      <c r="AA268" s="89">
        <f t="shared" si="136"/>
        <v>316.58000000000004</v>
      </c>
      <c r="AB268" s="79">
        <f t="shared" si="137"/>
        <v>750</v>
      </c>
      <c r="AC268" s="77">
        <f t="shared" si="138"/>
        <v>11909.925000000001</v>
      </c>
      <c r="AD268" s="80">
        <f t="shared" si="139"/>
        <v>12659.925000000001</v>
      </c>
      <c r="AE268" s="81">
        <f t="shared" si="140"/>
        <v>12343.345000000001</v>
      </c>
      <c r="AF268" s="79">
        <f t="shared" si="141"/>
        <v>92.14800000000001</v>
      </c>
      <c r="AG268" s="82">
        <f t="shared" si="142"/>
        <v>0</v>
      </c>
      <c r="AH268" s="82">
        <f t="shared" si="143"/>
        <v>0</v>
      </c>
      <c r="AI268" s="82">
        <f t="shared" si="144"/>
        <v>0</v>
      </c>
      <c r="AJ268" s="82">
        <f t="shared" si="145"/>
        <v>0</v>
      </c>
      <c r="AK268" s="77">
        <f t="shared" si="146"/>
        <v>0</v>
      </c>
      <c r="AL268" s="84">
        <f t="shared" si="147"/>
        <v>92.14800000000001</v>
      </c>
      <c r="AM268" s="79">
        <f t="shared" si="148"/>
        <v>187.5</v>
      </c>
      <c r="AN268" s="82">
        <f t="shared" si="149"/>
        <v>274.5</v>
      </c>
      <c r="AO268" s="82">
        <f t="shared" si="150"/>
        <v>375</v>
      </c>
      <c r="AP268" s="82">
        <f t="shared" si="151"/>
        <v>500</v>
      </c>
      <c r="AQ268" s="82">
        <f t="shared" si="152"/>
        <v>750</v>
      </c>
      <c r="AR268" s="77">
        <f t="shared" si="153"/>
        <v>20819.850000000002</v>
      </c>
      <c r="AS268" s="84">
        <f t="shared" si="154"/>
        <v>22906.850000000002</v>
      </c>
      <c r="AT268" s="85">
        <f t="shared" si="155"/>
        <v>22814.702000000001</v>
      </c>
      <c r="AU268" s="81"/>
      <c r="AV268" s="74">
        <f t="shared" si="156"/>
        <v>92609.602999999988</v>
      </c>
      <c r="AW268" s="86" t="s">
        <v>324</v>
      </c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</row>
    <row r="269" spans="2:77" ht="20.25" customHeight="1" thickBot="1" x14ac:dyDescent="0.25">
      <c r="B269" s="87">
        <v>264</v>
      </c>
      <c r="C269" s="59" t="s">
        <v>296</v>
      </c>
      <c r="D269" s="60" t="s">
        <v>308</v>
      </c>
      <c r="E269" s="61">
        <v>180</v>
      </c>
      <c r="F269" s="62">
        <v>5085.26</v>
      </c>
      <c r="G269" s="63">
        <v>190.6</v>
      </c>
      <c r="H269" s="64">
        <v>5147.43</v>
      </c>
      <c r="I269" s="63">
        <v>190.6</v>
      </c>
      <c r="J269" s="65">
        <v>5396.69</v>
      </c>
      <c r="K269" s="12">
        <f t="shared" ref="K269:K272" si="166">(F269+H269+J269)/3</f>
        <v>5209.793333333334</v>
      </c>
      <c r="L269" s="66">
        <v>4</v>
      </c>
      <c r="M269" s="66">
        <v>4</v>
      </c>
      <c r="N269" s="66">
        <v>4</v>
      </c>
      <c r="O269" s="67">
        <f t="shared" ref="O269:O272" si="167">SUM(L269:N269)/IF((3-COUNTIF(L269:N269,"NE")=0),1,(3-COUNTIF(L269:N269,"NE")))</f>
        <v>4</v>
      </c>
      <c r="P269" s="67">
        <f t="shared" si="159"/>
        <v>4</v>
      </c>
      <c r="Q269" s="68">
        <f t="shared" ref="Q269:Q272" si="168">K269*P269</f>
        <v>20839.173333333336</v>
      </c>
      <c r="R269" s="69">
        <f t="shared" si="164"/>
        <v>4.9418861990011118</v>
      </c>
      <c r="S269" s="70">
        <f t="shared" ref="S269:S272" si="169">ROUNDDOWN(Q269*R269,2)</f>
        <v>102984.82</v>
      </c>
      <c r="T269" s="71"/>
      <c r="U269" s="37"/>
      <c r="V269" s="73">
        <f>VLOOKUP(C269,SALARIO!$D$4:$G$252,4,FALSE)</f>
        <v>5396.69</v>
      </c>
      <c r="W269" s="74">
        <f t="shared" si="132"/>
        <v>102984.82</v>
      </c>
      <c r="X269" s="75">
        <f t="shared" si="133"/>
        <v>108381.51000000001</v>
      </c>
      <c r="Y269" s="76">
        <f t="shared" si="134"/>
        <v>269.83449999999999</v>
      </c>
      <c r="Z269" s="77">
        <f t="shared" si="135"/>
        <v>0</v>
      </c>
      <c r="AA269" s="89">
        <f t="shared" si="136"/>
        <v>269.83449999999999</v>
      </c>
      <c r="AB269" s="79">
        <f t="shared" si="137"/>
        <v>750</v>
      </c>
      <c r="AC269" s="77">
        <f t="shared" si="138"/>
        <v>9338.1510000000017</v>
      </c>
      <c r="AD269" s="80">
        <f t="shared" si="139"/>
        <v>10088.151000000002</v>
      </c>
      <c r="AE269" s="81">
        <f t="shared" si="140"/>
        <v>9818.3165000000008</v>
      </c>
      <c r="AF269" s="79">
        <f t="shared" si="141"/>
        <v>64.100699999999989</v>
      </c>
      <c r="AG269" s="82">
        <f t="shared" si="142"/>
        <v>0</v>
      </c>
      <c r="AH269" s="82">
        <f t="shared" si="143"/>
        <v>0</v>
      </c>
      <c r="AI269" s="82">
        <f t="shared" si="144"/>
        <v>0</v>
      </c>
      <c r="AJ269" s="82">
        <f t="shared" si="145"/>
        <v>0</v>
      </c>
      <c r="AK269" s="77">
        <f t="shared" si="146"/>
        <v>0</v>
      </c>
      <c r="AL269" s="84">
        <f t="shared" si="147"/>
        <v>64.100699999999989</v>
      </c>
      <c r="AM269" s="79">
        <f t="shared" si="148"/>
        <v>187.5</v>
      </c>
      <c r="AN269" s="82">
        <f t="shared" si="149"/>
        <v>274.5</v>
      </c>
      <c r="AO269" s="82">
        <f t="shared" si="150"/>
        <v>375</v>
      </c>
      <c r="AP269" s="82">
        <f t="shared" si="151"/>
        <v>500</v>
      </c>
      <c r="AQ269" s="82">
        <f t="shared" si="152"/>
        <v>750</v>
      </c>
      <c r="AR269" s="77">
        <f t="shared" si="153"/>
        <v>15676.302000000003</v>
      </c>
      <c r="AS269" s="84">
        <f t="shared" si="154"/>
        <v>17763.302000000003</v>
      </c>
      <c r="AT269" s="85">
        <f t="shared" si="155"/>
        <v>17699.201300000004</v>
      </c>
      <c r="AU269" s="81"/>
      <c r="AV269" s="74">
        <f t="shared" si="156"/>
        <v>75467.302200000006</v>
      </c>
      <c r="AW269" s="86" t="s">
        <v>324</v>
      </c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</row>
    <row r="270" spans="2:77" s="92" customFormat="1" ht="18" customHeight="1" thickBot="1" x14ac:dyDescent="0.3">
      <c r="B270" s="58">
        <v>265</v>
      </c>
      <c r="C270" s="59" t="s">
        <v>297</v>
      </c>
      <c r="D270" s="60" t="s">
        <v>305</v>
      </c>
      <c r="E270" s="61">
        <v>116.5</v>
      </c>
      <c r="F270" s="62">
        <v>6137.59</v>
      </c>
      <c r="G270" s="63">
        <v>190.6</v>
      </c>
      <c r="H270" s="64">
        <v>5659.17</v>
      </c>
      <c r="I270" s="63">
        <v>190.6</v>
      </c>
      <c r="J270" s="65">
        <v>5620.92</v>
      </c>
      <c r="K270" s="12">
        <f t="shared" si="166"/>
        <v>5805.8933333333334</v>
      </c>
      <c r="L270" s="66">
        <v>4</v>
      </c>
      <c r="M270" s="66">
        <v>4</v>
      </c>
      <c r="N270" s="66">
        <v>4</v>
      </c>
      <c r="O270" s="67">
        <f t="shared" si="167"/>
        <v>4</v>
      </c>
      <c r="P270" s="67">
        <f t="shared" si="159"/>
        <v>4</v>
      </c>
      <c r="Q270" s="68">
        <f t="shared" si="168"/>
        <v>23223.573333333334</v>
      </c>
      <c r="R270" s="69">
        <f t="shared" si="164"/>
        <v>4.9418861990011118</v>
      </c>
      <c r="S270" s="70">
        <f t="shared" si="169"/>
        <v>114768.25</v>
      </c>
      <c r="T270" s="94"/>
      <c r="U270" s="95"/>
      <c r="V270" s="73">
        <f>VLOOKUP(C270,SALARIO!$D$4:$G$252,4,FALSE)</f>
        <v>5620.92</v>
      </c>
      <c r="W270" s="74">
        <f t="shared" si="132"/>
        <v>114768.25</v>
      </c>
      <c r="X270" s="75">
        <f t="shared" si="133"/>
        <v>120389.17</v>
      </c>
      <c r="Y270" s="76">
        <f t="shared" si="134"/>
        <v>281.04599999999999</v>
      </c>
      <c r="Z270" s="77">
        <f t="shared" si="135"/>
        <v>0</v>
      </c>
      <c r="AA270" s="89">
        <f t="shared" si="136"/>
        <v>281.04599999999999</v>
      </c>
      <c r="AB270" s="79">
        <f t="shared" si="137"/>
        <v>750</v>
      </c>
      <c r="AC270" s="77">
        <f t="shared" si="138"/>
        <v>10538.917000000001</v>
      </c>
      <c r="AD270" s="80">
        <f t="shared" si="139"/>
        <v>11288.917000000001</v>
      </c>
      <c r="AE270" s="81">
        <f t="shared" si="140"/>
        <v>11007.871000000001</v>
      </c>
      <c r="AF270" s="79">
        <f t="shared" si="141"/>
        <v>70.827600000000004</v>
      </c>
      <c r="AG270" s="82">
        <f t="shared" si="142"/>
        <v>0</v>
      </c>
      <c r="AH270" s="82">
        <f t="shared" si="143"/>
        <v>0</v>
      </c>
      <c r="AI270" s="82">
        <f t="shared" si="144"/>
        <v>0</v>
      </c>
      <c r="AJ270" s="82">
        <f t="shared" si="145"/>
        <v>0</v>
      </c>
      <c r="AK270" s="77">
        <f t="shared" si="146"/>
        <v>0</v>
      </c>
      <c r="AL270" s="84">
        <f t="shared" si="147"/>
        <v>70.827600000000004</v>
      </c>
      <c r="AM270" s="79">
        <f t="shared" si="148"/>
        <v>187.5</v>
      </c>
      <c r="AN270" s="82">
        <f t="shared" si="149"/>
        <v>274.5</v>
      </c>
      <c r="AO270" s="82">
        <f t="shared" si="150"/>
        <v>375</v>
      </c>
      <c r="AP270" s="82">
        <f t="shared" si="151"/>
        <v>500</v>
      </c>
      <c r="AQ270" s="82">
        <f t="shared" si="152"/>
        <v>750</v>
      </c>
      <c r="AR270" s="77">
        <f t="shared" si="153"/>
        <v>18077.833999999999</v>
      </c>
      <c r="AS270" s="84">
        <f t="shared" si="154"/>
        <v>20164.833999999999</v>
      </c>
      <c r="AT270" s="85">
        <f t="shared" si="155"/>
        <v>20094.006399999998</v>
      </c>
      <c r="AU270" s="81"/>
      <c r="AV270" s="74">
        <f t="shared" si="156"/>
        <v>83666.372600000002</v>
      </c>
      <c r="AW270" s="86" t="s">
        <v>324</v>
      </c>
    </row>
    <row r="271" spans="2:77" s="92" customFormat="1" ht="18" customHeight="1" thickBot="1" x14ac:dyDescent="0.25">
      <c r="B271" s="87">
        <v>266</v>
      </c>
      <c r="C271" s="59" t="s">
        <v>298</v>
      </c>
      <c r="D271" s="60" t="s">
        <v>312</v>
      </c>
      <c r="E271" s="61">
        <v>203</v>
      </c>
      <c r="F271" s="62">
        <v>9118.58</v>
      </c>
      <c r="G271" s="63">
        <v>193</v>
      </c>
      <c r="H271" s="64">
        <v>7999.48</v>
      </c>
      <c r="I271" s="63">
        <v>185</v>
      </c>
      <c r="J271" s="65">
        <v>7667.89</v>
      </c>
      <c r="K271" s="12">
        <f t="shared" si="166"/>
        <v>8261.9833333333318</v>
      </c>
      <c r="L271" s="66">
        <v>4</v>
      </c>
      <c r="M271" s="66">
        <v>4</v>
      </c>
      <c r="N271" s="66">
        <v>4</v>
      </c>
      <c r="O271" s="67">
        <f t="shared" si="167"/>
        <v>4</v>
      </c>
      <c r="P271" s="67">
        <f t="shared" si="159"/>
        <v>4</v>
      </c>
      <c r="Q271" s="68">
        <f t="shared" si="168"/>
        <v>33047.933333333327</v>
      </c>
      <c r="R271" s="69">
        <f t="shared" si="164"/>
        <v>4.9418861990011118</v>
      </c>
      <c r="S271" s="70">
        <f t="shared" si="169"/>
        <v>163319.12</v>
      </c>
      <c r="U271" s="96"/>
      <c r="V271" s="73">
        <f>VLOOKUP(C271,SALARIO!$D$4:$G$252,4,FALSE)</f>
        <v>7667.89</v>
      </c>
      <c r="W271" s="74">
        <f t="shared" si="132"/>
        <v>163319.12</v>
      </c>
      <c r="X271" s="75">
        <f t="shared" si="133"/>
        <v>170987.01</v>
      </c>
      <c r="Y271" s="76">
        <f t="shared" si="134"/>
        <v>383.39450000000005</v>
      </c>
      <c r="Z271" s="77">
        <f t="shared" si="135"/>
        <v>0</v>
      </c>
      <c r="AA271" s="89">
        <f t="shared" si="136"/>
        <v>383.39450000000005</v>
      </c>
      <c r="AB271" s="79">
        <f t="shared" si="137"/>
        <v>750</v>
      </c>
      <c r="AC271" s="77">
        <f t="shared" si="138"/>
        <v>15598.701000000001</v>
      </c>
      <c r="AD271" s="80">
        <f t="shared" si="139"/>
        <v>16348.701000000001</v>
      </c>
      <c r="AE271" s="81">
        <f t="shared" si="140"/>
        <v>15965.306500000001</v>
      </c>
      <c r="AF271" s="79">
        <f t="shared" si="141"/>
        <v>132.23670000000001</v>
      </c>
      <c r="AG271" s="82">
        <f t="shared" si="142"/>
        <v>0</v>
      </c>
      <c r="AH271" s="82">
        <f t="shared" si="143"/>
        <v>0</v>
      </c>
      <c r="AI271" s="82">
        <f t="shared" si="144"/>
        <v>0</v>
      </c>
      <c r="AJ271" s="82">
        <f t="shared" si="145"/>
        <v>0</v>
      </c>
      <c r="AK271" s="77">
        <f t="shared" si="146"/>
        <v>0</v>
      </c>
      <c r="AL271" s="84">
        <f t="shared" si="147"/>
        <v>132.23670000000001</v>
      </c>
      <c r="AM271" s="79">
        <f t="shared" si="148"/>
        <v>187.5</v>
      </c>
      <c r="AN271" s="82">
        <f t="shared" si="149"/>
        <v>274.5</v>
      </c>
      <c r="AO271" s="82">
        <f t="shared" si="150"/>
        <v>375</v>
      </c>
      <c r="AP271" s="82">
        <f t="shared" si="151"/>
        <v>500</v>
      </c>
      <c r="AQ271" s="82">
        <f t="shared" si="152"/>
        <v>750</v>
      </c>
      <c r="AR271" s="77">
        <f t="shared" si="153"/>
        <v>28197.402000000002</v>
      </c>
      <c r="AS271" s="84">
        <f t="shared" si="154"/>
        <v>30284.402000000002</v>
      </c>
      <c r="AT271" s="85">
        <f t="shared" si="155"/>
        <v>30152.165300000001</v>
      </c>
      <c r="AU271" s="81"/>
      <c r="AV271" s="74">
        <f t="shared" si="156"/>
        <v>117201.6482</v>
      </c>
      <c r="AW271" s="86" t="s">
        <v>324</v>
      </c>
    </row>
    <row r="272" spans="2:77" s="92" customFormat="1" ht="29.25" customHeight="1" thickBot="1" x14ac:dyDescent="0.25">
      <c r="B272" s="87">
        <v>267</v>
      </c>
      <c r="C272" s="59" t="s">
        <v>299</v>
      </c>
      <c r="D272" s="60" t="s">
        <v>304</v>
      </c>
      <c r="E272" s="61">
        <v>136</v>
      </c>
      <c r="F272" s="62">
        <v>6024.44</v>
      </c>
      <c r="G272" s="63">
        <v>176</v>
      </c>
      <c r="H272" s="64">
        <v>5537.31</v>
      </c>
      <c r="I272" s="63">
        <v>192</v>
      </c>
      <c r="J272" s="65">
        <v>6036.14</v>
      </c>
      <c r="K272" s="12">
        <f t="shared" si="166"/>
        <v>5865.9633333333331</v>
      </c>
      <c r="L272" s="66">
        <v>3</v>
      </c>
      <c r="M272" s="66">
        <v>4</v>
      </c>
      <c r="N272" s="66">
        <v>4</v>
      </c>
      <c r="O272" s="67">
        <f t="shared" si="167"/>
        <v>3.6666666666666665</v>
      </c>
      <c r="P272" s="67">
        <f t="shared" si="159"/>
        <v>3.6666666666666665</v>
      </c>
      <c r="Q272" s="68">
        <f t="shared" si="168"/>
        <v>21508.53222222222</v>
      </c>
      <c r="R272" s="69">
        <f t="shared" si="164"/>
        <v>4.9418861990011118</v>
      </c>
      <c r="S272" s="70">
        <f t="shared" si="169"/>
        <v>106292.71</v>
      </c>
      <c r="U272" s="96"/>
      <c r="V272" s="73">
        <f>VLOOKUP(C272,SALARIO!$D$4:$G$252,4,FALSE)</f>
        <v>6036.14</v>
      </c>
      <c r="W272" s="74">
        <f t="shared" si="132"/>
        <v>106292.71</v>
      </c>
      <c r="X272" s="75">
        <f t="shared" si="133"/>
        <v>112328.85</v>
      </c>
      <c r="Y272" s="76">
        <f t="shared" si="134"/>
        <v>301.80700000000002</v>
      </c>
      <c r="Z272" s="77">
        <f t="shared" si="135"/>
        <v>0</v>
      </c>
      <c r="AA272" s="89">
        <f t="shared" si="136"/>
        <v>301.80700000000002</v>
      </c>
      <c r="AB272" s="79">
        <f t="shared" si="137"/>
        <v>750</v>
      </c>
      <c r="AC272" s="77">
        <f t="shared" si="138"/>
        <v>9732.8850000000002</v>
      </c>
      <c r="AD272" s="80">
        <f t="shared" si="139"/>
        <v>10482.885</v>
      </c>
      <c r="AE272" s="81">
        <f t="shared" si="140"/>
        <v>10181.078</v>
      </c>
      <c r="AF272" s="79">
        <f t="shared" si="141"/>
        <v>83.284200000000013</v>
      </c>
      <c r="AG272" s="82">
        <f t="shared" si="142"/>
        <v>0</v>
      </c>
      <c r="AH272" s="82">
        <f t="shared" si="143"/>
        <v>0</v>
      </c>
      <c r="AI272" s="82">
        <f t="shared" si="144"/>
        <v>0</v>
      </c>
      <c r="AJ272" s="82">
        <f t="shared" si="145"/>
        <v>0</v>
      </c>
      <c r="AK272" s="77">
        <f t="shared" si="146"/>
        <v>0</v>
      </c>
      <c r="AL272" s="84">
        <f>SUM(AF272:AK272)</f>
        <v>83.284200000000013</v>
      </c>
      <c r="AM272" s="79">
        <f t="shared" si="148"/>
        <v>187.5</v>
      </c>
      <c r="AN272" s="82">
        <f t="shared" si="149"/>
        <v>274.5</v>
      </c>
      <c r="AO272" s="82">
        <f t="shared" si="150"/>
        <v>375</v>
      </c>
      <c r="AP272" s="82">
        <f t="shared" si="151"/>
        <v>500</v>
      </c>
      <c r="AQ272" s="82">
        <f t="shared" si="152"/>
        <v>750</v>
      </c>
      <c r="AR272" s="77">
        <f t="shared" si="153"/>
        <v>16465.77</v>
      </c>
      <c r="AS272" s="84">
        <f t="shared" si="154"/>
        <v>18552.77</v>
      </c>
      <c r="AT272" s="85">
        <f t="shared" si="155"/>
        <v>18469.485800000002</v>
      </c>
      <c r="AU272" s="81"/>
      <c r="AV272" s="74">
        <f t="shared" si="156"/>
        <v>77642.146200000017</v>
      </c>
      <c r="AW272" s="86" t="s">
        <v>324</v>
      </c>
    </row>
    <row r="273" spans="2:48" s="92" customFormat="1" ht="18.75" customHeight="1" thickBot="1" x14ac:dyDescent="0.25">
      <c r="B273" s="97"/>
      <c r="C273" s="23"/>
      <c r="D273" s="98"/>
      <c r="E273" s="11"/>
      <c r="F273" s="99">
        <f>SUM(F6:F272)</f>
        <v>1525996.6300000001</v>
      </c>
      <c r="G273" s="100"/>
      <c r="H273" s="99">
        <f>SUM(H6:H272)</f>
        <v>1363222.9099999983</v>
      </c>
      <c r="I273" s="100"/>
      <c r="J273" s="99">
        <f>SUM(J6:J272)</f>
        <v>1329339.4799999991</v>
      </c>
      <c r="K273" s="1"/>
      <c r="L273" s="101"/>
      <c r="M273" s="101"/>
      <c r="N273" s="101"/>
      <c r="O273" s="102"/>
      <c r="P273" s="102"/>
      <c r="Q273" s="103"/>
      <c r="R273" s="104"/>
      <c r="S273" s="71"/>
      <c r="T273" s="105"/>
      <c r="U273" s="96"/>
      <c r="V273" s="73">
        <f>SUM(V6:V272)</f>
        <v>1516251.5099999988</v>
      </c>
      <c r="AA273" s="106">
        <f>SUM(AA6:AA272)</f>
        <v>76044.64700000007</v>
      </c>
      <c r="AE273" s="107">
        <f>SUM(AE6:AE272)</f>
        <v>2634294.3849999998</v>
      </c>
      <c r="AL273" s="106">
        <f>SUM(AL6:AL272)</f>
        <v>22838.984149999997</v>
      </c>
      <c r="AT273" s="107">
        <f>SUM(AT6:AT272)</f>
        <v>4788573.6323999995</v>
      </c>
      <c r="AV273" s="108">
        <f>SUM(AV6:AV272)</f>
        <v>20071790.322600007</v>
      </c>
    </row>
    <row r="274" spans="2:48" s="92" customFormat="1" ht="18" customHeight="1" thickBot="1" x14ac:dyDescent="0.25">
      <c r="B274" s="97"/>
      <c r="C274" s="23"/>
      <c r="D274" s="98"/>
      <c r="E274" s="9"/>
      <c r="F274" s="9"/>
      <c r="G274" s="9"/>
      <c r="H274" s="9"/>
      <c r="I274" s="9"/>
      <c r="J274" s="9"/>
      <c r="K274" s="94">
        <f>SUM(K6:K272)</f>
        <v>1406186.3399999992</v>
      </c>
      <c r="L274" s="109"/>
      <c r="M274" s="109"/>
      <c r="N274" s="109"/>
      <c r="O274" s="110"/>
      <c r="P274" s="110"/>
      <c r="Q274" s="111">
        <f>SUM(Q6:Q272)</f>
        <v>5563596.2733333297</v>
      </c>
      <c r="R274" s="112"/>
      <c r="S274" s="94">
        <f>SUM(S6:S272)</f>
        <v>27494658.339999989</v>
      </c>
      <c r="U274" s="113"/>
      <c r="V274" s="73">
        <v>1516251.5099999988</v>
      </c>
      <c r="AA274" s="92">
        <v>75829</v>
      </c>
    </row>
    <row r="275" spans="2:48" s="92" customFormat="1" ht="18" customHeight="1" thickBot="1" x14ac:dyDescent="0.25">
      <c r="B275" s="97"/>
      <c r="C275" s="23"/>
      <c r="D275" s="98"/>
      <c r="E275" s="9"/>
      <c r="F275" s="9"/>
      <c r="G275" s="9"/>
      <c r="H275" s="9"/>
      <c r="I275" s="9"/>
      <c r="J275" s="9"/>
      <c r="K275" s="97"/>
      <c r="L275" s="114"/>
      <c r="M275" s="114"/>
      <c r="N275" s="114"/>
      <c r="O275" s="97"/>
      <c r="P275" s="97"/>
      <c r="Q275" s="9"/>
      <c r="R275" s="112"/>
      <c r="T275" s="107"/>
      <c r="U275" s="96"/>
      <c r="V275" s="73">
        <f>V273-V274</f>
        <v>0</v>
      </c>
    </row>
    <row r="276" spans="2:48" s="92" customFormat="1" ht="18" customHeight="1" thickBot="1" x14ac:dyDescent="0.25">
      <c r="B276" s="97"/>
      <c r="C276" s="23"/>
      <c r="D276" s="98"/>
      <c r="E276" s="9"/>
      <c r="F276" s="9"/>
      <c r="G276" s="9"/>
      <c r="H276" s="9"/>
      <c r="I276" s="9"/>
      <c r="J276" s="9"/>
      <c r="K276" s="330">
        <f>S274/K274</f>
        <v>19.552642176854032</v>
      </c>
      <c r="L276" s="331"/>
      <c r="M276" s="114"/>
      <c r="N276" s="114"/>
      <c r="O276" s="97"/>
      <c r="P276" s="97"/>
      <c r="Q276" s="9"/>
      <c r="R276" s="112"/>
      <c r="T276" s="107"/>
      <c r="U276" s="96"/>
    </row>
    <row r="277" spans="2:48" s="92" customFormat="1" ht="36" customHeight="1" thickBot="1" x14ac:dyDescent="0.25">
      <c r="B277" s="97"/>
      <c r="C277" s="23"/>
      <c r="D277" s="98"/>
      <c r="E277" s="9"/>
      <c r="F277" s="9"/>
      <c r="G277" s="9"/>
      <c r="H277" s="9"/>
      <c r="I277" s="9"/>
      <c r="J277" s="9"/>
      <c r="K277" s="115"/>
      <c r="N277" s="114"/>
      <c r="O277" s="97"/>
      <c r="P277" s="97"/>
      <c r="Q277" s="9"/>
      <c r="R277" s="116" t="s">
        <v>40</v>
      </c>
      <c r="S277" s="117">
        <f>G3-S274</f>
        <v>1.300000011920929</v>
      </c>
      <c r="T277" s="107"/>
      <c r="U277" s="96"/>
    </row>
    <row r="278" spans="2:48" s="92" customFormat="1" ht="18" customHeight="1" x14ac:dyDescent="0.2">
      <c r="B278" s="97"/>
      <c r="C278" s="23"/>
      <c r="D278" s="98"/>
      <c r="E278" s="9"/>
      <c r="F278" s="9"/>
      <c r="G278" s="9"/>
      <c r="H278" s="9"/>
      <c r="I278" s="9"/>
      <c r="J278" s="9"/>
      <c r="L278" s="114"/>
      <c r="M278" s="114"/>
      <c r="N278" s="114"/>
      <c r="O278" s="97"/>
      <c r="P278" s="97"/>
      <c r="Q278" s="9"/>
      <c r="R278" s="112"/>
      <c r="T278" s="107"/>
      <c r="U278" s="96"/>
    </row>
    <row r="279" spans="2:48" s="92" customFormat="1" ht="18" customHeight="1" x14ac:dyDescent="0.25">
      <c r="B279" s="97"/>
      <c r="C279" s="118" t="s">
        <v>26</v>
      </c>
      <c r="D279" s="119"/>
      <c r="E279" s="10"/>
      <c r="F279" s="10"/>
      <c r="G279" s="10"/>
      <c r="H279" s="10" t="s">
        <v>27</v>
      </c>
      <c r="I279" s="9"/>
      <c r="J279" s="9"/>
      <c r="K279" s="9"/>
      <c r="L279" s="114"/>
      <c r="M279" s="114"/>
      <c r="N279" s="114"/>
      <c r="O279" s="97"/>
      <c r="P279" s="97"/>
      <c r="Q279" s="9"/>
      <c r="R279" s="112"/>
      <c r="S279" s="107"/>
      <c r="T279" s="107"/>
      <c r="U279" s="96"/>
    </row>
    <row r="280" spans="2:48" s="92" customFormat="1" ht="18" customHeight="1" x14ac:dyDescent="0.2">
      <c r="B280" s="97"/>
      <c r="C280" s="120"/>
      <c r="D280" s="121"/>
      <c r="E280" s="9"/>
      <c r="F280" s="9"/>
      <c r="G280" s="9"/>
      <c r="H280" s="9"/>
      <c r="I280" s="9"/>
      <c r="J280" s="9"/>
      <c r="K280" s="9"/>
      <c r="L280" s="114"/>
      <c r="M280" s="114"/>
      <c r="N280" s="114"/>
      <c r="O280" s="97"/>
      <c r="P280" s="97"/>
      <c r="Q280" s="9"/>
      <c r="R280" s="112"/>
      <c r="S280" s="107"/>
      <c r="T280" s="107"/>
      <c r="U280" s="96"/>
    </row>
    <row r="281" spans="2:48" s="92" customFormat="1" ht="18" customHeight="1" x14ac:dyDescent="0.2">
      <c r="B281" s="97"/>
      <c r="C281" s="122" t="s">
        <v>300</v>
      </c>
      <c r="D281" s="123" t="s">
        <v>28</v>
      </c>
      <c r="E281" s="8"/>
      <c r="F281" s="8"/>
      <c r="G281" s="8"/>
      <c r="H281" s="9"/>
      <c r="I281" s="8" t="s">
        <v>29</v>
      </c>
      <c r="J281" s="9"/>
      <c r="K281" s="9"/>
      <c r="L281" s="114"/>
      <c r="M281" s="114"/>
      <c r="N281" s="114"/>
      <c r="O281" s="97"/>
      <c r="P281" s="97"/>
      <c r="Q281" s="9"/>
      <c r="R281" s="112"/>
      <c r="S281" s="107"/>
      <c r="T281" s="107"/>
      <c r="U281" s="96"/>
    </row>
    <row r="282" spans="2:48" s="92" customFormat="1" ht="18" customHeight="1" x14ac:dyDescent="0.2">
      <c r="B282" s="97"/>
      <c r="C282" s="122" t="s">
        <v>30</v>
      </c>
      <c r="D282" s="123" t="s">
        <v>31</v>
      </c>
      <c r="E282" s="8"/>
      <c r="F282" s="8"/>
      <c r="G282" s="8"/>
      <c r="H282" s="9"/>
      <c r="I282" s="8" t="s">
        <v>29</v>
      </c>
      <c r="J282" s="9"/>
      <c r="K282" s="9"/>
      <c r="L282" s="114"/>
      <c r="M282" s="114"/>
      <c r="N282" s="114"/>
      <c r="O282" s="97"/>
      <c r="P282" s="97"/>
      <c r="Q282" s="9"/>
      <c r="R282" s="112"/>
      <c r="S282" s="107"/>
      <c r="T282" s="107"/>
      <c r="U282" s="96"/>
    </row>
    <row r="283" spans="2:48" s="92" customFormat="1" ht="18" customHeight="1" x14ac:dyDescent="0.2">
      <c r="B283" s="97"/>
      <c r="C283" s="122" t="s">
        <v>25</v>
      </c>
      <c r="D283" s="123" t="s">
        <v>32</v>
      </c>
      <c r="E283" s="8"/>
      <c r="F283" s="8"/>
      <c r="G283" s="8"/>
      <c r="H283" s="9"/>
      <c r="I283" s="8" t="s">
        <v>29</v>
      </c>
      <c r="J283" s="9"/>
      <c r="K283" s="9"/>
      <c r="L283" s="114"/>
      <c r="M283" s="114"/>
      <c r="N283" s="114"/>
      <c r="O283" s="97"/>
      <c r="P283" s="97"/>
      <c r="Q283" s="9"/>
      <c r="R283" s="112"/>
      <c r="S283" s="107"/>
      <c r="T283" s="107"/>
      <c r="U283" s="96"/>
    </row>
    <row r="284" spans="2:48" s="92" customFormat="1" ht="18" customHeight="1" x14ac:dyDescent="0.2">
      <c r="B284" s="97"/>
      <c r="C284" s="122" t="s">
        <v>41</v>
      </c>
      <c r="D284" s="123" t="s">
        <v>33</v>
      </c>
      <c r="E284" s="8"/>
      <c r="F284" s="8"/>
      <c r="G284" s="8"/>
      <c r="H284" s="9"/>
      <c r="I284" s="8" t="s">
        <v>29</v>
      </c>
      <c r="J284" s="9"/>
      <c r="K284" s="9"/>
      <c r="L284" s="114"/>
      <c r="M284" s="114"/>
      <c r="N284" s="114"/>
      <c r="O284" s="97"/>
      <c r="P284" s="97"/>
      <c r="Q284" s="9"/>
      <c r="R284" s="112"/>
      <c r="S284" s="107"/>
      <c r="T284" s="107"/>
      <c r="U284" s="96"/>
    </row>
    <row r="285" spans="2:48" s="92" customFormat="1" ht="18" customHeight="1" x14ac:dyDescent="0.2">
      <c r="B285" s="97"/>
      <c r="C285" s="122" t="s">
        <v>18</v>
      </c>
      <c r="D285" s="123" t="s">
        <v>33</v>
      </c>
      <c r="E285" s="8"/>
      <c r="F285" s="8"/>
      <c r="G285" s="8"/>
      <c r="H285" s="9"/>
      <c r="I285" s="8" t="s">
        <v>29</v>
      </c>
      <c r="J285" s="9"/>
      <c r="K285" s="9"/>
      <c r="L285" s="114"/>
      <c r="M285" s="114"/>
      <c r="N285" s="114"/>
      <c r="O285" s="97"/>
      <c r="P285" s="97"/>
      <c r="Q285" s="9"/>
      <c r="R285" s="112"/>
      <c r="S285" s="107"/>
      <c r="T285" s="107"/>
      <c r="U285" s="96"/>
    </row>
    <row r="286" spans="2:48" s="92" customFormat="1" ht="18" customHeight="1" x14ac:dyDescent="0.2">
      <c r="B286" s="97"/>
      <c r="C286" s="120"/>
      <c r="D286" s="121"/>
      <c r="E286" s="9"/>
      <c r="F286" s="9"/>
      <c r="G286" s="9"/>
      <c r="H286" s="9"/>
      <c r="I286" s="9"/>
      <c r="J286" s="9"/>
      <c r="K286" s="9"/>
      <c r="L286" s="114"/>
      <c r="M286" s="114"/>
      <c r="N286" s="114"/>
      <c r="O286" s="97"/>
      <c r="P286" s="97"/>
      <c r="Q286" s="9"/>
      <c r="R286" s="112"/>
      <c r="S286" s="107"/>
      <c r="T286" s="107"/>
      <c r="U286" s="96"/>
    </row>
    <row r="287" spans="2:48" s="92" customFormat="1" ht="18" customHeight="1" x14ac:dyDescent="0.2">
      <c r="B287" s="97"/>
      <c r="C287" s="120"/>
      <c r="D287" s="121"/>
      <c r="E287" s="9"/>
      <c r="F287" s="9"/>
      <c r="G287" s="9"/>
      <c r="H287" s="9"/>
      <c r="I287" s="9"/>
      <c r="J287" s="9"/>
      <c r="K287" s="9"/>
      <c r="L287" s="114"/>
      <c r="M287" s="114"/>
      <c r="N287" s="114"/>
      <c r="O287" s="97"/>
      <c r="P287" s="97"/>
      <c r="Q287" s="9"/>
      <c r="R287" s="112"/>
      <c r="S287" s="107"/>
      <c r="T287" s="107"/>
      <c r="U287" s="96"/>
    </row>
    <row r="288" spans="2:48" s="92" customFormat="1" ht="18" customHeight="1" x14ac:dyDescent="0.25">
      <c r="B288" s="97"/>
      <c r="C288" s="118" t="s">
        <v>34</v>
      </c>
      <c r="D288" s="124"/>
      <c r="E288" s="8"/>
      <c r="F288" s="8"/>
      <c r="G288" s="8"/>
      <c r="H288" s="9"/>
      <c r="I288" s="8"/>
      <c r="J288" s="9"/>
      <c r="K288" s="9"/>
      <c r="L288" s="114"/>
      <c r="M288" s="114"/>
      <c r="N288" s="114"/>
      <c r="O288" s="97"/>
      <c r="P288" s="97"/>
      <c r="Q288" s="9"/>
      <c r="R288" s="112"/>
      <c r="S288" s="107"/>
      <c r="T288" s="107"/>
      <c r="U288" s="96"/>
    </row>
    <row r="289" spans="2:21" s="92" customFormat="1" ht="18" customHeight="1" x14ac:dyDescent="0.2">
      <c r="B289" s="97"/>
      <c r="C289" s="122" t="s">
        <v>35</v>
      </c>
      <c r="D289" s="123" t="s">
        <v>36</v>
      </c>
      <c r="E289" s="8"/>
      <c r="F289" s="8"/>
      <c r="G289" s="8"/>
      <c r="H289" s="9"/>
      <c r="I289" s="8" t="s">
        <v>29</v>
      </c>
      <c r="J289" s="9"/>
      <c r="K289" s="9"/>
      <c r="L289" s="114"/>
      <c r="M289" s="114"/>
      <c r="N289" s="114"/>
      <c r="O289" s="97"/>
      <c r="P289" s="97"/>
      <c r="Q289" s="9"/>
      <c r="R289" s="112"/>
      <c r="S289" s="107"/>
      <c r="T289" s="107"/>
      <c r="U289" s="96"/>
    </row>
    <row r="290" spans="2:21" s="92" customFormat="1" ht="18" customHeight="1" x14ac:dyDescent="0.2">
      <c r="B290" s="97"/>
      <c r="C290" s="23"/>
      <c r="D290" s="98"/>
      <c r="E290" s="9"/>
      <c r="F290" s="9"/>
      <c r="G290" s="9"/>
      <c r="H290" s="9"/>
      <c r="I290" s="9"/>
      <c r="J290" s="9"/>
      <c r="K290" s="9"/>
      <c r="L290" s="114"/>
      <c r="M290" s="114"/>
      <c r="N290" s="114"/>
      <c r="O290" s="97"/>
      <c r="P290" s="97"/>
      <c r="Q290" s="9"/>
      <c r="R290" s="112"/>
      <c r="S290" s="107"/>
      <c r="T290" s="107"/>
      <c r="U290" s="96"/>
    </row>
    <row r="291" spans="2:21" s="92" customFormat="1" ht="18" customHeight="1" x14ac:dyDescent="0.2">
      <c r="B291" s="97"/>
      <c r="C291" s="23"/>
      <c r="D291" s="98"/>
      <c r="E291" s="9"/>
      <c r="F291" s="9"/>
      <c r="G291" s="9"/>
      <c r="H291" s="9"/>
      <c r="I291" s="9"/>
      <c r="J291" s="9"/>
      <c r="K291" s="9"/>
      <c r="L291" s="114"/>
      <c r="M291" s="114"/>
      <c r="N291" s="114"/>
      <c r="O291" s="97"/>
      <c r="P291" s="97"/>
      <c r="Q291" s="9"/>
      <c r="R291" s="112"/>
      <c r="S291" s="107"/>
      <c r="T291" s="107"/>
      <c r="U291" s="96"/>
    </row>
    <row r="292" spans="2:21" s="92" customFormat="1" ht="18" customHeight="1" x14ac:dyDescent="0.2">
      <c r="B292" s="97"/>
      <c r="C292" s="23"/>
      <c r="D292" s="98"/>
      <c r="E292" s="9"/>
      <c r="F292" s="9"/>
      <c r="G292" s="9"/>
      <c r="H292" s="9"/>
      <c r="I292" s="9"/>
      <c r="J292" s="9"/>
      <c r="K292" s="9"/>
      <c r="L292" s="114"/>
      <c r="M292" s="114"/>
      <c r="N292" s="114"/>
      <c r="O292" s="97"/>
      <c r="P292" s="97"/>
      <c r="Q292" s="9"/>
      <c r="R292" s="112"/>
      <c r="S292" s="107"/>
      <c r="T292" s="107"/>
      <c r="U292" s="96"/>
    </row>
    <row r="293" spans="2:21" s="92" customFormat="1" ht="18" customHeight="1" x14ac:dyDescent="0.2">
      <c r="B293" s="97"/>
      <c r="C293" s="23"/>
      <c r="D293" s="98"/>
      <c r="E293" s="9"/>
      <c r="F293" s="9"/>
      <c r="G293" s="9"/>
      <c r="H293" s="9"/>
      <c r="I293" s="9"/>
      <c r="J293" s="9"/>
      <c r="K293" s="9"/>
      <c r="L293" s="114"/>
      <c r="M293" s="114"/>
      <c r="N293" s="114"/>
      <c r="O293" s="97"/>
      <c r="P293" s="97"/>
      <c r="Q293" s="9"/>
      <c r="R293" s="112"/>
      <c r="S293" s="107"/>
      <c r="T293" s="107"/>
      <c r="U293" s="96"/>
    </row>
    <row r="294" spans="2:21" s="92" customFormat="1" ht="18" customHeight="1" x14ac:dyDescent="0.2">
      <c r="B294" s="97"/>
      <c r="C294" s="23"/>
      <c r="D294" s="98"/>
      <c r="E294" s="9"/>
      <c r="F294" s="9"/>
      <c r="G294" s="9"/>
      <c r="H294" s="9"/>
      <c r="I294" s="9"/>
      <c r="J294" s="9"/>
      <c r="K294" s="9"/>
      <c r="L294" s="114"/>
      <c r="M294" s="114"/>
      <c r="N294" s="114"/>
      <c r="O294" s="97"/>
      <c r="P294" s="97"/>
      <c r="Q294" s="9"/>
      <c r="R294" s="112"/>
      <c r="S294" s="107"/>
      <c r="T294" s="107"/>
      <c r="U294" s="96"/>
    </row>
    <row r="295" spans="2:21" s="92" customFormat="1" ht="18" customHeight="1" x14ac:dyDescent="0.2">
      <c r="B295" s="97"/>
      <c r="C295" s="23"/>
      <c r="D295" s="98"/>
      <c r="E295" s="9"/>
      <c r="F295" s="9"/>
      <c r="G295" s="9"/>
      <c r="H295" s="9"/>
      <c r="I295" s="9"/>
      <c r="J295" s="9"/>
      <c r="K295" s="9"/>
      <c r="L295" s="114"/>
      <c r="M295" s="114"/>
      <c r="N295" s="114"/>
      <c r="O295" s="97"/>
      <c r="P295" s="97"/>
      <c r="Q295" s="9"/>
      <c r="R295" s="112"/>
      <c r="S295" s="107"/>
      <c r="T295" s="107"/>
      <c r="U295" s="96"/>
    </row>
    <row r="296" spans="2:21" s="92" customFormat="1" ht="18" customHeight="1" x14ac:dyDescent="0.2">
      <c r="B296" s="97"/>
      <c r="C296" s="23"/>
      <c r="D296" s="98"/>
      <c r="E296" s="9"/>
      <c r="F296" s="9"/>
      <c r="G296" s="9"/>
      <c r="H296" s="9"/>
      <c r="I296" s="9"/>
      <c r="J296" s="9"/>
      <c r="K296" s="9"/>
      <c r="L296" s="114"/>
      <c r="M296" s="114"/>
      <c r="N296" s="114"/>
      <c r="O296" s="97"/>
      <c r="P296" s="97"/>
      <c r="Q296" s="9"/>
      <c r="R296" s="112"/>
      <c r="S296" s="107"/>
      <c r="T296" s="107"/>
      <c r="U296" s="96"/>
    </row>
    <row r="297" spans="2:21" s="92" customFormat="1" ht="25.5" customHeight="1" x14ac:dyDescent="0.2">
      <c r="B297" s="97"/>
      <c r="C297" s="23"/>
      <c r="D297" s="98"/>
      <c r="E297" s="9"/>
      <c r="F297" s="9"/>
      <c r="G297" s="9"/>
      <c r="H297" s="9"/>
      <c r="I297" s="9"/>
      <c r="J297" s="9"/>
      <c r="K297" s="9"/>
      <c r="L297" s="114"/>
      <c r="M297" s="114"/>
      <c r="N297" s="114"/>
      <c r="O297" s="97"/>
      <c r="P297" s="97"/>
      <c r="Q297" s="9"/>
      <c r="R297" s="112"/>
      <c r="S297" s="107"/>
      <c r="T297" s="96"/>
      <c r="U297" s="97"/>
    </row>
    <row r="298" spans="2:21" s="92" customFormat="1" ht="18" customHeight="1" x14ac:dyDescent="0.2">
      <c r="B298" s="97"/>
      <c r="C298" s="125"/>
      <c r="D298" s="121"/>
      <c r="E298" s="9"/>
      <c r="F298" s="9"/>
      <c r="G298" s="9"/>
      <c r="H298" s="9"/>
      <c r="I298" s="9"/>
      <c r="J298" s="9"/>
      <c r="K298" s="9"/>
      <c r="L298" s="114"/>
      <c r="M298" s="114"/>
      <c r="N298" s="114"/>
      <c r="O298" s="97"/>
      <c r="P298" s="97"/>
      <c r="Q298" s="9"/>
      <c r="R298" s="112"/>
      <c r="S298" s="107"/>
      <c r="T298" s="107"/>
      <c r="U298" s="126">
        <v>5</v>
      </c>
    </row>
    <row r="299" spans="2:21" s="92" customFormat="1" ht="18" customHeight="1" x14ac:dyDescent="0.2">
      <c r="B299" s="97"/>
      <c r="C299" s="23"/>
      <c r="D299" s="98"/>
      <c r="E299" s="9"/>
      <c r="F299" s="9"/>
      <c r="G299" s="9"/>
      <c r="H299" s="9"/>
      <c r="I299" s="9"/>
      <c r="J299" s="9"/>
      <c r="K299" s="9"/>
      <c r="L299" s="114"/>
      <c r="M299" s="114"/>
      <c r="N299" s="114"/>
      <c r="O299" s="97"/>
      <c r="P299" s="97"/>
      <c r="Q299" s="9"/>
      <c r="R299" s="112"/>
      <c r="S299" s="107"/>
      <c r="T299" s="107"/>
      <c r="U299" s="126">
        <v>4</v>
      </c>
    </row>
    <row r="300" spans="2:21" s="92" customFormat="1" ht="18" customHeight="1" x14ac:dyDescent="0.2">
      <c r="B300" s="97"/>
      <c r="C300" s="23"/>
      <c r="D300" s="98"/>
      <c r="E300" s="9"/>
      <c r="F300" s="9"/>
      <c r="G300" s="9"/>
      <c r="H300" s="9"/>
      <c r="I300" s="9"/>
      <c r="J300" s="9"/>
      <c r="K300" s="9"/>
      <c r="L300" s="114"/>
      <c r="M300" s="114"/>
      <c r="N300" s="114"/>
      <c r="O300" s="97"/>
      <c r="P300" s="97"/>
      <c r="Q300" s="9"/>
      <c r="R300" s="112"/>
      <c r="S300" s="107"/>
      <c r="T300" s="107"/>
      <c r="U300" s="126">
        <v>3</v>
      </c>
    </row>
    <row r="301" spans="2:21" s="92" customFormat="1" ht="18" customHeight="1" x14ac:dyDescent="0.2">
      <c r="B301" s="97"/>
      <c r="C301" s="23"/>
      <c r="D301" s="98"/>
      <c r="E301" s="9"/>
      <c r="F301" s="9"/>
      <c r="G301" s="9"/>
      <c r="H301" s="9"/>
      <c r="I301" s="9"/>
      <c r="J301" s="9"/>
      <c r="K301" s="114"/>
      <c r="L301" s="114"/>
      <c r="M301" s="114"/>
      <c r="N301" s="97"/>
      <c r="O301" s="97"/>
      <c r="P301" s="9"/>
      <c r="Q301" s="112"/>
      <c r="R301" s="107"/>
      <c r="S301" s="107"/>
      <c r="T301" s="107"/>
      <c r="U301" s="126">
        <v>2</v>
      </c>
    </row>
    <row r="302" spans="2:21" s="92" customFormat="1" ht="18" customHeight="1" x14ac:dyDescent="0.2">
      <c r="B302" s="97"/>
      <c r="C302" s="23"/>
      <c r="D302" s="98"/>
      <c r="E302" s="9"/>
      <c r="F302" s="9"/>
      <c r="G302" s="9"/>
      <c r="H302" s="9"/>
      <c r="I302" s="9"/>
      <c r="J302" s="9"/>
      <c r="K302" s="9"/>
      <c r="L302" s="114"/>
      <c r="M302" s="114"/>
      <c r="N302" s="114"/>
      <c r="O302" s="97"/>
      <c r="P302" s="97"/>
      <c r="Q302" s="9"/>
      <c r="R302" s="112"/>
      <c r="S302" s="107"/>
      <c r="T302" s="107"/>
      <c r="U302" s="126">
        <v>1</v>
      </c>
    </row>
    <row r="303" spans="2:21" s="92" customFormat="1" ht="18" customHeight="1" x14ac:dyDescent="0.2">
      <c r="B303" s="97"/>
      <c r="C303" s="23"/>
      <c r="D303" s="98"/>
      <c r="E303" s="9"/>
      <c r="F303" s="9"/>
      <c r="G303" s="9"/>
      <c r="H303" s="9"/>
      <c r="I303" s="9"/>
      <c r="J303" s="9"/>
      <c r="K303" s="9"/>
      <c r="L303" s="114"/>
      <c r="M303" s="114"/>
      <c r="N303" s="114"/>
      <c r="O303" s="97"/>
      <c r="P303" s="97"/>
      <c r="Q303" s="9"/>
      <c r="R303" s="112"/>
      <c r="S303" s="107"/>
      <c r="T303" s="107"/>
      <c r="U303" s="126">
        <v>0</v>
      </c>
    </row>
    <row r="304" spans="2:21" s="92" customFormat="1" ht="18" customHeight="1" x14ac:dyDescent="0.2">
      <c r="B304" s="97"/>
      <c r="C304" s="23"/>
      <c r="D304" s="98"/>
      <c r="E304" s="9"/>
      <c r="F304" s="9"/>
      <c r="G304" s="9"/>
      <c r="H304" s="9"/>
      <c r="I304" s="9"/>
      <c r="J304" s="9"/>
      <c r="K304" s="9"/>
      <c r="L304" s="114"/>
      <c r="M304" s="114"/>
      <c r="N304" s="114"/>
      <c r="O304" s="97"/>
      <c r="P304" s="97"/>
      <c r="Q304" s="9"/>
      <c r="R304" s="112"/>
      <c r="S304" s="107"/>
      <c r="T304" s="107"/>
      <c r="U304" s="126" t="s">
        <v>20</v>
      </c>
    </row>
    <row r="305" spans="2:21" s="92" customFormat="1" ht="18" customHeight="1" x14ac:dyDescent="0.2">
      <c r="B305" s="97"/>
      <c r="C305" s="23"/>
      <c r="D305" s="98"/>
      <c r="E305" s="9"/>
      <c r="F305" s="9"/>
      <c r="G305" s="9"/>
      <c r="H305" s="9"/>
      <c r="I305" s="9"/>
      <c r="J305" s="9"/>
      <c r="K305" s="9"/>
      <c r="L305" s="114"/>
      <c r="M305" s="114"/>
      <c r="N305" s="114"/>
      <c r="O305" s="97"/>
      <c r="P305" s="97"/>
      <c r="Q305" s="9"/>
      <c r="R305" s="112"/>
      <c r="S305" s="107"/>
      <c r="T305" s="107"/>
      <c r="U305" s="96"/>
    </row>
    <row r="306" spans="2:21" s="92" customFormat="1" ht="18" customHeight="1" x14ac:dyDescent="0.2">
      <c r="B306" s="97"/>
      <c r="C306" s="23"/>
      <c r="D306" s="98"/>
      <c r="E306" s="9"/>
      <c r="F306" s="9"/>
      <c r="G306" s="9"/>
      <c r="H306" s="9"/>
      <c r="I306" s="9"/>
      <c r="J306" s="9"/>
      <c r="K306" s="9"/>
      <c r="L306" s="114"/>
      <c r="M306" s="114"/>
      <c r="N306" s="114"/>
      <c r="O306" s="97"/>
      <c r="P306" s="97"/>
      <c r="Q306" s="9"/>
      <c r="R306" s="112"/>
      <c r="S306" s="107"/>
      <c r="T306" s="107"/>
      <c r="U306" s="96"/>
    </row>
    <row r="307" spans="2:21" s="92" customFormat="1" ht="18" customHeight="1" x14ac:dyDescent="0.2">
      <c r="B307" s="97"/>
      <c r="C307" s="23"/>
      <c r="D307" s="98"/>
      <c r="E307" s="9"/>
      <c r="F307" s="9"/>
      <c r="G307" s="9"/>
      <c r="H307" s="9"/>
      <c r="I307" s="9"/>
      <c r="J307" s="9"/>
      <c r="K307" s="9"/>
      <c r="L307" s="114"/>
      <c r="M307" s="114"/>
      <c r="N307" s="114"/>
      <c r="O307" s="97"/>
      <c r="P307" s="97"/>
      <c r="Q307" s="9"/>
      <c r="R307" s="112"/>
      <c r="S307" s="107"/>
      <c r="T307" s="107"/>
      <c r="U307" s="96"/>
    </row>
    <row r="308" spans="2:21" s="92" customFormat="1" ht="18" customHeight="1" x14ac:dyDescent="0.2">
      <c r="B308" s="97"/>
      <c r="C308" s="23"/>
      <c r="D308" s="98"/>
      <c r="E308" s="9"/>
      <c r="F308" s="9"/>
      <c r="G308" s="9"/>
      <c r="H308" s="9"/>
      <c r="I308" s="9"/>
      <c r="J308" s="9"/>
      <c r="K308" s="9"/>
      <c r="L308" s="114"/>
      <c r="M308" s="114"/>
      <c r="N308" s="114"/>
      <c r="O308" s="97"/>
      <c r="P308" s="97"/>
      <c r="Q308" s="9"/>
      <c r="R308" s="112"/>
      <c r="S308" s="107"/>
      <c r="T308" s="107"/>
      <c r="U308" s="96"/>
    </row>
    <row r="309" spans="2:21" s="92" customFormat="1" ht="18" customHeight="1" x14ac:dyDescent="0.2">
      <c r="B309" s="97"/>
      <c r="C309" s="23"/>
      <c r="D309" s="98"/>
      <c r="E309" s="9"/>
      <c r="F309" s="9"/>
      <c r="G309" s="9"/>
      <c r="H309" s="9"/>
      <c r="I309" s="9"/>
      <c r="J309" s="9"/>
      <c r="K309" s="9"/>
      <c r="L309" s="114"/>
      <c r="M309" s="114"/>
      <c r="N309" s="114"/>
      <c r="O309" s="97"/>
      <c r="P309" s="97"/>
      <c r="Q309" s="9"/>
      <c r="R309" s="112"/>
      <c r="S309" s="107"/>
      <c r="T309" s="107"/>
      <c r="U309" s="96"/>
    </row>
    <row r="310" spans="2:21" s="92" customFormat="1" ht="18" customHeight="1" x14ac:dyDescent="0.2">
      <c r="B310" s="97"/>
      <c r="C310" s="23"/>
      <c r="D310" s="98"/>
      <c r="E310" s="9"/>
      <c r="F310" s="9"/>
      <c r="G310" s="9"/>
      <c r="H310" s="9"/>
      <c r="I310" s="9"/>
      <c r="J310" s="9"/>
      <c r="K310" s="9"/>
      <c r="L310" s="114"/>
      <c r="M310" s="114"/>
      <c r="N310" s="114"/>
      <c r="O310" s="97"/>
      <c r="P310" s="97"/>
      <c r="Q310" s="9"/>
      <c r="R310" s="112"/>
      <c r="S310" s="107"/>
      <c r="T310" s="107"/>
      <c r="U310" s="96"/>
    </row>
    <row r="311" spans="2:21" s="92" customFormat="1" ht="18" customHeight="1" x14ac:dyDescent="0.2">
      <c r="B311" s="97"/>
      <c r="C311" s="23"/>
      <c r="D311" s="98"/>
      <c r="E311" s="9"/>
      <c r="F311" s="9"/>
      <c r="G311" s="9"/>
      <c r="H311" s="9"/>
      <c r="I311" s="9"/>
      <c r="J311" s="9"/>
      <c r="K311" s="9"/>
      <c r="L311" s="114"/>
      <c r="M311" s="114"/>
      <c r="N311" s="114"/>
      <c r="O311" s="97"/>
      <c r="P311" s="97"/>
      <c r="Q311" s="9"/>
      <c r="R311" s="112"/>
      <c r="S311" s="107"/>
      <c r="T311" s="107"/>
      <c r="U311" s="96"/>
    </row>
    <row r="312" spans="2:21" s="92" customFormat="1" ht="18" customHeight="1" x14ac:dyDescent="0.2">
      <c r="B312" s="97"/>
      <c r="C312" s="23"/>
      <c r="D312" s="98"/>
      <c r="E312" s="9"/>
      <c r="F312" s="9"/>
      <c r="G312" s="9"/>
      <c r="H312" s="9"/>
      <c r="I312" s="9"/>
      <c r="J312" s="9"/>
      <c r="K312" s="9"/>
      <c r="L312" s="114"/>
      <c r="M312" s="114"/>
      <c r="N312" s="114"/>
      <c r="O312" s="97"/>
      <c r="P312" s="97"/>
      <c r="Q312" s="9"/>
      <c r="R312" s="112"/>
      <c r="S312" s="107"/>
      <c r="T312" s="107"/>
      <c r="U312" s="96"/>
    </row>
    <row r="313" spans="2:21" s="92" customFormat="1" ht="18" customHeight="1" x14ac:dyDescent="0.2">
      <c r="B313" s="97"/>
      <c r="C313" s="23"/>
      <c r="D313" s="98"/>
      <c r="E313" s="9"/>
      <c r="F313" s="9"/>
      <c r="G313" s="9"/>
      <c r="H313" s="9"/>
      <c r="I313" s="9"/>
      <c r="J313" s="9"/>
      <c r="K313" s="9"/>
      <c r="L313" s="114"/>
      <c r="M313" s="114"/>
      <c r="N313" s="114"/>
      <c r="O313" s="97"/>
      <c r="P313" s="97"/>
      <c r="Q313" s="9"/>
      <c r="R313" s="112"/>
      <c r="S313" s="107"/>
      <c r="T313" s="107"/>
      <c r="U313" s="96"/>
    </row>
    <row r="314" spans="2:21" s="92" customFormat="1" ht="18" customHeight="1" x14ac:dyDescent="0.2">
      <c r="B314" s="97"/>
      <c r="C314" s="23"/>
      <c r="D314" s="98"/>
      <c r="E314" s="9"/>
      <c r="F314" s="9"/>
      <c r="G314" s="9"/>
      <c r="H314" s="9"/>
      <c r="I314" s="9"/>
      <c r="J314" s="9"/>
      <c r="K314" s="9"/>
      <c r="L314" s="114"/>
      <c r="M314" s="114"/>
      <c r="N314" s="114"/>
      <c r="O314" s="97"/>
      <c r="P314" s="97"/>
      <c r="Q314" s="9"/>
      <c r="R314" s="112"/>
      <c r="S314" s="107"/>
      <c r="T314" s="107"/>
      <c r="U314" s="96"/>
    </row>
    <row r="315" spans="2:21" s="92" customFormat="1" ht="18" customHeight="1" x14ac:dyDescent="0.2">
      <c r="B315" s="97"/>
      <c r="C315" s="23"/>
      <c r="D315" s="98"/>
      <c r="E315" s="9"/>
      <c r="F315" s="9"/>
      <c r="G315" s="9"/>
      <c r="H315" s="9"/>
      <c r="I315" s="9"/>
      <c r="J315" s="9"/>
      <c r="K315" s="9"/>
      <c r="L315" s="114"/>
      <c r="M315" s="114"/>
      <c r="N315" s="114"/>
      <c r="O315" s="97"/>
      <c r="P315" s="97"/>
      <c r="Q315" s="9"/>
      <c r="R315" s="112"/>
      <c r="S315" s="107"/>
      <c r="T315" s="107"/>
      <c r="U315" s="96"/>
    </row>
    <row r="316" spans="2:21" s="92" customFormat="1" ht="18" customHeight="1" x14ac:dyDescent="0.2">
      <c r="B316" s="97"/>
      <c r="C316" s="23"/>
      <c r="D316" s="98"/>
      <c r="E316" s="9"/>
      <c r="F316" s="9"/>
      <c r="G316" s="9"/>
      <c r="H316" s="9"/>
      <c r="I316" s="9"/>
      <c r="J316" s="9"/>
      <c r="K316" s="9"/>
      <c r="L316" s="114"/>
      <c r="M316" s="114"/>
      <c r="N316" s="114"/>
      <c r="O316" s="97"/>
      <c r="P316" s="97"/>
      <c r="Q316" s="9"/>
      <c r="R316" s="112"/>
      <c r="S316" s="107"/>
      <c r="T316" s="107"/>
      <c r="U316" s="96"/>
    </row>
    <row r="317" spans="2:21" s="92" customFormat="1" ht="18" customHeight="1" x14ac:dyDescent="0.2">
      <c r="B317" s="97"/>
      <c r="C317" s="23"/>
      <c r="D317" s="98"/>
      <c r="E317" s="9"/>
      <c r="F317" s="9"/>
      <c r="G317" s="9"/>
      <c r="H317" s="9"/>
      <c r="I317" s="9"/>
      <c r="J317" s="9"/>
      <c r="K317" s="9"/>
      <c r="L317" s="114"/>
      <c r="M317" s="114"/>
      <c r="N317" s="114"/>
      <c r="O317" s="97"/>
      <c r="P317" s="97"/>
      <c r="Q317" s="9"/>
      <c r="R317" s="112"/>
      <c r="S317" s="107"/>
      <c r="T317" s="107"/>
      <c r="U317" s="96"/>
    </row>
    <row r="318" spans="2:21" s="92" customFormat="1" ht="18" customHeight="1" x14ac:dyDescent="0.2">
      <c r="B318" s="97"/>
      <c r="C318" s="23"/>
      <c r="D318" s="98"/>
      <c r="E318" s="9"/>
      <c r="F318" s="9"/>
      <c r="G318" s="9"/>
      <c r="H318" s="9"/>
      <c r="I318" s="9"/>
      <c r="J318" s="9"/>
      <c r="K318" s="9"/>
      <c r="L318" s="114"/>
      <c r="M318" s="114"/>
      <c r="N318" s="114"/>
      <c r="O318" s="97"/>
      <c r="P318" s="97"/>
      <c r="Q318" s="9"/>
      <c r="R318" s="112"/>
      <c r="S318" s="107"/>
      <c r="T318" s="107"/>
      <c r="U318" s="96"/>
    </row>
    <row r="319" spans="2:21" s="92" customFormat="1" ht="18" customHeight="1" x14ac:dyDescent="0.2">
      <c r="B319" s="97"/>
      <c r="C319" s="23"/>
      <c r="D319" s="98"/>
      <c r="E319" s="9"/>
      <c r="F319" s="9"/>
      <c r="G319" s="9"/>
      <c r="H319" s="9"/>
      <c r="I319" s="9"/>
      <c r="J319" s="9"/>
      <c r="K319" s="9"/>
      <c r="L319" s="114"/>
      <c r="M319" s="114"/>
      <c r="N319" s="114"/>
      <c r="O319" s="97"/>
      <c r="P319" s="97"/>
      <c r="Q319" s="9"/>
      <c r="R319" s="112"/>
      <c r="S319" s="107"/>
      <c r="T319" s="107"/>
      <c r="U319" s="96"/>
    </row>
    <row r="320" spans="2:21" s="92" customFormat="1" ht="18" customHeight="1" x14ac:dyDescent="0.2">
      <c r="B320" s="97"/>
      <c r="C320" s="23"/>
      <c r="D320" s="98"/>
      <c r="E320" s="9"/>
      <c r="F320" s="9"/>
      <c r="G320" s="9"/>
      <c r="H320" s="9"/>
      <c r="I320" s="9"/>
      <c r="J320" s="9"/>
      <c r="K320" s="9"/>
      <c r="L320" s="114"/>
      <c r="M320" s="114"/>
      <c r="N320" s="114"/>
      <c r="O320" s="97"/>
      <c r="P320" s="97"/>
      <c r="Q320" s="9"/>
      <c r="R320" s="112"/>
      <c r="S320" s="107"/>
      <c r="T320" s="107"/>
      <c r="U320" s="96"/>
    </row>
    <row r="321" spans="2:21" s="92" customFormat="1" ht="18" customHeight="1" x14ac:dyDescent="0.2">
      <c r="B321" s="97"/>
      <c r="C321" s="23"/>
      <c r="D321" s="98"/>
      <c r="E321" s="9"/>
      <c r="F321" s="9"/>
      <c r="G321" s="9"/>
      <c r="H321" s="9"/>
      <c r="I321" s="9"/>
      <c r="J321" s="9"/>
      <c r="K321" s="9"/>
      <c r="L321" s="114"/>
      <c r="M321" s="114"/>
      <c r="N321" s="114"/>
      <c r="O321" s="97"/>
      <c r="P321" s="97"/>
      <c r="Q321" s="9"/>
      <c r="R321" s="112"/>
      <c r="S321" s="107"/>
      <c r="T321" s="107"/>
      <c r="U321" s="96"/>
    </row>
    <row r="322" spans="2:21" s="92" customFormat="1" ht="18" customHeight="1" x14ac:dyDescent="0.2">
      <c r="B322" s="97"/>
      <c r="C322" s="23"/>
      <c r="D322" s="98"/>
      <c r="E322" s="9"/>
      <c r="F322" s="9"/>
      <c r="G322" s="9"/>
      <c r="H322" s="9"/>
      <c r="I322" s="9"/>
      <c r="J322" s="9"/>
      <c r="K322" s="9"/>
      <c r="L322" s="114"/>
      <c r="M322" s="114"/>
      <c r="N322" s="114"/>
      <c r="O322" s="97"/>
      <c r="P322" s="97"/>
      <c r="Q322" s="9"/>
      <c r="R322" s="112"/>
      <c r="S322" s="107"/>
      <c r="T322" s="107"/>
      <c r="U322" s="96"/>
    </row>
    <row r="323" spans="2:21" s="92" customFormat="1" ht="18" customHeight="1" x14ac:dyDescent="0.2">
      <c r="B323" s="97"/>
      <c r="C323" s="23"/>
      <c r="D323" s="98"/>
      <c r="E323" s="9"/>
      <c r="F323" s="9"/>
      <c r="G323" s="9"/>
      <c r="H323" s="9"/>
      <c r="I323" s="9"/>
      <c r="J323" s="9"/>
      <c r="K323" s="9"/>
      <c r="L323" s="114"/>
      <c r="M323" s="114"/>
      <c r="N323" s="114"/>
      <c r="O323" s="97"/>
      <c r="P323" s="97"/>
      <c r="Q323" s="9"/>
      <c r="R323" s="112"/>
      <c r="S323" s="107"/>
      <c r="T323" s="107"/>
      <c r="U323" s="96"/>
    </row>
    <row r="324" spans="2:21" s="92" customFormat="1" ht="18" customHeight="1" x14ac:dyDescent="0.2">
      <c r="B324" s="97"/>
      <c r="C324" s="23"/>
      <c r="D324" s="98"/>
      <c r="E324" s="9"/>
      <c r="F324" s="9"/>
      <c r="G324" s="9"/>
      <c r="H324" s="9"/>
      <c r="I324" s="9"/>
      <c r="J324" s="9"/>
      <c r="K324" s="9"/>
      <c r="L324" s="114"/>
      <c r="M324" s="114"/>
      <c r="N324" s="114"/>
      <c r="O324" s="97"/>
      <c r="P324" s="97"/>
      <c r="Q324" s="9"/>
      <c r="R324" s="112"/>
      <c r="S324" s="107"/>
      <c r="T324" s="107"/>
      <c r="U324" s="96"/>
    </row>
    <row r="325" spans="2:21" s="92" customFormat="1" ht="18" customHeight="1" x14ac:dyDescent="0.2">
      <c r="B325" s="97"/>
      <c r="C325" s="23"/>
      <c r="D325" s="98"/>
      <c r="E325" s="9"/>
      <c r="F325" s="9"/>
      <c r="G325" s="9"/>
      <c r="H325" s="9"/>
      <c r="I325" s="9"/>
      <c r="J325" s="9"/>
      <c r="K325" s="9"/>
      <c r="L325" s="114"/>
      <c r="M325" s="114"/>
      <c r="N325" s="114"/>
      <c r="O325" s="97"/>
      <c r="P325" s="97"/>
      <c r="Q325" s="9"/>
      <c r="R325" s="112"/>
      <c r="S325" s="107"/>
      <c r="T325" s="107"/>
      <c r="U325" s="96"/>
    </row>
    <row r="326" spans="2:21" s="92" customFormat="1" ht="18" customHeight="1" x14ac:dyDescent="0.2">
      <c r="B326" s="97"/>
      <c r="C326" s="23"/>
      <c r="D326" s="98"/>
      <c r="E326" s="9"/>
      <c r="F326" s="9"/>
      <c r="G326" s="9"/>
      <c r="H326" s="9"/>
      <c r="I326" s="9"/>
      <c r="J326" s="9"/>
      <c r="K326" s="9"/>
      <c r="L326" s="114"/>
      <c r="M326" s="114"/>
      <c r="N326" s="114"/>
      <c r="O326" s="97"/>
      <c r="P326" s="97"/>
      <c r="Q326" s="9"/>
      <c r="R326" s="112"/>
      <c r="S326" s="107"/>
      <c r="T326" s="107"/>
      <c r="U326" s="96"/>
    </row>
    <row r="327" spans="2:21" s="92" customFormat="1" ht="18" customHeight="1" x14ac:dyDescent="0.2">
      <c r="B327" s="97"/>
      <c r="C327" s="23"/>
      <c r="D327" s="98"/>
      <c r="E327" s="9"/>
      <c r="F327" s="9"/>
      <c r="G327" s="9"/>
      <c r="H327" s="9"/>
      <c r="I327" s="9"/>
      <c r="J327" s="9"/>
      <c r="K327" s="9"/>
      <c r="L327" s="114"/>
      <c r="M327" s="114"/>
      <c r="N327" s="114"/>
      <c r="O327" s="97"/>
      <c r="P327" s="97"/>
      <c r="Q327" s="9"/>
      <c r="R327" s="112"/>
      <c r="S327" s="107"/>
      <c r="T327" s="107"/>
      <c r="U327" s="96"/>
    </row>
    <row r="328" spans="2:21" s="92" customFormat="1" ht="18" customHeight="1" x14ac:dyDescent="0.2">
      <c r="B328" s="97"/>
      <c r="C328" s="23"/>
      <c r="D328" s="98"/>
      <c r="E328" s="9"/>
      <c r="F328" s="9"/>
      <c r="G328" s="9"/>
      <c r="H328" s="9"/>
      <c r="I328" s="9"/>
      <c r="J328" s="9"/>
      <c r="K328" s="9"/>
      <c r="L328" s="114"/>
      <c r="M328" s="114"/>
      <c r="N328" s="114"/>
      <c r="O328" s="97"/>
      <c r="P328" s="97"/>
      <c r="Q328" s="9"/>
      <c r="R328" s="112"/>
      <c r="S328" s="107"/>
      <c r="T328" s="107"/>
      <c r="U328" s="96"/>
    </row>
    <row r="329" spans="2:21" s="92" customFormat="1" ht="18" customHeight="1" x14ac:dyDescent="0.2">
      <c r="B329" s="97"/>
      <c r="C329" s="23"/>
      <c r="D329" s="98"/>
      <c r="E329" s="9"/>
      <c r="F329" s="9"/>
      <c r="G329" s="9"/>
      <c r="H329" s="9"/>
      <c r="I329" s="9"/>
      <c r="J329" s="9"/>
      <c r="K329" s="9"/>
      <c r="L329" s="114"/>
      <c r="M329" s="114"/>
      <c r="N329" s="114"/>
      <c r="O329" s="97"/>
      <c r="P329" s="97"/>
      <c r="Q329" s="9"/>
      <c r="R329" s="112"/>
      <c r="S329" s="107"/>
      <c r="T329" s="107"/>
      <c r="U329" s="96"/>
    </row>
    <row r="330" spans="2:21" s="92" customFormat="1" ht="18" customHeight="1" x14ac:dyDescent="0.2">
      <c r="B330" s="97"/>
      <c r="C330" s="23"/>
      <c r="D330" s="98"/>
      <c r="E330" s="9"/>
      <c r="F330" s="9"/>
      <c r="G330" s="9"/>
      <c r="H330" s="9"/>
      <c r="I330" s="9"/>
      <c r="J330" s="9"/>
      <c r="K330" s="9"/>
      <c r="L330" s="114"/>
      <c r="M330" s="114"/>
      <c r="N330" s="114"/>
      <c r="O330" s="97"/>
      <c r="P330" s="97"/>
      <c r="Q330" s="9"/>
      <c r="R330" s="112"/>
      <c r="S330" s="107"/>
      <c r="T330" s="107"/>
      <c r="U330" s="96"/>
    </row>
    <row r="331" spans="2:21" s="92" customFormat="1" ht="18" customHeight="1" x14ac:dyDescent="0.2">
      <c r="B331" s="97"/>
      <c r="C331" s="23"/>
      <c r="D331" s="98"/>
      <c r="E331" s="9"/>
      <c r="F331" s="9"/>
      <c r="G331" s="9"/>
      <c r="H331" s="9"/>
      <c r="I331" s="9"/>
      <c r="J331" s="9"/>
      <c r="K331" s="9"/>
      <c r="L331" s="114"/>
      <c r="M331" s="114"/>
      <c r="N331" s="114"/>
      <c r="O331" s="97"/>
      <c r="P331" s="97"/>
      <c r="Q331" s="9"/>
      <c r="R331" s="112"/>
      <c r="S331" s="107"/>
      <c r="T331" s="107"/>
      <c r="U331" s="96"/>
    </row>
    <row r="332" spans="2:21" s="92" customFormat="1" ht="18" customHeight="1" x14ac:dyDescent="0.2">
      <c r="B332" s="97"/>
      <c r="C332" s="23"/>
      <c r="D332" s="98"/>
      <c r="E332" s="9"/>
      <c r="F332" s="9"/>
      <c r="G332" s="9"/>
      <c r="H332" s="9"/>
      <c r="I332" s="9"/>
      <c r="J332" s="9"/>
      <c r="K332" s="9"/>
      <c r="L332" s="114"/>
      <c r="M332" s="114"/>
      <c r="N332" s="114"/>
      <c r="O332" s="97"/>
      <c r="P332" s="97"/>
      <c r="Q332" s="9"/>
      <c r="R332" s="112"/>
      <c r="S332" s="107"/>
      <c r="T332" s="107"/>
      <c r="U332" s="96"/>
    </row>
    <row r="333" spans="2:21" s="92" customFormat="1" ht="18" customHeight="1" x14ac:dyDescent="0.2">
      <c r="B333" s="97"/>
      <c r="C333" s="23"/>
      <c r="D333" s="98"/>
      <c r="E333" s="9"/>
      <c r="F333" s="9"/>
      <c r="G333" s="9"/>
      <c r="H333" s="9"/>
      <c r="I333" s="9"/>
      <c r="J333" s="9"/>
      <c r="K333" s="9"/>
      <c r="L333" s="114"/>
      <c r="M333" s="114"/>
      <c r="N333" s="114"/>
      <c r="O333" s="97"/>
      <c r="P333" s="97"/>
      <c r="Q333" s="9"/>
      <c r="R333" s="112"/>
      <c r="S333" s="107"/>
      <c r="T333" s="107"/>
      <c r="U333" s="96"/>
    </row>
    <row r="334" spans="2:21" s="92" customFormat="1" ht="18" customHeight="1" x14ac:dyDescent="0.2">
      <c r="B334" s="97"/>
      <c r="C334" s="23"/>
      <c r="D334" s="98"/>
      <c r="E334" s="9"/>
      <c r="F334" s="9"/>
      <c r="G334" s="9"/>
      <c r="H334" s="9"/>
      <c r="I334" s="9"/>
      <c r="J334" s="9"/>
      <c r="K334" s="9"/>
      <c r="L334" s="114"/>
      <c r="M334" s="114"/>
      <c r="N334" s="114"/>
      <c r="O334" s="97"/>
      <c r="P334" s="97"/>
      <c r="Q334" s="9"/>
      <c r="R334" s="112"/>
      <c r="S334" s="107"/>
      <c r="T334" s="107"/>
      <c r="U334" s="96"/>
    </row>
    <row r="335" spans="2:21" s="92" customFormat="1" ht="18" customHeight="1" x14ac:dyDescent="0.2">
      <c r="B335" s="97"/>
      <c r="C335" s="23"/>
      <c r="D335" s="98"/>
      <c r="E335" s="9"/>
      <c r="F335" s="9"/>
      <c r="G335" s="9"/>
      <c r="H335" s="9"/>
      <c r="I335" s="9"/>
      <c r="J335" s="9"/>
      <c r="K335" s="9"/>
      <c r="L335" s="114"/>
      <c r="M335" s="114"/>
      <c r="N335" s="114"/>
      <c r="O335" s="97"/>
      <c r="P335" s="97"/>
      <c r="Q335" s="9"/>
      <c r="R335" s="112"/>
      <c r="S335" s="107"/>
      <c r="T335" s="107"/>
      <c r="U335" s="96"/>
    </row>
    <row r="336" spans="2:21" s="92" customFormat="1" ht="18" customHeight="1" x14ac:dyDescent="0.2">
      <c r="B336" s="97"/>
      <c r="C336" s="23"/>
      <c r="D336" s="98"/>
      <c r="E336" s="9"/>
      <c r="F336" s="9"/>
      <c r="G336" s="9"/>
      <c r="H336" s="9"/>
      <c r="I336" s="9"/>
      <c r="J336" s="9"/>
      <c r="K336" s="9"/>
      <c r="L336" s="114"/>
      <c r="M336" s="114"/>
      <c r="N336" s="114"/>
      <c r="O336" s="97"/>
      <c r="P336" s="97"/>
      <c r="Q336" s="9"/>
      <c r="R336" s="112"/>
      <c r="S336" s="107"/>
      <c r="T336" s="107"/>
      <c r="U336" s="96"/>
    </row>
    <row r="337" spans="2:21" s="92" customFormat="1" ht="18" customHeight="1" x14ac:dyDescent="0.2">
      <c r="B337" s="97"/>
      <c r="C337" s="23"/>
      <c r="D337" s="98"/>
      <c r="E337" s="9"/>
      <c r="F337" s="9"/>
      <c r="G337" s="9"/>
      <c r="H337" s="9"/>
      <c r="I337" s="9"/>
      <c r="J337" s="9"/>
      <c r="K337" s="9"/>
      <c r="L337" s="114"/>
      <c r="M337" s="114"/>
      <c r="N337" s="114"/>
      <c r="O337" s="97"/>
      <c r="P337" s="97"/>
      <c r="Q337" s="9"/>
      <c r="R337" s="112"/>
      <c r="S337" s="107"/>
      <c r="T337" s="107"/>
      <c r="U337" s="96"/>
    </row>
    <row r="338" spans="2:21" s="92" customFormat="1" ht="18" customHeight="1" x14ac:dyDescent="0.2">
      <c r="B338" s="97"/>
      <c r="C338" s="23"/>
      <c r="D338" s="98"/>
      <c r="E338" s="9"/>
      <c r="F338" s="9"/>
      <c r="G338" s="9"/>
      <c r="H338" s="9"/>
      <c r="I338" s="9"/>
      <c r="J338" s="9"/>
      <c r="K338" s="9"/>
      <c r="L338" s="114"/>
      <c r="M338" s="114"/>
      <c r="N338" s="114"/>
      <c r="O338" s="97"/>
      <c r="P338" s="97"/>
      <c r="Q338" s="9"/>
      <c r="R338" s="112"/>
      <c r="S338" s="107"/>
      <c r="T338" s="107"/>
      <c r="U338" s="96"/>
    </row>
    <row r="339" spans="2:21" s="92" customFormat="1" ht="18" customHeight="1" x14ac:dyDescent="0.2">
      <c r="B339" s="97"/>
      <c r="C339" s="23"/>
      <c r="D339" s="98"/>
      <c r="E339" s="9"/>
      <c r="F339" s="9"/>
      <c r="G339" s="9"/>
      <c r="H339" s="9"/>
      <c r="I339" s="9"/>
      <c r="J339" s="9"/>
      <c r="K339" s="9"/>
      <c r="L339" s="114"/>
      <c r="M339" s="114"/>
      <c r="N339" s="114"/>
      <c r="O339" s="97"/>
      <c r="P339" s="97"/>
      <c r="Q339" s="9"/>
      <c r="R339" s="112"/>
      <c r="S339" s="107"/>
      <c r="T339" s="107"/>
      <c r="U339" s="96"/>
    </row>
    <row r="340" spans="2:21" s="92" customFormat="1" ht="18" customHeight="1" x14ac:dyDescent="0.2">
      <c r="B340" s="97"/>
      <c r="C340" s="23"/>
      <c r="D340" s="98"/>
      <c r="E340" s="9"/>
      <c r="F340" s="9"/>
      <c r="G340" s="9"/>
      <c r="H340" s="9"/>
      <c r="I340" s="9"/>
      <c r="J340" s="9"/>
      <c r="K340" s="9"/>
      <c r="L340" s="114"/>
      <c r="M340" s="114"/>
      <c r="N340" s="114"/>
      <c r="O340" s="97"/>
      <c r="P340" s="97"/>
      <c r="Q340" s="9"/>
      <c r="R340" s="112"/>
      <c r="S340" s="107"/>
      <c r="T340" s="107"/>
      <c r="U340" s="96"/>
    </row>
    <row r="341" spans="2:21" s="92" customFormat="1" ht="18" customHeight="1" x14ac:dyDescent="0.2">
      <c r="B341" s="97"/>
      <c r="C341" s="23"/>
      <c r="D341" s="98"/>
      <c r="E341" s="9"/>
      <c r="F341" s="9"/>
      <c r="G341" s="9"/>
      <c r="H341" s="9"/>
      <c r="I341" s="9"/>
      <c r="J341" s="9"/>
      <c r="K341" s="9"/>
      <c r="L341" s="114"/>
      <c r="M341" s="114"/>
      <c r="N341" s="114"/>
      <c r="O341" s="97"/>
      <c r="P341" s="97"/>
      <c r="Q341" s="9"/>
      <c r="R341" s="112"/>
      <c r="S341" s="107"/>
      <c r="T341" s="107"/>
      <c r="U341" s="96"/>
    </row>
    <row r="342" spans="2:21" s="92" customFormat="1" ht="18" customHeight="1" x14ac:dyDescent="0.2">
      <c r="B342" s="97"/>
      <c r="C342" s="23"/>
      <c r="D342" s="98"/>
      <c r="E342" s="9"/>
      <c r="F342" s="9"/>
      <c r="G342" s="9"/>
      <c r="H342" s="9"/>
      <c r="I342" s="9"/>
      <c r="J342" s="9"/>
      <c r="K342" s="9"/>
      <c r="L342" s="114"/>
      <c r="M342" s="114"/>
      <c r="N342" s="114"/>
      <c r="O342" s="97"/>
      <c r="P342" s="97"/>
      <c r="Q342" s="9"/>
      <c r="R342" s="112"/>
      <c r="S342" s="107"/>
      <c r="T342" s="107"/>
      <c r="U342" s="96"/>
    </row>
    <row r="343" spans="2:21" s="92" customFormat="1" ht="18" customHeight="1" x14ac:dyDescent="0.2">
      <c r="B343" s="97"/>
      <c r="C343" s="23"/>
      <c r="D343" s="98"/>
      <c r="E343" s="9"/>
      <c r="F343" s="9"/>
      <c r="G343" s="9"/>
      <c r="H343" s="9"/>
      <c r="I343" s="9"/>
      <c r="J343" s="9"/>
      <c r="K343" s="9"/>
      <c r="L343" s="114"/>
      <c r="M343" s="114"/>
      <c r="N343" s="114"/>
      <c r="O343" s="97"/>
      <c r="P343" s="97"/>
      <c r="Q343" s="9"/>
      <c r="R343" s="112"/>
      <c r="S343" s="107"/>
      <c r="T343" s="107"/>
      <c r="U343" s="96"/>
    </row>
    <row r="344" spans="2:21" s="92" customFormat="1" ht="18" customHeight="1" x14ac:dyDescent="0.2">
      <c r="B344" s="97"/>
      <c r="C344" s="23"/>
      <c r="D344" s="98"/>
      <c r="E344" s="9"/>
      <c r="F344" s="9"/>
      <c r="G344" s="9"/>
      <c r="H344" s="9"/>
      <c r="I344" s="9"/>
      <c r="J344" s="9"/>
      <c r="K344" s="9"/>
      <c r="L344" s="114"/>
      <c r="M344" s="114"/>
      <c r="N344" s="114"/>
      <c r="O344" s="97"/>
      <c r="P344" s="97"/>
      <c r="Q344" s="9"/>
      <c r="R344" s="112"/>
      <c r="S344" s="107"/>
      <c r="T344" s="107"/>
      <c r="U344" s="96"/>
    </row>
    <row r="345" spans="2:21" s="92" customFormat="1" ht="18" customHeight="1" x14ac:dyDescent="0.2">
      <c r="B345" s="97"/>
      <c r="C345" s="23"/>
      <c r="D345" s="98"/>
      <c r="E345" s="9"/>
      <c r="F345" s="9"/>
      <c r="G345" s="9"/>
      <c r="H345" s="9"/>
      <c r="I345" s="9"/>
      <c r="J345" s="9"/>
      <c r="K345" s="9"/>
      <c r="L345" s="114"/>
      <c r="M345" s="114"/>
      <c r="N345" s="114"/>
      <c r="O345" s="97"/>
      <c r="P345" s="97"/>
      <c r="Q345" s="9"/>
      <c r="R345" s="112"/>
      <c r="S345" s="107"/>
      <c r="T345" s="107"/>
      <c r="U345" s="96"/>
    </row>
    <row r="346" spans="2:21" s="92" customFormat="1" ht="18" customHeight="1" x14ac:dyDescent="0.2">
      <c r="B346" s="97"/>
      <c r="C346" s="23"/>
      <c r="D346" s="98"/>
      <c r="E346" s="9"/>
      <c r="F346" s="9"/>
      <c r="G346" s="9"/>
      <c r="H346" s="9"/>
      <c r="I346" s="9"/>
      <c r="J346" s="9"/>
      <c r="K346" s="9"/>
      <c r="L346" s="114"/>
      <c r="M346" s="114"/>
      <c r="N346" s="114"/>
      <c r="O346" s="97"/>
      <c r="P346" s="97"/>
      <c r="Q346" s="9"/>
      <c r="R346" s="112"/>
      <c r="S346" s="107"/>
      <c r="T346" s="107"/>
      <c r="U346" s="96"/>
    </row>
    <row r="347" spans="2:21" s="92" customFormat="1" ht="18" customHeight="1" x14ac:dyDescent="0.2">
      <c r="B347" s="97"/>
      <c r="C347" s="23"/>
      <c r="D347" s="98"/>
      <c r="E347" s="9"/>
      <c r="F347" s="9"/>
      <c r="G347" s="9"/>
      <c r="H347" s="9"/>
      <c r="I347" s="9"/>
      <c r="J347" s="9"/>
      <c r="K347" s="9"/>
      <c r="L347" s="114"/>
      <c r="M347" s="114"/>
      <c r="N347" s="114"/>
      <c r="O347" s="97"/>
      <c r="P347" s="97"/>
      <c r="Q347" s="9"/>
      <c r="R347" s="112"/>
      <c r="S347" s="107"/>
      <c r="T347" s="107"/>
      <c r="U347" s="96"/>
    </row>
    <row r="348" spans="2:21" s="92" customFormat="1" ht="18" customHeight="1" x14ac:dyDescent="0.2">
      <c r="B348" s="97"/>
      <c r="C348" s="23"/>
      <c r="D348" s="98"/>
      <c r="E348" s="9"/>
      <c r="F348" s="9"/>
      <c r="G348" s="9"/>
      <c r="H348" s="9"/>
      <c r="I348" s="9"/>
      <c r="J348" s="9"/>
      <c r="K348" s="9"/>
      <c r="L348" s="114"/>
      <c r="M348" s="114"/>
      <c r="N348" s="114"/>
      <c r="O348" s="97"/>
      <c r="P348" s="97"/>
      <c r="Q348" s="9"/>
      <c r="R348" s="112"/>
      <c r="S348" s="107"/>
      <c r="T348" s="107"/>
      <c r="U348" s="96"/>
    </row>
    <row r="349" spans="2:21" s="92" customFormat="1" ht="18" customHeight="1" x14ac:dyDescent="0.2">
      <c r="B349" s="97"/>
      <c r="C349" s="23"/>
      <c r="D349" s="98"/>
      <c r="E349" s="9"/>
      <c r="F349" s="9"/>
      <c r="G349" s="9"/>
      <c r="H349" s="9"/>
      <c r="I349" s="9"/>
      <c r="J349" s="9"/>
      <c r="K349" s="9"/>
      <c r="L349" s="114"/>
      <c r="M349" s="114"/>
      <c r="N349" s="114"/>
      <c r="O349" s="97"/>
      <c r="P349" s="97"/>
      <c r="Q349" s="9"/>
      <c r="R349" s="112"/>
      <c r="S349" s="107"/>
      <c r="T349" s="107"/>
      <c r="U349" s="96"/>
    </row>
    <row r="350" spans="2:21" s="92" customFormat="1" ht="18" customHeight="1" x14ac:dyDescent="0.2">
      <c r="B350" s="97"/>
      <c r="C350" s="23"/>
      <c r="D350" s="98"/>
      <c r="E350" s="9"/>
      <c r="F350" s="9"/>
      <c r="G350" s="9"/>
      <c r="H350" s="9"/>
      <c r="I350" s="9"/>
      <c r="J350" s="9"/>
      <c r="K350" s="9"/>
      <c r="L350" s="114"/>
      <c r="M350" s="114"/>
      <c r="N350" s="114"/>
      <c r="O350" s="97"/>
      <c r="P350" s="97"/>
      <c r="Q350" s="9"/>
      <c r="R350" s="112"/>
      <c r="S350" s="107"/>
      <c r="T350" s="107"/>
      <c r="U350" s="96"/>
    </row>
    <row r="351" spans="2:21" s="92" customFormat="1" ht="18" customHeight="1" x14ac:dyDescent="0.2">
      <c r="B351" s="97"/>
      <c r="C351" s="23"/>
      <c r="D351" s="98"/>
      <c r="E351" s="9"/>
      <c r="F351" s="9"/>
      <c r="G351" s="9"/>
      <c r="H351" s="9"/>
      <c r="I351" s="9"/>
      <c r="J351" s="9"/>
      <c r="K351" s="9"/>
      <c r="L351" s="114"/>
      <c r="M351" s="114"/>
      <c r="N351" s="114"/>
      <c r="O351" s="97"/>
      <c r="P351" s="97"/>
      <c r="Q351" s="9"/>
      <c r="R351" s="112"/>
      <c r="S351" s="107"/>
      <c r="T351" s="107"/>
      <c r="U351" s="96"/>
    </row>
    <row r="352" spans="2:21" s="92" customFormat="1" ht="18" customHeight="1" x14ac:dyDescent="0.2">
      <c r="B352" s="97"/>
      <c r="C352" s="23"/>
      <c r="D352" s="98"/>
      <c r="E352" s="9"/>
      <c r="F352" s="9"/>
      <c r="G352" s="9"/>
      <c r="H352" s="9"/>
      <c r="I352" s="9"/>
      <c r="J352" s="9"/>
      <c r="K352" s="9"/>
      <c r="L352" s="114"/>
      <c r="M352" s="114"/>
      <c r="N352" s="114"/>
      <c r="O352" s="97"/>
      <c r="P352" s="97"/>
      <c r="Q352" s="9"/>
      <c r="R352" s="112"/>
      <c r="S352" s="107"/>
      <c r="T352" s="107"/>
      <c r="U352" s="96"/>
    </row>
    <row r="353" spans="2:21" s="92" customFormat="1" ht="18" customHeight="1" x14ac:dyDescent="0.2">
      <c r="B353" s="97"/>
      <c r="C353" s="23"/>
      <c r="D353" s="98"/>
      <c r="E353" s="9"/>
      <c r="F353" s="9"/>
      <c r="G353" s="9"/>
      <c r="H353" s="9"/>
      <c r="I353" s="9"/>
      <c r="J353" s="9"/>
      <c r="K353" s="9"/>
      <c r="L353" s="114"/>
      <c r="M353" s="114"/>
      <c r="N353" s="114"/>
      <c r="O353" s="97"/>
      <c r="P353" s="97"/>
      <c r="Q353" s="9"/>
      <c r="R353" s="112"/>
      <c r="S353" s="107"/>
      <c r="T353" s="107"/>
      <c r="U353" s="96"/>
    </row>
    <row r="354" spans="2:21" s="92" customFormat="1" ht="18" customHeight="1" x14ac:dyDescent="0.2">
      <c r="B354" s="97"/>
      <c r="C354" s="23"/>
      <c r="D354" s="98"/>
      <c r="E354" s="9"/>
      <c r="F354" s="9"/>
      <c r="G354" s="9"/>
      <c r="H354" s="9"/>
      <c r="I354" s="9"/>
      <c r="J354" s="9"/>
      <c r="K354" s="9"/>
      <c r="L354" s="114"/>
      <c r="M354" s="114"/>
      <c r="N354" s="114"/>
      <c r="O354" s="97"/>
      <c r="P354" s="97"/>
      <c r="Q354" s="9"/>
      <c r="R354" s="112"/>
      <c r="S354" s="107"/>
      <c r="T354" s="107"/>
      <c r="U354" s="96"/>
    </row>
    <row r="355" spans="2:21" s="92" customFormat="1" ht="18" customHeight="1" x14ac:dyDescent="0.2">
      <c r="B355" s="97"/>
      <c r="C355" s="23"/>
      <c r="D355" s="98"/>
      <c r="E355" s="9"/>
      <c r="F355" s="9"/>
      <c r="G355" s="9"/>
      <c r="H355" s="9"/>
      <c r="I355" s="9"/>
      <c r="J355" s="9"/>
      <c r="K355" s="9"/>
      <c r="L355" s="114"/>
      <c r="M355" s="114"/>
      <c r="N355" s="114"/>
      <c r="O355" s="97"/>
      <c r="P355" s="97"/>
      <c r="Q355" s="9"/>
      <c r="R355" s="112"/>
      <c r="S355" s="107"/>
      <c r="T355" s="107"/>
      <c r="U355" s="96"/>
    </row>
    <row r="356" spans="2:21" s="92" customFormat="1" ht="18" customHeight="1" x14ac:dyDescent="0.2">
      <c r="B356" s="97"/>
      <c r="C356" s="23"/>
      <c r="D356" s="98"/>
      <c r="E356" s="9"/>
      <c r="F356" s="9"/>
      <c r="G356" s="9"/>
      <c r="H356" s="9"/>
      <c r="I356" s="9"/>
      <c r="J356" s="9"/>
      <c r="K356" s="9"/>
      <c r="L356" s="114"/>
      <c r="M356" s="114"/>
      <c r="N356" s="114"/>
      <c r="O356" s="97"/>
      <c r="P356" s="97"/>
      <c r="Q356" s="9"/>
      <c r="R356" s="112"/>
      <c r="S356" s="107"/>
      <c r="T356" s="107"/>
      <c r="U356" s="96"/>
    </row>
    <row r="357" spans="2:21" s="92" customFormat="1" ht="18" customHeight="1" x14ac:dyDescent="0.2">
      <c r="B357" s="97"/>
      <c r="C357" s="23"/>
      <c r="D357" s="98"/>
      <c r="E357" s="9"/>
      <c r="F357" s="9"/>
      <c r="G357" s="9"/>
      <c r="H357" s="9"/>
      <c r="I357" s="9"/>
      <c r="J357" s="9"/>
      <c r="K357" s="9"/>
      <c r="L357" s="114"/>
      <c r="M357" s="114"/>
      <c r="N357" s="114"/>
      <c r="O357" s="97"/>
      <c r="P357" s="97"/>
      <c r="Q357" s="9"/>
      <c r="R357" s="112"/>
      <c r="S357" s="107"/>
      <c r="T357" s="107"/>
      <c r="U357" s="96"/>
    </row>
    <row r="358" spans="2:21" s="92" customFormat="1" ht="18" customHeight="1" x14ac:dyDescent="0.2">
      <c r="B358" s="97"/>
      <c r="C358" s="23"/>
      <c r="D358" s="98"/>
      <c r="E358" s="9"/>
      <c r="F358" s="9"/>
      <c r="G358" s="9"/>
      <c r="H358" s="9"/>
      <c r="I358" s="9"/>
      <c r="J358" s="9"/>
      <c r="K358" s="9"/>
      <c r="L358" s="114"/>
      <c r="M358" s="114"/>
      <c r="N358" s="114"/>
      <c r="O358" s="97"/>
      <c r="P358" s="97"/>
      <c r="Q358" s="9"/>
      <c r="R358" s="112"/>
      <c r="S358" s="107"/>
      <c r="T358" s="107"/>
      <c r="U358" s="96"/>
    </row>
    <row r="359" spans="2:21" s="92" customFormat="1" ht="18" customHeight="1" x14ac:dyDescent="0.2">
      <c r="B359" s="97"/>
      <c r="C359" s="23"/>
      <c r="D359" s="98"/>
      <c r="E359" s="9"/>
      <c r="F359" s="9"/>
      <c r="G359" s="9"/>
      <c r="H359" s="9"/>
      <c r="I359" s="9"/>
      <c r="J359" s="9"/>
      <c r="K359" s="9"/>
      <c r="L359" s="114"/>
      <c r="M359" s="114"/>
      <c r="N359" s="114"/>
      <c r="O359" s="97"/>
      <c r="P359" s="97"/>
      <c r="Q359" s="9"/>
      <c r="R359" s="112"/>
      <c r="S359" s="107"/>
      <c r="T359" s="107"/>
      <c r="U359" s="96"/>
    </row>
    <row r="360" spans="2:21" s="92" customFormat="1" ht="18" customHeight="1" x14ac:dyDescent="0.2">
      <c r="B360" s="97"/>
      <c r="C360" s="23"/>
      <c r="D360" s="98"/>
      <c r="E360" s="9"/>
      <c r="F360" s="9"/>
      <c r="G360" s="9"/>
      <c r="H360" s="9"/>
      <c r="I360" s="9"/>
      <c r="J360" s="9"/>
      <c r="K360" s="9"/>
      <c r="L360" s="114"/>
      <c r="M360" s="114"/>
      <c r="N360" s="114"/>
      <c r="O360" s="97"/>
      <c r="P360" s="97"/>
      <c r="Q360" s="9"/>
      <c r="R360" s="112"/>
      <c r="S360" s="107"/>
      <c r="T360" s="107"/>
      <c r="U360" s="96"/>
    </row>
    <row r="361" spans="2:21" s="92" customFormat="1" ht="18" customHeight="1" x14ac:dyDescent="0.2">
      <c r="B361" s="97"/>
      <c r="C361" s="23"/>
      <c r="D361" s="98"/>
      <c r="E361" s="9"/>
      <c r="F361" s="9"/>
      <c r="G361" s="9"/>
      <c r="H361" s="9"/>
      <c r="I361" s="9"/>
      <c r="J361" s="9"/>
      <c r="K361" s="9"/>
      <c r="L361" s="114"/>
      <c r="M361" s="114"/>
      <c r="N361" s="114"/>
      <c r="O361" s="97"/>
      <c r="P361" s="97"/>
      <c r="Q361" s="9"/>
      <c r="R361" s="112"/>
      <c r="S361" s="107"/>
      <c r="T361" s="107"/>
      <c r="U361" s="96"/>
    </row>
    <row r="362" spans="2:21" s="92" customFormat="1" ht="18" customHeight="1" x14ac:dyDescent="0.2">
      <c r="B362" s="97"/>
      <c r="C362" s="23"/>
      <c r="D362" s="98"/>
      <c r="E362" s="9"/>
      <c r="F362" s="9"/>
      <c r="G362" s="9"/>
      <c r="H362" s="9"/>
      <c r="I362" s="9"/>
      <c r="J362" s="9"/>
      <c r="K362" s="9"/>
      <c r="L362" s="114"/>
      <c r="M362" s="114"/>
      <c r="N362" s="114"/>
      <c r="O362" s="97"/>
      <c r="P362" s="97"/>
      <c r="Q362" s="9"/>
      <c r="R362" s="112"/>
      <c r="S362" s="107"/>
      <c r="T362" s="107"/>
      <c r="U362" s="96"/>
    </row>
    <row r="363" spans="2:21" s="92" customFormat="1" ht="18" customHeight="1" x14ac:dyDescent="0.2">
      <c r="B363" s="97"/>
      <c r="C363" s="23"/>
      <c r="D363" s="98"/>
      <c r="E363" s="9"/>
      <c r="F363" s="9"/>
      <c r="G363" s="9"/>
      <c r="H363" s="9"/>
      <c r="I363" s="9"/>
      <c r="J363" s="9"/>
      <c r="K363" s="9"/>
      <c r="L363" s="114"/>
      <c r="M363" s="114"/>
      <c r="N363" s="114"/>
      <c r="O363" s="97"/>
      <c r="P363" s="97"/>
      <c r="Q363" s="9"/>
      <c r="R363" s="112"/>
      <c r="S363" s="107"/>
      <c r="T363" s="107"/>
      <c r="U363" s="96"/>
    </row>
    <row r="364" spans="2:21" s="92" customFormat="1" ht="18" customHeight="1" x14ac:dyDescent="0.2">
      <c r="B364" s="97"/>
      <c r="C364" s="23"/>
      <c r="D364" s="98"/>
      <c r="E364" s="9"/>
      <c r="F364" s="9"/>
      <c r="G364" s="9"/>
      <c r="H364" s="9"/>
      <c r="I364" s="9"/>
      <c r="J364" s="9"/>
      <c r="K364" s="9"/>
      <c r="L364" s="114"/>
      <c r="M364" s="114"/>
      <c r="N364" s="114"/>
      <c r="O364" s="97"/>
      <c r="P364" s="97"/>
      <c r="Q364" s="9"/>
      <c r="R364" s="112"/>
      <c r="S364" s="107"/>
      <c r="T364" s="107"/>
      <c r="U364" s="96"/>
    </row>
    <row r="365" spans="2:21" s="92" customFormat="1" ht="18" customHeight="1" x14ac:dyDescent="0.2">
      <c r="B365" s="97"/>
      <c r="C365" s="23"/>
      <c r="D365" s="98"/>
      <c r="E365" s="9"/>
      <c r="F365" s="9"/>
      <c r="G365" s="9"/>
      <c r="H365" s="9"/>
      <c r="I365" s="9"/>
      <c r="J365" s="9"/>
      <c r="K365" s="9"/>
      <c r="L365" s="114"/>
      <c r="M365" s="114"/>
      <c r="N365" s="114"/>
      <c r="O365" s="97"/>
      <c r="P365" s="97"/>
      <c r="Q365" s="9"/>
      <c r="R365" s="112"/>
      <c r="S365" s="107"/>
      <c r="T365" s="107"/>
      <c r="U365" s="96"/>
    </row>
    <row r="366" spans="2:21" s="92" customFormat="1" ht="18" customHeight="1" x14ac:dyDescent="0.2">
      <c r="B366" s="97"/>
      <c r="C366" s="23"/>
      <c r="D366" s="98"/>
      <c r="E366" s="9"/>
      <c r="F366" s="9"/>
      <c r="G366" s="9"/>
      <c r="H366" s="9"/>
      <c r="I366" s="9"/>
      <c r="J366" s="9"/>
      <c r="K366" s="9"/>
      <c r="L366" s="114"/>
      <c r="M366" s="114"/>
      <c r="N366" s="114"/>
      <c r="O366" s="97"/>
      <c r="P366" s="97"/>
      <c r="Q366" s="9"/>
      <c r="R366" s="112"/>
      <c r="S366" s="107"/>
      <c r="T366" s="107"/>
      <c r="U366" s="96"/>
    </row>
    <row r="367" spans="2:21" s="92" customFormat="1" ht="18" customHeight="1" x14ac:dyDescent="0.2">
      <c r="B367" s="97"/>
      <c r="C367" s="23"/>
      <c r="D367" s="98"/>
      <c r="E367" s="9"/>
      <c r="F367" s="9"/>
      <c r="G367" s="9"/>
      <c r="H367" s="9"/>
      <c r="I367" s="9"/>
      <c r="J367" s="9"/>
      <c r="K367" s="9"/>
      <c r="L367" s="114"/>
      <c r="M367" s="114"/>
      <c r="N367" s="114"/>
      <c r="O367" s="97"/>
      <c r="P367" s="97"/>
      <c r="Q367" s="9"/>
      <c r="R367" s="112"/>
      <c r="S367" s="107"/>
      <c r="T367" s="107"/>
      <c r="U367" s="96"/>
    </row>
    <row r="368" spans="2:21" s="92" customFormat="1" ht="18" customHeight="1" x14ac:dyDescent="0.2">
      <c r="B368" s="97"/>
      <c r="C368" s="23"/>
      <c r="D368" s="98"/>
      <c r="E368" s="9"/>
      <c r="F368" s="9"/>
      <c r="G368" s="9"/>
      <c r="H368" s="9"/>
      <c r="I368" s="9"/>
      <c r="J368" s="9"/>
      <c r="K368" s="9"/>
      <c r="L368" s="114"/>
      <c r="M368" s="114"/>
      <c r="N368" s="114"/>
      <c r="O368" s="97"/>
      <c r="P368" s="97"/>
      <c r="Q368" s="9"/>
      <c r="R368" s="112"/>
      <c r="S368" s="107"/>
      <c r="T368" s="107"/>
      <c r="U368" s="96"/>
    </row>
    <row r="369" spans="2:21" s="92" customFormat="1" ht="18" customHeight="1" x14ac:dyDescent="0.2">
      <c r="B369" s="97"/>
      <c r="C369" s="23"/>
      <c r="D369" s="98"/>
      <c r="E369" s="9"/>
      <c r="F369" s="9"/>
      <c r="G369" s="9"/>
      <c r="H369" s="9"/>
      <c r="I369" s="9"/>
      <c r="J369" s="9"/>
      <c r="K369" s="9"/>
      <c r="L369" s="114"/>
      <c r="M369" s="114"/>
      <c r="N369" s="114"/>
      <c r="O369" s="97"/>
      <c r="P369" s="97"/>
      <c r="Q369" s="9"/>
      <c r="R369" s="112"/>
      <c r="S369" s="107"/>
      <c r="T369" s="107"/>
      <c r="U369" s="96"/>
    </row>
    <row r="370" spans="2:21" s="92" customFormat="1" ht="18" customHeight="1" x14ac:dyDescent="0.2">
      <c r="B370" s="97"/>
      <c r="C370" s="23"/>
      <c r="D370" s="98"/>
      <c r="E370" s="9"/>
      <c r="F370" s="9"/>
      <c r="G370" s="9"/>
      <c r="H370" s="9"/>
      <c r="I370" s="9"/>
      <c r="J370" s="9"/>
      <c r="K370" s="9"/>
      <c r="L370" s="114"/>
      <c r="M370" s="114"/>
      <c r="N370" s="114"/>
      <c r="O370" s="97"/>
      <c r="P370" s="97"/>
      <c r="Q370" s="9"/>
      <c r="R370" s="112"/>
      <c r="S370" s="107"/>
      <c r="T370" s="107"/>
      <c r="U370" s="96"/>
    </row>
    <row r="371" spans="2:21" s="92" customFormat="1" ht="18" customHeight="1" x14ac:dyDescent="0.2">
      <c r="B371" s="97"/>
      <c r="C371" s="23"/>
      <c r="D371" s="98"/>
      <c r="E371" s="9"/>
      <c r="F371" s="9"/>
      <c r="G371" s="9"/>
      <c r="H371" s="9"/>
      <c r="I371" s="9"/>
      <c r="J371" s="9"/>
      <c r="K371" s="9"/>
      <c r="L371" s="114"/>
      <c r="M371" s="114"/>
      <c r="N371" s="114"/>
      <c r="O371" s="97"/>
      <c r="P371" s="97"/>
      <c r="Q371" s="9"/>
      <c r="R371" s="112"/>
      <c r="S371" s="107"/>
      <c r="T371" s="107"/>
      <c r="U371" s="96"/>
    </row>
    <row r="372" spans="2:21" s="92" customFormat="1" ht="18" customHeight="1" x14ac:dyDescent="0.2">
      <c r="B372" s="97"/>
      <c r="C372" s="23"/>
      <c r="D372" s="98"/>
      <c r="E372" s="9"/>
      <c r="F372" s="9"/>
      <c r="G372" s="9"/>
      <c r="H372" s="9"/>
      <c r="I372" s="9"/>
      <c r="J372" s="9"/>
      <c r="K372" s="9"/>
      <c r="L372" s="114"/>
      <c r="M372" s="114"/>
      <c r="N372" s="114"/>
      <c r="O372" s="97"/>
      <c r="P372" s="97"/>
      <c r="Q372" s="9"/>
      <c r="R372" s="112"/>
      <c r="S372" s="107"/>
      <c r="T372" s="107"/>
      <c r="U372" s="96"/>
    </row>
    <row r="373" spans="2:21" s="92" customFormat="1" ht="18" customHeight="1" x14ac:dyDescent="0.2">
      <c r="B373" s="97"/>
      <c r="C373" s="23"/>
      <c r="D373" s="98"/>
      <c r="E373" s="9"/>
      <c r="F373" s="9"/>
      <c r="G373" s="9"/>
      <c r="H373" s="9"/>
      <c r="I373" s="9"/>
      <c r="J373" s="9"/>
      <c r="K373" s="9"/>
      <c r="L373" s="114"/>
      <c r="M373" s="114"/>
      <c r="N373" s="114"/>
      <c r="O373" s="97"/>
      <c r="P373" s="97"/>
      <c r="Q373" s="9"/>
      <c r="R373" s="112"/>
      <c r="S373" s="107"/>
      <c r="T373" s="107"/>
      <c r="U373" s="96"/>
    </row>
    <row r="374" spans="2:21" s="92" customFormat="1" ht="18" customHeight="1" x14ac:dyDescent="0.2">
      <c r="B374" s="97"/>
      <c r="C374" s="23"/>
      <c r="D374" s="98"/>
      <c r="E374" s="9"/>
      <c r="F374" s="9"/>
      <c r="G374" s="9"/>
      <c r="H374" s="9"/>
      <c r="I374" s="9"/>
      <c r="J374" s="9"/>
      <c r="K374" s="9"/>
      <c r="L374" s="114"/>
      <c r="M374" s="114"/>
      <c r="N374" s="114"/>
      <c r="O374" s="97"/>
      <c r="P374" s="97"/>
      <c r="Q374" s="9"/>
      <c r="R374" s="112"/>
      <c r="S374" s="107"/>
      <c r="T374" s="107"/>
      <c r="U374" s="96"/>
    </row>
    <row r="375" spans="2:21" s="92" customFormat="1" ht="18" customHeight="1" x14ac:dyDescent="0.2">
      <c r="B375" s="97"/>
      <c r="C375" s="23"/>
      <c r="D375" s="98"/>
      <c r="E375" s="9"/>
      <c r="F375" s="9"/>
      <c r="G375" s="9"/>
      <c r="H375" s="9"/>
      <c r="I375" s="9"/>
      <c r="J375" s="9"/>
      <c r="K375" s="9"/>
      <c r="L375" s="114"/>
      <c r="M375" s="114"/>
      <c r="N375" s="114"/>
      <c r="O375" s="97"/>
      <c r="P375" s="97"/>
      <c r="Q375" s="9"/>
      <c r="R375" s="112"/>
      <c r="S375" s="107"/>
      <c r="T375" s="107"/>
      <c r="U375" s="96"/>
    </row>
    <row r="376" spans="2:21" s="92" customFormat="1" ht="18" customHeight="1" x14ac:dyDescent="0.2">
      <c r="B376" s="97"/>
      <c r="C376" s="23"/>
      <c r="D376" s="98"/>
      <c r="E376" s="9"/>
      <c r="F376" s="9"/>
      <c r="G376" s="9"/>
      <c r="H376" s="9"/>
      <c r="I376" s="9"/>
      <c r="J376" s="9"/>
      <c r="K376" s="9"/>
      <c r="L376" s="114"/>
      <c r="M376" s="114"/>
      <c r="N376" s="114"/>
      <c r="O376" s="97"/>
      <c r="P376" s="97"/>
      <c r="Q376" s="9"/>
      <c r="R376" s="112"/>
      <c r="S376" s="107"/>
      <c r="T376" s="107"/>
      <c r="U376" s="96"/>
    </row>
    <row r="377" spans="2:21" s="92" customFormat="1" ht="18" customHeight="1" x14ac:dyDescent="0.2">
      <c r="B377" s="97"/>
      <c r="C377" s="23"/>
      <c r="D377" s="98"/>
      <c r="E377" s="9"/>
      <c r="F377" s="9"/>
      <c r="G377" s="9"/>
      <c r="H377" s="9"/>
      <c r="I377" s="9"/>
      <c r="J377" s="9"/>
      <c r="K377" s="9"/>
      <c r="L377" s="114"/>
      <c r="M377" s="114"/>
      <c r="N377" s="114"/>
      <c r="O377" s="97"/>
      <c r="P377" s="97"/>
      <c r="Q377" s="9"/>
      <c r="R377" s="112"/>
      <c r="S377" s="107"/>
      <c r="T377" s="107"/>
      <c r="U377" s="96"/>
    </row>
    <row r="378" spans="2:21" s="92" customFormat="1" ht="18" customHeight="1" x14ac:dyDescent="0.2">
      <c r="B378" s="97"/>
      <c r="C378" s="23"/>
      <c r="D378" s="98"/>
      <c r="E378" s="9"/>
      <c r="F378" s="9"/>
      <c r="G378" s="9"/>
      <c r="H378" s="9"/>
      <c r="I378" s="9"/>
      <c r="J378" s="9"/>
      <c r="K378" s="9"/>
      <c r="L378" s="114"/>
      <c r="M378" s="114"/>
      <c r="N378" s="114"/>
      <c r="O378" s="97"/>
      <c r="P378" s="97"/>
      <c r="Q378" s="9"/>
      <c r="R378" s="112"/>
      <c r="S378" s="107"/>
      <c r="T378" s="107"/>
      <c r="U378" s="96"/>
    </row>
    <row r="379" spans="2:21" s="92" customFormat="1" ht="18" customHeight="1" x14ac:dyDescent="0.2">
      <c r="B379" s="97"/>
      <c r="C379" s="23"/>
      <c r="D379" s="98"/>
      <c r="E379" s="9"/>
      <c r="F379" s="9"/>
      <c r="G379" s="9"/>
      <c r="H379" s="9"/>
      <c r="I379" s="9"/>
      <c r="J379" s="9"/>
      <c r="K379" s="9"/>
      <c r="L379" s="114"/>
      <c r="M379" s="114"/>
      <c r="N379" s="114"/>
      <c r="O379" s="97"/>
      <c r="P379" s="97"/>
      <c r="Q379" s="9"/>
      <c r="R379" s="112"/>
      <c r="S379" s="107"/>
      <c r="T379" s="107"/>
      <c r="U379" s="96"/>
    </row>
    <row r="380" spans="2:21" s="92" customFormat="1" ht="18" customHeight="1" x14ac:dyDescent="0.2">
      <c r="B380" s="97"/>
      <c r="C380" s="23"/>
      <c r="D380" s="98"/>
      <c r="E380" s="9"/>
      <c r="F380" s="9"/>
      <c r="G380" s="9"/>
      <c r="H380" s="9"/>
      <c r="I380" s="9"/>
      <c r="J380" s="9"/>
      <c r="K380" s="9"/>
      <c r="L380" s="114"/>
      <c r="M380" s="114"/>
      <c r="N380" s="114"/>
      <c r="O380" s="97"/>
      <c r="P380" s="97"/>
      <c r="Q380" s="9"/>
      <c r="R380" s="112"/>
      <c r="S380" s="107"/>
      <c r="T380" s="107"/>
      <c r="U380" s="96"/>
    </row>
    <row r="381" spans="2:21" s="92" customFormat="1" ht="18" customHeight="1" x14ac:dyDescent="0.2">
      <c r="B381" s="97"/>
      <c r="C381" s="23"/>
      <c r="D381" s="98"/>
      <c r="E381" s="9"/>
      <c r="F381" s="9"/>
      <c r="G381" s="9"/>
      <c r="H381" s="9"/>
      <c r="I381" s="9"/>
      <c r="J381" s="9"/>
      <c r="K381" s="9"/>
      <c r="L381" s="114"/>
      <c r="M381" s="114"/>
      <c r="N381" s="114"/>
      <c r="O381" s="97"/>
      <c r="P381" s="97"/>
      <c r="Q381" s="9"/>
      <c r="R381" s="112"/>
      <c r="S381" s="107"/>
      <c r="T381" s="107"/>
      <c r="U381" s="96"/>
    </row>
    <row r="382" spans="2:21" s="92" customFormat="1" ht="18" customHeight="1" x14ac:dyDescent="0.2">
      <c r="B382" s="97"/>
      <c r="C382" s="23"/>
      <c r="D382" s="98"/>
      <c r="E382" s="9"/>
      <c r="F382" s="9"/>
      <c r="G382" s="9"/>
      <c r="H382" s="9"/>
      <c r="I382" s="9"/>
      <c r="J382" s="9"/>
      <c r="K382" s="9"/>
      <c r="L382" s="114"/>
      <c r="M382" s="114"/>
      <c r="N382" s="114"/>
      <c r="O382" s="97"/>
      <c r="P382" s="97"/>
      <c r="Q382" s="9"/>
      <c r="R382" s="112"/>
      <c r="S382" s="107"/>
      <c r="T382" s="107"/>
      <c r="U382" s="96"/>
    </row>
    <row r="383" spans="2:21" s="92" customFormat="1" ht="18" customHeight="1" x14ac:dyDescent="0.2">
      <c r="B383" s="97"/>
      <c r="C383" s="23"/>
      <c r="D383" s="98"/>
      <c r="E383" s="9"/>
      <c r="F383" s="9"/>
      <c r="G383" s="9"/>
      <c r="H383" s="9"/>
      <c r="I383" s="9"/>
      <c r="J383" s="9"/>
      <c r="K383" s="9"/>
      <c r="L383" s="114"/>
      <c r="M383" s="114"/>
      <c r="N383" s="114"/>
      <c r="O383" s="97"/>
      <c r="P383" s="97"/>
      <c r="Q383" s="9"/>
      <c r="R383" s="112"/>
      <c r="S383" s="107"/>
      <c r="T383" s="107"/>
      <c r="U383" s="96"/>
    </row>
    <row r="384" spans="2:21" s="92" customFormat="1" ht="18" customHeight="1" x14ac:dyDescent="0.2">
      <c r="B384" s="97"/>
      <c r="C384" s="23"/>
      <c r="D384" s="98"/>
      <c r="E384" s="9"/>
      <c r="F384" s="9"/>
      <c r="G384" s="9"/>
      <c r="H384" s="9"/>
      <c r="I384" s="9"/>
      <c r="J384" s="9"/>
      <c r="K384" s="9"/>
      <c r="L384" s="114"/>
      <c r="M384" s="114"/>
      <c r="N384" s="114"/>
      <c r="O384" s="97"/>
      <c r="P384" s="97"/>
      <c r="Q384" s="9"/>
      <c r="R384" s="112"/>
      <c r="S384" s="107"/>
      <c r="T384" s="107"/>
      <c r="U384" s="96"/>
    </row>
    <row r="385" spans="2:21" s="92" customFormat="1" ht="18" customHeight="1" x14ac:dyDescent="0.2">
      <c r="B385" s="97"/>
      <c r="C385" s="23"/>
      <c r="D385" s="98"/>
      <c r="E385" s="9"/>
      <c r="F385" s="9"/>
      <c r="G385" s="9"/>
      <c r="H385" s="9"/>
      <c r="I385" s="9"/>
      <c r="J385" s="9"/>
      <c r="K385" s="9"/>
      <c r="L385" s="114"/>
      <c r="M385" s="114"/>
      <c r="N385" s="114"/>
      <c r="O385" s="97"/>
      <c r="P385" s="97"/>
      <c r="Q385" s="9"/>
      <c r="R385" s="112"/>
      <c r="S385" s="107"/>
      <c r="T385" s="107"/>
      <c r="U385" s="96"/>
    </row>
    <row r="386" spans="2:21" s="92" customFormat="1" ht="18" customHeight="1" x14ac:dyDescent="0.2">
      <c r="B386" s="97"/>
      <c r="C386" s="23"/>
      <c r="D386" s="98"/>
      <c r="E386" s="9"/>
      <c r="F386" s="9"/>
      <c r="G386" s="9"/>
      <c r="H386" s="9"/>
      <c r="I386" s="9"/>
      <c r="J386" s="9"/>
      <c r="K386" s="9"/>
      <c r="L386" s="114"/>
      <c r="M386" s="114"/>
      <c r="N386" s="114"/>
      <c r="O386" s="97"/>
      <c r="P386" s="97"/>
      <c r="Q386" s="9"/>
      <c r="R386" s="112"/>
      <c r="S386" s="107"/>
      <c r="T386" s="107"/>
      <c r="U386" s="96"/>
    </row>
    <row r="387" spans="2:21" s="92" customFormat="1" ht="18" customHeight="1" x14ac:dyDescent="0.2">
      <c r="B387" s="97"/>
      <c r="C387" s="23"/>
      <c r="D387" s="98"/>
      <c r="E387" s="9"/>
      <c r="F387" s="9"/>
      <c r="G387" s="9"/>
      <c r="H387" s="9"/>
      <c r="I387" s="9"/>
      <c r="J387" s="9"/>
      <c r="K387" s="9"/>
      <c r="L387" s="114"/>
      <c r="M387" s="114"/>
      <c r="N387" s="114"/>
      <c r="O387" s="97"/>
      <c r="P387" s="97"/>
      <c r="Q387" s="9"/>
      <c r="R387" s="112"/>
      <c r="S387" s="107"/>
      <c r="T387" s="107"/>
      <c r="U387" s="96"/>
    </row>
    <row r="388" spans="2:21" s="92" customFormat="1" ht="18" customHeight="1" x14ac:dyDescent="0.2">
      <c r="B388" s="97"/>
      <c r="C388" s="23"/>
      <c r="D388" s="98"/>
      <c r="E388" s="9"/>
      <c r="F388" s="9"/>
      <c r="G388" s="9"/>
      <c r="H388" s="9"/>
      <c r="I388" s="9"/>
      <c r="J388" s="9"/>
      <c r="K388" s="9"/>
      <c r="L388" s="114"/>
      <c r="M388" s="114"/>
      <c r="N388" s="114"/>
      <c r="O388" s="97"/>
      <c r="P388" s="97"/>
      <c r="Q388" s="9"/>
      <c r="R388" s="112"/>
      <c r="S388" s="107"/>
      <c r="T388" s="107"/>
      <c r="U388" s="96"/>
    </row>
    <row r="389" spans="2:21" s="92" customFormat="1" ht="18" customHeight="1" x14ac:dyDescent="0.2">
      <c r="B389" s="97"/>
      <c r="C389" s="23"/>
      <c r="D389" s="98"/>
      <c r="E389" s="9"/>
      <c r="F389" s="9"/>
      <c r="G389" s="9"/>
      <c r="H389" s="9"/>
      <c r="I389" s="9"/>
      <c r="J389" s="9"/>
      <c r="K389" s="9"/>
      <c r="L389" s="114"/>
      <c r="M389" s="114"/>
      <c r="N389" s="114"/>
      <c r="O389" s="97"/>
      <c r="P389" s="97"/>
      <c r="Q389" s="9"/>
      <c r="R389" s="112"/>
      <c r="S389" s="107"/>
      <c r="T389" s="107"/>
      <c r="U389" s="96"/>
    </row>
    <row r="390" spans="2:21" s="92" customFormat="1" ht="18" customHeight="1" x14ac:dyDescent="0.2">
      <c r="B390" s="97"/>
      <c r="C390" s="23"/>
      <c r="D390" s="98"/>
      <c r="E390" s="9"/>
      <c r="F390" s="9"/>
      <c r="G390" s="9"/>
      <c r="H390" s="9"/>
      <c r="I390" s="9"/>
      <c r="J390" s="9"/>
      <c r="K390" s="9"/>
      <c r="L390" s="114"/>
      <c r="M390" s="114"/>
      <c r="N390" s="114"/>
      <c r="O390" s="97"/>
      <c r="P390" s="97"/>
      <c r="Q390" s="9"/>
      <c r="R390" s="112"/>
      <c r="S390" s="107"/>
      <c r="T390" s="107"/>
      <c r="U390" s="96"/>
    </row>
    <row r="391" spans="2:21" s="92" customFormat="1" ht="18" customHeight="1" x14ac:dyDescent="0.2">
      <c r="B391" s="97"/>
      <c r="C391" s="23"/>
      <c r="D391" s="98"/>
      <c r="E391" s="9"/>
      <c r="F391" s="9"/>
      <c r="G391" s="9"/>
      <c r="H391" s="9"/>
      <c r="I391" s="9"/>
      <c r="J391" s="9"/>
      <c r="K391" s="9"/>
      <c r="L391" s="114"/>
      <c r="M391" s="114"/>
      <c r="N391" s="114"/>
      <c r="O391" s="97"/>
      <c r="P391" s="97"/>
      <c r="Q391" s="9"/>
      <c r="R391" s="112"/>
      <c r="S391" s="107"/>
      <c r="T391" s="107"/>
      <c r="U391" s="96"/>
    </row>
    <row r="392" spans="2:21" s="92" customFormat="1" ht="18" customHeight="1" x14ac:dyDescent="0.2">
      <c r="B392" s="97"/>
      <c r="C392" s="23"/>
      <c r="D392" s="98"/>
      <c r="E392" s="9"/>
      <c r="F392" s="9"/>
      <c r="G392" s="9"/>
      <c r="H392" s="9"/>
      <c r="I392" s="9"/>
      <c r="J392" s="9"/>
      <c r="K392" s="9"/>
      <c r="L392" s="114"/>
      <c r="M392" s="114"/>
      <c r="N392" s="114"/>
      <c r="O392" s="97"/>
      <c r="P392" s="97"/>
      <c r="Q392" s="9"/>
      <c r="R392" s="112"/>
      <c r="S392" s="107"/>
      <c r="T392" s="107"/>
      <c r="U392" s="96"/>
    </row>
    <row r="393" spans="2:21" s="92" customFormat="1" ht="18" customHeight="1" x14ac:dyDescent="0.2">
      <c r="B393" s="97"/>
      <c r="C393" s="23"/>
      <c r="D393" s="98"/>
      <c r="E393" s="9"/>
      <c r="F393" s="9"/>
      <c r="G393" s="9"/>
      <c r="H393" s="9"/>
      <c r="I393" s="9"/>
      <c r="J393" s="9"/>
      <c r="K393" s="9"/>
      <c r="L393" s="114"/>
      <c r="M393" s="114"/>
      <c r="N393" s="114"/>
      <c r="O393" s="97"/>
      <c r="P393" s="97"/>
      <c r="Q393" s="9"/>
      <c r="R393" s="112"/>
      <c r="S393" s="107"/>
      <c r="T393" s="107"/>
      <c r="U393" s="96"/>
    </row>
    <row r="394" spans="2:21" s="92" customFormat="1" ht="18" customHeight="1" x14ac:dyDescent="0.2">
      <c r="B394" s="97"/>
      <c r="C394" s="23"/>
      <c r="D394" s="98"/>
      <c r="E394" s="9"/>
      <c r="F394" s="9"/>
      <c r="G394" s="9"/>
      <c r="H394" s="9"/>
      <c r="I394" s="9"/>
      <c r="J394" s="9"/>
      <c r="K394" s="9"/>
      <c r="L394" s="114"/>
      <c r="M394" s="114"/>
      <c r="N394" s="114"/>
      <c r="O394" s="97"/>
      <c r="P394" s="97"/>
      <c r="Q394" s="9"/>
      <c r="R394" s="112"/>
      <c r="S394" s="107"/>
      <c r="T394" s="107"/>
      <c r="U394" s="96"/>
    </row>
    <row r="395" spans="2:21" s="92" customFormat="1" ht="18" customHeight="1" x14ac:dyDescent="0.2">
      <c r="B395" s="97"/>
      <c r="C395" s="23"/>
      <c r="D395" s="98"/>
      <c r="E395" s="9"/>
      <c r="F395" s="9"/>
      <c r="G395" s="9"/>
      <c r="H395" s="9"/>
      <c r="I395" s="9"/>
      <c r="J395" s="9"/>
      <c r="K395" s="9"/>
      <c r="L395" s="114"/>
      <c r="M395" s="114"/>
      <c r="N395" s="114"/>
      <c r="O395" s="97"/>
      <c r="P395" s="97"/>
      <c r="Q395" s="9"/>
      <c r="R395" s="112"/>
      <c r="S395" s="107"/>
      <c r="T395" s="107"/>
      <c r="U395" s="96"/>
    </row>
    <row r="396" spans="2:21" s="92" customFormat="1" ht="18" customHeight="1" x14ac:dyDescent="0.2">
      <c r="B396" s="97"/>
      <c r="C396" s="23"/>
      <c r="D396" s="98"/>
      <c r="E396" s="9"/>
      <c r="F396" s="9"/>
      <c r="G396" s="9"/>
      <c r="H396" s="9"/>
      <c r="I396" s="9"/>
      <c r="J396" s="9"/>
      <c r="K396" s="9"/>
      <c r="L396" s="114"/>
      <c r="M396" s="114"/>
      <c r="N396" s="114"/>
      <c r="O396" s="97"/>
      <c r="P396" s="97"/>
      <c r="Q396" s="9"/>
      <c r="R396" s="112"/>
      <c r="S396" s="107"/>
      <c r="T396" s="107"/>
      <c r="U396" s="96"/>
    </row>
    <row r="397" spans="2:21" s="92" customFormat="1" ht="18" customHeight="1" x14ac:dyDescent="0.2">
      <c r="B397" s="97"/>
      <c r="C397" s="23"/>
      <c r="D397" s="98"/>
      <c r="E397" s="9"/>
      <c r="F397" s="9"/>
      <c r="G397" s="9"/>
      <c r="H397" s="9"/>
      <c r="I397" s="9"/>
      <c r="J397" s="9"/>
      <c r="K397" s="9"/>
      <c r="L397" s="114"/>
      <c r="M397" s="114"/>
      <c r="N397" s="114"/>
      <c r="O397" s="97"/>
      <c r="P397" s="97"/>
      <c r="Q397" s="9"/>
      <c r="R397" s="112"/>
      <c r="S397" s="107"/>
      <c r="T397" s="107"/>
      <c r="U397" s="96"/>
    </row>
    <row r="398" spans="2:21" s="92" customFormat="1" ht="18" customHeight="1" x14ac:dyDescent="0.2">
      <c r="B398" s="97"/>
      <c r="C398" s="23"/>
      <c r="D398" s="98"/>
      <c r="E398" s="9"/>
      <c r="F398" s="9"/>
      <c r="G398" s="9"/>
      <c r="H398" s="9"/>
      <c r="I398" s="9"/>
      <c r="J398" s="9"/>
      <c r="K398" s="9"/>
      <c r="L398" s="114"/>
      <c r="M398" s="114"/>
      <c r="N398" s="114"/>
      <c r="O398" s="97"/>
      <c r="P398" s="97"/>
      <c r="Q398" s="9"/>
      <c r="R398" s="112"/>
      <c r="S398" s="107"/>
      <c r="T398" s="107"/>
      <c r="U398" s="96"/>
    </row>
    <row r="399" spans="2:21" s="92" customFormat="1" ht="18" customHeight="1" x14ac:dyDescent="0.2">
      <c r="B399" s="97"/>
      <c r="C399" s="23"/>
      <c r="D399" s="98"/>
      <c r="E399" s="9"/>
      <c r="F399" s="9"/>
      <c r="G399" s="9"/>
      <c r="H399" s="9"/>
      <c r="I399" s="9"/>
      <c r="J399" s="9"/>
      <c r="K399" s="9"/>
      <c r="L399" s="114"/>
      <c r="M399" s="114"/>
      <c r="N399" s="114"/>
      <c r="O399" s="97"/>
      <c r="P399" s="97"/>
      <c r="Q399" s="9"/>
      <c r="R399" s="112"/>
      <c r="S399" s="107"/>
      <c r="T399" s="107"/>
      <c r="U399" s="96"/>
    </row>
    <row r="400" spans="2:21" s="92" customFormat="1" ht="18" customHeight="1" x14ac:dyDescent="0.2">
      <c r="B400" s="97"/>
      <c r="C400" s="23"/>
      <c r="D400" s="98"/>
      <c r="E400" s="9"/>
      <c r="F400" s="9"/>
      <c r="G400" s="9"/>
      <c r="H400" s="9"/>
      <c r="I400" s="9"/>
      <c r="J400" s="9"/>
      <c r="K400" s="9"/>
      <c r="L400" s="114"/>
      <c r="M400" s="114"/>
      <c r="N400" s="114"/>
      <c r="O400" s="97"/>
      <c r="P400" s="97"/>
      <c r="Q400" s="9"/>
      <c r="R400" s="112"/>
      <c r="S400" s="107"/>
      <c r="T400" s="107"/>
      <c r="U400" s="96"/>
    </row>
    <row r="401" spans="2:21" s="92" customFormat="1" ht="18" customHeight="1" x14ac:dyDescent="0.2">
      <c r="B401" s="97"/>
      <c r="C401" s="23"/>
      <c r="D401" s="98"/>
      <c r="E401" s="9"/>
      <c r="F401" s="9"/>
      <c r="G401" s="9"/>
      <c r="H401" s="9"/>
      <c r="I401" s="9"/>
      <c r="J401" s="9"/>
      <c r="K401" s="9"/>
      <c r="L401" s="114"/>
      <c r="M401" s="114"/>
      <c r="N401" s="114"/>
      <c r="O401" s="97"/>
      <c r="P401" s="97"/>
      <c r="Q401" s="9"/>
      <c r="R401" s="112"/>
      <c r="S401" s="107"/>
      <c r="T401" s="107"/>
      <c r="U401" s="96"/>
    </row>
    <row r="402" spans="2:21" s="92" customFormat="1" ht="18" customHeight="1" x14ac:dyDescent="0.2">
      <c r="B402" s="97"/>
      <c r="C402" s="23"/>
      <c r="D402" s="98"/>
      <c r="E402" s="9"/>
      <c r="F402" s="9"/>
      <c r="G402" s="9"/>
      <c r="H402" s="9"/>
      <c r="I402" s="9"/>
      <c r="J402" s="9"/>
      <c r="K402" s="9"/>
      <c r="L402" s="114"/>
      <c r="M402" s="114"/>
      <c r="N402" s="114"/>
      <c r="O402" s="97"/>
      <c r="P402" s="97"/>
      <c r="Q402" s="9"/>
      <c r="R402" s="112"/>
      <c r="S402" s="107"/>
      <c r="T402" s="107"/>
      <c r="U402" s="96"/>
    </row>
    <row r="403" spans="2:21" s="92" customFormat="1" ht="18" customHeight="1" x14ac:dyDescent="0.2">
      <c r="B403" s="97"/>
      <c r="C403" s="23"/>
      <c r="D403" s="98"/>
      <c r="E403" s="9"/>
      <c r="F403" s="9"/>
      <c r="G403" s="9"/>
      <c r="H403" s="9"/>
      <c r="I403" s="9"/>
      <c r="J403" s="9"/>
      <c r="K403" s="9"/>
      <c r="L403" s="114"/>
      <c r="M403" s="114"/>
      <c r="N403" s="114"/>
      <c r="O403" s="97"/>
      <c r="P403" s="97"/>
      <c r="Q403" s="9"/>
      <c r="R403" s="112"/>
      <c r="S403" s="107"/>
      <c r="T403" s="107"/>
      <c r="U403" s="96"/>
    </row>
    <row r="404" spans="2:21" s="92" customFormat="1" ht="18" customHeight="1" x14ac:dyDescent="0.2">
      <c r="B404" s="97"/>
      <c r="C404" s="23"/>
      <c r="D404" s="98"/>
      <c r="E404" s="9"/>
      <c r="F404" s="9"/>
      <c r="G404" s="9"/>
      <c r="H404" s="9"/>
      <c r="I404" s="9"/>
      <c r="J404" s="9"/>
      <c r="K404" s="9"/>
      <c r="L404" s="114"/>
      <c r="M404" s="114"/>
      <c r="N404" s="114"/>
      <c r="O404" s="97"/>
      <c r="P404" s="97"/>
      <c r="Q404" s="9"/>
      <c r="R404" s="112"/>
      <c r="S404" s="107"/>
      <c r="T404" s="107"/>
      <c r="U404" s="96"/>
    </row>
    <row r="405" spans="2:21" s="92" customFormat="1" ht="18" customHeight="1" x14ac:dyDescent="0.2">
      <c r="B405" s="97"/>
      <c r="C405" s="23"/>
      <c r="D405" s="98"/>
      <c r="E405" s="9"/>
      <c r="F405" s="9"/>
      <c r="G405" s="9"/>
      <c r="H405" s="9"/>
      <c r="I405" s="9"/>
      <c r="J405" s="9"/>
      <c r="K405" s="9"/>
      <c r="L405" s="114"/>
      <c r="M405" s="114"/>
      <c r="N405" s="114"/>
      <c r="O405" s="97"/>
      <c r="P405" s="97"/>
      <c r="Q405" s="9"/>
      <c r="R405" s="112"/>
      <c r="S405" s="107"/>
      <c r="T405" s="107"/>
      <c r="U405" s="96"/>
    </row>
    <row r="406" spans="2:21" s="92" customFormat="1" ht="18" customHeight="1" x14ac:dyDescent="0.2">
      <c r="B406" s="97"/>
      <c r="C406" s="23"/>
      <c r="D406" s="98"/>
      <c r="E406" s="9"/>
      <c r="F406" s="9"/>
      <c r="G406" s="9"/>
      <c r="H406" s="9"/>
      <c r="I406" s="9"/>
      <c r="J406" s="9"/>
      <c r="K406" s="9"/>
      <c r="L406" s="114"/>
      <c r="M406" s="114"/>
      <c r="N406" s="114"/>
      <c r="O406" s="97"/>
      <c r="P406" s="97"/>
      <c r="Q406" s="9"/>
      <c r="R406" s="112"/>
      <c r="S406" s="107"/>
      <c r="T406" s="107"/>
      <c r="U406" s="96"/>
    </row>
    <row r="407" spans="2:21" s="92" customFormat="1" ht="18" customHeight="1" x14ac:dyDescent="0.2">
      <c r="B407" s="97"/>
      <c r="C407" s="23"/>
      <c r="D407" s="98"/>
      <c r="E407" s="9"/>
      <c r="F407" s="9"/>
      <c r="G407" s="9"/>
      <c r="H407" s="9"/>
      <c r="I407" s="9"/>
      <c r="J407" s="9"/>
      <c r="K407" s="9"/>
      <c r="L407" s="114"/>
      <c r="M407" s="114"/>
      <c r="N407" s="114"/>
      <c r="O407" s="97"/>
      <c r="P407" s="97"/>
      <c r="Q407" s="9"/>
      <c r="R407" s="112"/>
      <c r="S407" s="107"/>
      <c r="T407" s="107"/>
      <c r="U407" s="96"/>
    </row>
    <row r="408" spans="2:21" s="92" customFormat="1" ht="18" customHeight="1" x14ac:dyDescent="0.2">
      <c r="B408" s="97"/>
      <c r="C408" s="23"/>
      <c r="D408" s="98"/>
      <c r="E408" s="9"/>
      <c r="F408" s="9"/>
      <c r="G408" s="9"/>
      <c r="H408" s="9"/>
      <c r="I408" s="9"/>
      <c r="J408" s="9"/>
      <c r="K408" s="9"/>
      <c r="L408" s="114"/>
      <c r="M408" s="114"/>
      <c r="N408" s="114"/>
      <c r="O408" s="97"/>
      <c r="P408" s="97"/>
      <c r="Q408" s="9"/>
      <c r="R408" s="112"/>
      <c r="S408" s="107"/>
      <c r="T408" s="107"/>
      <c r="U408" s="96"/>
    </row>
    <row r="409" spans="2:21" s="92" customFormat="1" ht="18" customHeight="1" x14ac:dyDescent="0.2">
      <c r="B409" s="97"/>
      <c r="C409" s="23"/>
      <c r="D409" s="98"/>
      <c r="E409" s="9"/>
      <c r="F409" s="9"/>
      <c r="G409" s="9"/>
      <c r="H409" s="9"/>
      <c r="I409" s="9"/>
      <c r="J409" s="9"/>
      <c r="K409" s="9"/>
      <c r="L409" s="114"/>
      <c r="M409" s="114"/>
      <c r="N409" s="114"/>
      <c r="O409" s="97"/>
      <c r="P409" s="97"/>
      <c r="Q409" s="9"/>
      <c r="R409" s="112"/>
      <c r="S409" s="107"/>
      <c r="T409" s="107"/>
      <c r="U409" s="96"/>
    </row>
    <row r="410" spans="2:21" s="92" customFormat="1" ht="18" customHeight="1" x14ac:dyDescent="0.2">
      <c r="B410" s="97"/>
      <c r="C410" s="23"/>
      <c r="D410" s="98"/>
      <c r="E410" s="9"/>
      <c r="F410" s="9"/>
      <c r="G410" s="9"/>
      <c r="H410" s="9"/>
      <c r="I410" s="9"/>
      <c r="J410" s="9"/>
      <c r="K410" s="9"/>
      <c r="L410" s="114"/>
      <c r="M410" s="114"/>
      <c r="N410" s="114"/>
      <c r="O410" s="97"/>
      <c r="P410" s="97"/>
      <c r="Q410" s="9"/>
      <c r="R410" s="112"/>
      <c r="S410" s="107"/>
      <c r="T410" s="107"/>
      <c r="U410" s="96"/>
    </row>
    <row r="411" spans="2:21" s="92" customFormat="1" ht="18" customHeight="1" x14ac:dyDescent="0.2">
      <c r="B411" s="97"/>
      <c r="C411" s="23"/>
      <c r="D411" s="98"/>
      <c r="E411" s="9"/>
      <c r="F411" s="9"/>
      <c r="G411" s="9"/>
      <c r="H411" s="9"/>
      <c r="I411" s="9"/>
      <c r="J411" s="9"/>
      <c r="K411" s="9"/>
      <c r="L411" s="114"/>
      <c r="M411" s="114"/>
      <c r="N411" s="114"/>
      <c r="O411" s="97"/>
      <c r="P411" s="97"/>
      <c r="Q411" s="9"/>
      <c r="R411" s="112"/>
      <c r="S411" s="107"/>
      <c r="T411" s="107"/>
      <c r="U411" s="96"/>
    </row>
    <row r="412" spans="2:21" s="92" customFormat="1" ht="18" customHeight="1" x14ac:dyDescent="0.2">
      <c r="B412" s="97"/>
      <c r="C412" s="23"/>
      <c r="D412" s="98"/>
      <c r="E412" s="9"/>
      <c r="F412" s="9"/>
      <c r="G412" s="9"/>
      <c r="H412" s="9"/>
      <c r="I412" s="9"/>
      <c r="J412" s="9"/>
      <c r="K412" s="9"/>
      <c r="L412" s="114"/>
      <c r="M412" s="114"/>
      <c r="N412" s="114"/>
      <c r="O412" s="97"/>
      <c r="P412" s="97"/>
      <c r="Q412" s="9"/>
      <c r="R412" s="112"/>
      <c r="S412" s="107"/>
      <c r="T412" s="107"/>
      <c r="U412" s="96"/>
    </row>
    <row r="413" spans="2:21" s="92" customFormat="1" ht="18" customHeight="1" x14ac:dyDescent="0.2">
      <c r="B413" s="97"/>
      <c r="C413" s="23"/>
      <c r="D413" s="98"/>
      <c r="E413" s="9"/>
      <c r="F413" s="9"/>
      <c r="G413" s="9"/>
      <c r="H413" s="9"/>
      <c r="I413" s="9"/>
      <c r="J413" s="9"/>
      <c r="K413" s="9"/>
      <c r="L413" s="114"/>
      <c r="M413" s="114"/>
      <c r="N413" s="114"/>
      <c r="O413" s="97"/>
      <c r="P413" s="97"/>
      <c r="Q413" s="9"/>
      <c r="R413" s="112"/>
      <c r="S413" s="107"/>
      <c r="T413" s="107"/>
      <c r="U413" s="96"/>
    </row>
    <row r="414" spans="2:21" s="92" customFormat="1" ht="18" customHeight="1" x14ac:dyDescent="0.2">
      <c r="B414" s="97"/>
      <c r="C414" s="23"/>
      <c r="D414" s="98"/>
      <c r="E414" s="9"/>
      <c r="F414" s="9"/>
      <c r="G414" s="9"/>
      <c r="H414" s="9"/>
      <c r="I414" s="9"/>
      <c r="J414" s="9"/>
      <c r="K414" s="9"/>
      <c r="L414" s="114"/>
      <c r="M414" s="114"/>
      <c r="N414" s="114"/>
      <c r="O414" s="97"/>
      <c r="P414" s="97"/>
      <c r="Q414" s="9"/>
      <c r="R414" s="112"/>
      <c r="S414" s="107"/>
      <c r="T414" s="107"/>
      <c r="U414" s="96"/>
    </row>
    <row r="415" spans="2:21" s="92" customFormat="1" ht="18" customHeight="1" x14ac:dyDescent="0.2">
      <c r="B415" s="97"/>
      <c r="C415" s="23"/>
      <c r="D415" s="98"/>
      <c r="E415" s="9"/>
      <c r="F415" s="9"/>
      <c r="G415" s="9"/>
      <c r="H415" s="9"/>
      <c r="I415" s="9"/>
      <c r="J415" s="9"/>
      <c r="K415" s="9"/>
      <c r="L415" s="114"/>
      <c r="M415" s="114"/>
      <c r="N415" s="114"/>
      <c r="O415" s="97"/>
      <c r="P415" s="97"/>
      <c r="Q415" s="9"/>
      <c r="R415" s="112"/>
      <c r="S415" s="107"/>
      <c r="T415" s="107"/>
      <c r="U415" s="96"/>
    </row>
    <row r="416" spans="2:21" s="92" customFormat="1" ht="18" customHeight="1" x14ac:dyDescent="0.2">
      <c r="B416" s="97"/>
      <c r="C416" s="23"/>
      <c r="D416" s="98"/>
      <c r="E416" s="9"/>
      <c r="F416" s="9"/>
      <c r="G416" s="9"/>
      <c r="H416" s="9"/>
      <c r="I416" s="9"/>
      <c r="J416" s="9"/>
      <c r="K416" s="9"/>
      <c r="L416" s="114"/>
      <c r="M416" s="114"/>
      <c r="N416" s="114"/>
      <c r="O416" s="97"/>
      <c r="P416" s="97"/>
      <c r="Q416" s="9"/>
      <c r="R416" s="112"/>
      <c r="S416" s="107"/>
      <c r="T416" s="107"/>
      <c r="U416" s="96"/>
    </row>
    <row r="417" spans="2:21" s="92" customFormat="1" ht="18" customHeight="1" x14ac:dyDescent="0.2">
      <c r="B417" s="97"/>
      <c r="C417" s="23"/>
      <c r="D417" s="98"/>
      <c r="E417" s="9"/>
      <c r="F417" s="9"/>
      <c r="G417" s="9"/>
      <c r="H417" s="9"/>
      <c r="I417" s="9"/>
      <c r="J417" s="9"/>
      <c r="K417" s="9"/>
      <c r="L417" s="114"/>
      <c r="M417" s="114"/>
      <c r="N417" s="114"/>
      <c r="O417" s="97"/>
      <c r="P417" s="97"/>
      <c r="Q417" s="9"/>
      <c r="R417" s="112"/>
      <c r="S417" s="107"/>
      <c r="T417" s="107"/>
      <c r="U417" s="96"/>
    </row>
    <row r="418" spans="2:21" s="92" customFormat="1" ht="18" customHeight="1" x14ac:dyDescent="0.2">
      <c r="B418" s="97"/>
      <c r="C418" s="23"/>
      <c r="D418" s="98"/>
      <c r="E418" s="9"/>
      <c r="F418" s="9"/>
      <c r="G418" s="9"/>
      <c r="H418" s="9"/>
      <c r="I418" s="9"/>
      <c r="J418" s="9"/>
      <c r="K418" s="9"/>
      <c r="L418" s="114"/>
      <c r="M418" s="114"/>
      <c r="N418" s="114"/>
      <c r="O418" s="97"/>
      <c r="P418" s="97"/>
      <c r="Q418" s="9"/>
      <c r="R418" s="112"/>
      <c r="S418" s="107"/>
      <c r="T418" s="107"/>
      <c r="U418" s="96"/>
    </row>
    <row r="419" spans="2:21" s="92" customFormat="1" ht="18" customHeight="1" x14ac:dyDescent="0.2">
      <c r="B419" s="97"/>
      <c r="C419" s="23"/>
      <c r="D419" s="98"/>
      <c r="E419" s="9"/>
      <c r="F419" s="9"/>
      <c r="G419" s="9"/>
      <c r="H419" s="9"/>
      <c r="I419" s="9"/>
      <c r="J419" s="9"/>
      <c r="K419" s="9"/>
      <c r="L419" s="114"/>
      <c r="M419" s="114"/>
      <c r="N419" s="114"/>
      <c r="O419" s="97"/>
      <c r="P419" s="97"/>
      <c r="Q419" s="9"/>
      <c r="R419" s="112"/>
      <c r="S419" s="107"/>
      <c r="T419" s="107"/>
      <c r="U419" s="96"/>
    </row>
    <row r="420" spans="2:21" s="92" customFormat="1" ht="18" customHeight="1" x14ac:dyDescent="0.2">
      <c r="B420" s="97"/>
      <c r="C420" s="23"/>
      <c r="D420" s="98"/>
      <c r="E420" s="9"/>
      <c r="F420" s="9"/>
      <c r="G420" s="9"/>
      <c r="H420" s="9"/>
      <c r="I420" s="9"/>
      <c r="J420" s="9"/>
      <c r="K420" s="9"/>
      <c r="L420" s="114"/>
      <c r="M420" s="114"/>
      <c r="N420" s="114"/>
      <c r="O420" s="97"/>
      <c r="P420" s="97"/>
      <c r="Q420" s="9"/>
      <c r="R420" s="112"/>
      <c r="S420" s="107"/>
      <c r="T420" s="107"/>
      <c r="U420" s="96"/>
    </row>
    <row r="421" spans="2:21" s="92" customFormat="1" ht="18" customHeight="1" x14ac:dyDescent="0.2">
      <c r="B421" s="97"/>
      <c r="C421" s="23"/>
      <c r="D421" s="98"/>
      <c r="E421" s="9"/>
      <c r="F421" s="9"/>
      <c r="G421" s="9"/>
      <c r="H421" s="9"/>
      <c r="I421" s="9"/>
      <c r="J421" s="9"/>
      <c r="K421" s="9"/>
      <c r="L421" s="114"/>
      <c r="M421" s="114"/>
      <c r="N421" s="114"/>
      <c r="O421" s="97"/>
      <c r="P421" s="97"/>
      <c r="Q421" s="9"/>
      <c r="R421" s="112"/>
      <c r="S421" s="107"/>
      <c r="T421" s="107"/>
      <c r="U421" s="96"/>
    </row>
    <row r="422" spans="2:21" s="92" customFormat="1" ht="18" customHeight="1" x14ac:dyDescent="0.2">
      <c r="B422" s="97"/>
      <c r="C422" s="23"/>
      <c r="D422" s="98"/>
      <c r="E422" s="9"/>
      <c r="F422" s="9"/>
      <c r="G422" s="9"/>
      <c r="H422" s="9"/>
      <c r="I422" s="9"/>
      <c r="J422" s="9"/>
      <c r="K422" s="9"/>
      <c r="L422" s="114"/>
      <c r="M422" s="114"/>
      <c r="N422" s="114"/>
      <c r="O422" s="97"/>
      <c r="P422" s="97"/>
      <c r="Q422" s="9"/>
      <c r="R422" s="112"/>
      <c r="S422" s="107"/>
      <c r="T422" s="107"/>
      <c r="U422" s="96"/>
    </row>
    <row r="423" spans="2:21" s="92" customFormat="1" ht="18" customHeight="1" x14ac:dyDescent="0.2">
      <c r="B423" s="97"/>
      <c r="C423" s="23"/>
      <c r="D423" s="98"/>
      <c r="E423" s="9"/>
      <c r="F423" s="9"/>
      <c r="G423" s="9"/>
      <c r="H423" s="9"/>
      <c r="I423" s="9"/>
      <c r="J423" s="9"/>
      <c r="K423" s="9"/>
      <c r="L423" s="114"/>
      <c r="M423" s="114"/>
      <c r="N423" s="114"/>
      <c r="O423" s="97"/>
      <c r="P423" s="97"/>
      <c r="Q423" s="9"/>
      <c r="R423" s="112"/>
      <c r="S423" s="107"/>
      <c r="T423" s="107"/>
      <c r="U423" s="96"/>
    </row>
    <row r="424" spans="2:21" s="92" customFormat="1" ht="18" customHeight="1" x14ac:dyDescent="0.2">
      <c r="B424" s="97"/>
      <c r="C424" s="23"/>
      <c r="D424" s="98"/>
      <c r="E424" s="9"/>
      <c r="F424" s="9"/>
      <c r="G424" s="9"/>
      <c r="H424" s="9"/>
      <c r="I424" s="9"/>
      <c r="J424" s="9"/>
      <c r="K424" s="9"/>
      <c r="L424" s="114"/>
      <c r="M424" s="114"/>
      <c r="N424" s="114"/>
      <c r="O424" s="97"/>
      <c r="P424" s="97"/>
      <c r="Q424" s="9"/>
      <c r="R424" s="112"/>
      <c r="S424" s="107"/>
      <c r="T424" s="107"/>
      <c r="U424" s="96"/>
    </row>
    <row r="425" spans="2:21" s="92" customFormat="1" ht="18" customHeight="1" x14ac:dyDescent="0.2">
      <c r="B425" s="97"/>
      <c r="C425" s="23"/>
      <c r="D425" s="98"/>
      <c r="E425" s="9"/>
      <c r="F425" s="9"/>
      <c r="G425" s="9"/>
      <c r="H425" s="9"/>
      <c r="I425" s="9"/>
      <c r="J425" s="9"/>
      <c r="K425" s="9"/>
      <c r="L425" s="114"/>
      <c r="M425" s="114"/>
      <c r="N425" s="114"/>
      <c r="O425" s="97"/>
      <c r="P425" s="97"/>
      <c r="Q425" s="9"/>
      <c r="R425" s="112"/>
      <c r="S425" s="107"/>
      <c r="T425" s="107"/>
      <c r="U425" s="96"/>
    </row>
    <row r="426" spans="2:21" s="92" customFormat="1" ht="18" customHeight="1" x14ac:dyDescent="0.2">
      <c r="B426" s="97"/>
      <c r="C426" s="23"/>
      <c r="D426" s="98"/>
      <c r="E426" s="9"/>
      <c r="F426" s="9"/>
      <c r="G426" s="9"/>
      <c r="H426" s="9"/>
      <c r="I426" s="9"/>
      <c r="J426" s="9"/>
      <c r="K426" s="9"/>
      <c r="L426" s="114"/>
      <c r="M426" s="114"/>
      <c r="N426" s="114"/>
      <c r="O426" s="97"/>
      <c r="P426" s="97"/>
      <c r="Q426" s="9"/>
      <c r="R426" s="112"/>
      <c r="S426" s="107"/>
      <c r="T426" s="107"/>
      <c r="U426" s="96"/>
    </row>
    <row r="427" spans="2:21" s="92" customFormat="1" ht="18" customHeight="1" x14ac:dyDescent="0.2">
      <c r="B427" s="97"/>
      <c r="C427" s="23"/>
      <c r="D427" s="98"/>
      <c r="E427" s="9"/>
      <c r="F427" s="9"/>
      <c r="G427" s="9"/>
      <c r="H427" s="9"/>
      <c r="I427" s="9"/>
      <c r="J427" s="9"/>
      <c r="K427" s="9"/>
      <c r="L427" s="114"/>
      <c r="M427" s="114"/>
      <c r="N427" s="114"/>
      <c r="O427" s="97"/>
      <c r="P427" s="97"/>
      <c r="Q427" s="9"/>
      <c r="R427" s="112"/>
      <c r="S427" s="107"/>
      <c r="T427" s="107"/>
      <c r="U427" s="96"/>
    </row>
    <row r="428" spans="2:21" s="92" customFormat="1" ht="18" customHeight="1" x14ac:dyDescent="0.2">
      <c r="B428" s="97"/>
      <c r="C428" s="23"/>
      <c r="D428" s="98"/>
      <c r="E428" s="9"/>
      <c r="F428" s="9"/>
      <c r="G428" s="9"/>
      <c r="H428" s="9"/>
      <c r="I428" s="9"/>
      <c r="J428" s="9"/>
      <c r="K428" s="9"/>
      <c r="L428" s="114"/>
      <c r="M428" s="114"/>
      <c r="N428" s="114"/>
      <c r="O428" s="97"/>
      <c r="P428" s="97"/>
      <c r="Q428" s="9"/>
      <c r="R428" s="112"/>
      <c r="S428" s="107"/>
      <c r="T428" s="107"/>
      <c r="U428" s="96"/>
    </row>
    <row r="429" spans="2:21" s="92" customFormat="1" ht="18" customHeight="1" x14ac:dyDescent="0.2">
      <c r="B429" s="97"/>
      <c r="C429" s="23"/>
      <c r="D429" s="98"/>
      <c r="E429" s="9"/>
      <c r="F429" s="9"/>
      <c r="G429" s="9"/>
      <c r="H429" s="9"/>
      <c r="I429" s="9"/>
      <c r="J429" s="9"/>
      <c r="K429" s="9"/>
      <c r="L429" s="114"/>
      <c r="M429" s="114"/>
      <c r="N429" s="114"/>
      <c r="O429" s="97"/>
      <c r="P429" s="97"/>
      <c r="Q429" s="9"/>
      <c r="R429" s="112"/>
      <c r="S429" s="107"/>
      <c r="T429" s="107"/>
      <c r="U429" s="96"/>
    </row>
    <row r="430" spans="2:21" s="92" customFormat="1" ht="18" customHeight="1" x14ac:dyDescent="0.2">
      <c r="B430" s="97"/>
      <c r="C430" s="23"/>
      <c r="D430" s="98"/>
      <c r="E430" s="9"/>
      <c r="F430" s="9"/>
      <c r="G430" s="9"/>
      <c r="H430" s="9"/>
      <c r="I430" s="9"/>
      <c r="J430" s="9"/>
      <c r="K430" s="9"/>
      <c r="L430" s="114"/>
      <c r="M430" s="114"/>
      <c r="N430" s="114"/>
      <c r="O430" s="97"/>
      <c r="P430" s="97"/>
      <c r="Q430" s="9"/>
      <c r="R430" s="112"/>
      <c r="S430" s="107"/>
      <c r="T430" s="107"/>
      <c r="U430" s="96"/>
    </row>
    <row r="431" spans="2:21" s="92" customFormat="1" ht="18" customHeight="1" x14ac:dyDescent="0.2">
      <c r="B431" s="97"/>
      <c r="C431" s="23"/>
      <c r="D431" s="98"/>
      <c r="E431" s="9"/>
      <c r="F431" s="9"/>
      <c r="G431" s="9"/>
      <c r="H431" s="9"/>
      <c r="I431" s="9"/>
      <c r="J431" s="9"/>
      <c r="K431" s="9"/>
      <c r="L431" s="114"/>
      <c r="M431" s="114"/>
      <c r="N431" s="114"/>
      <c r="O431" s="97"/>
      <c r="P431" s="97"/>
      <c r="Q431" s="9"/>
      <c r="R431" s="112"/>
      <c r="S431" s="107"/>
      <c r="T431" s="107"/>
      <c r="U431" s="96"/>
    </row>
    <row r="432" spans="2:21" s="92" customFormat="1" ht="18" customHeight="1" x14ac:dyDescent="0.2">
      <c r="B432" s="97"/>
      <c r="C432" s="23"/>
      <c r="D432" s="98"/>
      <c r="E432" s="9"/>
      <c r="F432" s="9"/>
      <c r="G432" s="9"/>
      <c r="H432" s="9"/>
      <c r="I432" s="9"/>
      <c r="J432" s="9"/>
      <c r="K432" s="9"/>
      <c r="L432" s="114"/>
      <c r="M432" s="114"/>
      <c r="N432" s="114"/>
      <c r="O432" s="97"/>
      <c r="P432" s="97"/>
      <c r="Q432" s="9"/>
      <c r="R432" s="112"/>
      <c r="S432" s="107"/>
      <c r="T432" s="107"/>
      <c r="U432" s="96"/>
    </row>
    <row r="433" spans="2:21" s="92" customFormat="1" ht="18" customHeight="1" x14ac:dyDescent="0.2">
      <c r="B433" s="97"/>
      <c r="C433" s="23"/>
      <c r="D433" s="98"/>
      <c r="E433" s="9"/>
      <c r="F433" s="9"/>
      <c r="G433" s="9"/>
      <c r="H433" s="9"/>
      <c r="I433" s="9"/>
      <c r="J433" s="9"/>
      <c r="K433" s="9"/>
      <c r="L433" s="114"/>
      <c r="M433" s="114"/>
      <c r="N433" s="114"/>
      <c r="O433" s="97"/>
      <c r="P433" s="97"/>
      <c r="Q433" s="9"/>
      <c r="R433" s="112"/>
      <c r="S433" s="107"/>
      <c r="T433" s="107"/>
      <c r="U433" s="96"/>
    </row>
    <row r="434" spans="2:21" s="92" customFormat="1" ht="18" customHeight="1" x14ac:dyDescent="0.2">
      <c r="B434" s="97"/>
      <c r="C434" s="23"/>
      <c r="D434" s="98"/>
      <c r="E434" s="9"/>
      <c r="F434" s="9"/>
      <c r="G434" s="9"/>
      <c r="H434" s="9"/>
      <c r="I434" s="9"/>
      <c r="J434" s="9"/>
      <c r="K434" s="9"/>
      <c r="L434" s="114"/>
      <c r="M434" s="114"/>
      <c r="N434" s="114"/>
      <c r="O434" s="97"/>
      <c r="P434" s="97"/>
      <c r="Q434" s="9"/>
      <c r="R434" s="112"/>
      <c r="S434" s="107"/>
      <c r="T434" s="107"/>
      <c r="U434" s="96"/>
    </row>
    <row r="435" spans="2:21" s="92" customFormat="1" ht="18" customHeight="1" x14ac:dyDescent="0.2">
      <c r="B435" s="97"/>
      <c r="C435" s="23"/>
      <c r="D435" s="98"/>
      <c r="E435" s="9"/>
      <c r="F435" s="9"/>
      <c r="G435" s="9"/>
      <c r="H435" s="9"/>
      <c r="I435" s="9"/>
      <c r="J435" s="9"/>
      <c r="K435" s="9"/>
      <c r="L435" s="114"/>
      <c r="M435" s="114"/>
      <c r="N435" s="114"/>
      <c r="O435" s="97"/>
      <c r="P435" s="97"/>
      <c r="Q435" s="9"/>
      <c r="R435" s="112"/>
      <c r="S435" s="107"/>
      <c r="T435" s="107"/>
      <c r="U435" s="96"/>
    </row>
    <row r="436" spans="2:21" s="92" customFormat="1" ht="18" customHeight="1" x14ac:dyDescent="0.2">
      <c r="B436" s="97"/>
      <c r="C436" s="23"/>
      <c r="D436" s="98"/>
      <c r="E436" s="9"/>
      <c r="F436" s="9"/>
      <c r="G436" s="9"/>
      <c r="H436" s="9"/>
      <c r="I436" s="9"/>
      <c r="J436" s="9"/>
      <c r="K436" s="9"/>
      <c r="L436" s="114"/>
      <c r="M436" s="114"/>
      <c r="N436" s="114"/>
      <c r="O436" s="97"/>
      <c r="P436" s="97"/>
      <c r="Q436" s="9"/>
      <c r="R436" s="112"/>
      <c r="S436" s="107"/>
      <c r="T436" s="107"/>
      <c r="U436" s="96"/>
    </row>
    <row r="437" spans="2:21" s="92" customFormat="1" ht="18" customHeight="1" x14ac:dyDescent="0.2">
      <c r="B437" s="97"/>
      <c r="C437" s="23"/>
      <c r="D437" s="98"/>
      <c r="E437" s="9"/>
      <c r="F437" s="9"/>
      <c r="G437" s="9"/>
      <c r="H437" s="9"/>
      <c r="I437" s="9"/>
      <c r="J437" s="9"/>
      <c r="K437" s="9"/>
      <c r="L437" s="114"/>
      <c r="M437" s="114"/>
      <c r="N437" s="114"/>
      <c r="O437" s="97"/>
      <c r="P437" s="97"/>
      <c r="Q437" s="9"/>
      <c r="R437" s="112"/>
      <c r="S437" s="107"/>
      <c r="T437" s="107"/>
      <c r="U437" s="96"/>
    </row>
    <row r="438" spans="2:21" s="92" customFormat="1" ht="18" customHeight="1" x14ac:dyDescent="0.2">
      <c r="B438" s="97"/>
      <c r="C438" s="23"/>
      <c r="D438" s="98"/>
      <c r="E438" s="9"/>
      <c r="F438" s="9"/>
      <c r="G438" s="9"/>
      <c r="H438" s="9"/>
      <c r="I438" s="9"/>
      <c r="J438" s="9"/>
      <c r="K438" s="9"/>
      <c r="L438" s="114"/>
      <c r="M438" s="114"/>
      <c r="N438" s="114"/>
      <c r="O438" s="97"/>
      <c r="P438" s="97"/>
      <c r="Q438" s="9"/>
      <c r="R438" s="112"/>
      <c r="S438" s="107"/>
      <c r="T438" s="107"/>
      <c r="U438" s="96"/>
    </row>
    <row r="439" spans="2:21" s="92" customFormat="1" ht="18" customHeight="1" x14ac:dyDescent="0.2">
      <c r="B439" s="97"/>
      <c r="C439" s="23"/>
      <c r="D439" s="98"/>
      <c r="E439" s="9"/>
      <c r="F439" s="9"/>
      <c r="G439" s="9"/>
      <c r="H439" s="9"/>
      <c r="I439" s="9"/>
      <c r="J439" s="9"/>
      <c r="K439" s="9"/>
      <c r="L439" s="114"/>
      <c r="M439" s="114"/>
      <c r="N439" s="114"/>
      <c r="O439" s="97"/>
      <c r="P439" s="97"/>
      <c r="Q439" s="9"/>
      <c r="R439" s="112"/>
      <c r="S439" s="107"/>
      <c r="T439" s="107"/>
      <c r="U439" s="96"/>
    </row>
    <row r="440" spans="2:21" s="92" customFormat="1" ht="18" customHeight="1" x14ac:dyDescent="0.2">
      <c r="B440" s="97"/>
      <c r="C440" s="23"/>
      <c r="D440" s="98"/>
      <c r="E440" s="9"/>
      <c r="F440" s="9"/>
      <c r="G440" s="9"/>
      <c r="H440" s="9"/>
      <c r="I440" s="9"/>
      <c r="J440" s="9"/>
      <c r="K440" s="9"/>
      <c r="L440" s="114"/>
      <c r="M440" s="114"/>
      <c r="N440" s="114"/>
      <c r="O440" s="97"/>
      <c r="P440" s="97"/>
      <c r="Q440" s="9"/>
      <c r="R440" s="112"/>
      <c r="S440" s="107"/>
      <c r="T440" s="107"/>
      <c r="U440" s="96"/>
    </row>
    <row r="441" spans="2:21" s="92" customFormat="1" ht="18" customHeight="1" x14ac:dyDescent="0.2">
      <c r="B441" s="97"/>
      <c r="C441" s="23"/>
      <c r="D441" s="98"/>
      <c r="E441" s="9"/>
      <c r="F441" s="9"/>
      <c r="G441" s="9"/>
      <c r="H441" s="9"/>
      <c r="I441" s="9"/>
      <c r="J441" s="9"/>
      <c r="K441" s="9"/>
      <c r="L441" s="114"/>
      <c r="M441" s="114"/>
      <c r="N441" s="114"/>
      <c r="O441" s="97"/>
      <c r="P441" s="97"/>
      <c r="Q441" s="9"/>
      <c r="R441" s="112"/>
      <c r="S441" s="107"/>
      <c r="T441" s="107"/>
      <c r="U441" s="96"/>
    </row>
    <row r="442" spans="2:21" s="92" customFormat="1" ht="18" customHeight="1" x14ac:dyDescent="0.2">
      <c r="B442" s="97"/>
      <c r="C442" s="23"/>
      <c r="D442" s="98"/>
      <c r="E442" s="9"/>
      <c r="F442" s="9"/>
      <c r="G442" s="9"/>
      <c r="H442" s="9"/>
      <c r="I442" s="9"/>
      <c r="J442" s="9"/>
      <c r="K442" s="9"/>
      <c r="L442" s="114"/>
      <c r="M442" s="114"/>
      <c r="N442" s="114"/>
      <c r="O442" s="97"/>
      <c r="P442" s="97"/>
      <c r="Q442" s="9"/>
      <c r="R442" s="112"/>
      <c r="S442" s="107"/>
      <c r="T442" s="107"/>
      <c r="U442" s="96"/>
    </row>
    <row r="443" spans="2:21" s="92" customFormat="1" ht="18" customHeight="1" x14ac:dyDescent="0.2">
      <c r="B443" s="97"/>
      <c r="C443" s="23"/>
      <c r="D443" s="98"/>
      <c r="E443" s="9"/>
      <c r="F443" s="9"/>
      <c r="G443" s="9"/>
      <c r="H443" s="9"/>
      <c r="I443" s="9"/>
      <c r="J443" s="9"/>
      <c r="K443" s="9"/>
      <c r="L443" s="114"/>
      <c r="M443" s="114"/>
      <c r="N443" s="114"/>
      <c r="O443" s="97"/>
      <c r="P443" s="97"/>
      <c r="Q443" s="9"/>
      <c r="R443" s="112"/>
      <c r="S443" s="107"/>
      <c r="T443" s="107"/>
      <c r="U443" s="96"/>
    </row>
    <row r="444" spans="2:21" s="92" customFormat="1" ht="18" customHeight="1" x14ac:dyDescent="0.2">
      <c r="B444" s="97"/>
      <c r="C444" s="23"/>
      <c r="D444" s="98"/>
      <c r="E444" s="9"/>
      <c r="F444" s="9"/>
      <c r="G444" s="9"/>
      <c r="H444" s="9"/>
      <c r="I444" s="9"/>
      <c r="J444" s="9"/>
      <c r="K444" s="9"/>
      <c r="L444" s="114"/>
      <c r="M444" s="114"/>
      <c r="N444" s="114"/>
      <c r="O444" s="97"/>
      <c r="P444" s="97"/>
      <c r="Q444" s="9"/>
      <c r="R444" s="112"/>
      <c r="S444" s="107"/>
      <c r="T444" s="107"/>
      <c r="U444" s="96"/>
    </row>
    <row r="445" spans="2:21" s="92" customFormat="1" ht="18" customHeight="1" x14ac:dyDescent="0.2">
      <c r="B445" s="97"/>
      <c r="C445" s="23"/>
      <c r="D445" s="98"/>
      <c r="E445" s="9"/>
      <c r="F445" s="9"/>
      <c r="G445" s="9"/>
      <c r="H445" s="9"/>
      <c r="I445" s="9"/>
      <c r="J445" s="9"/>
      <c r="K445" s="9"/>
      <c r="L445" s="114"/>
      <c r="M445" s="114"/>
      <c r="N445" s="114"/>
      <c r="O445" s="97"/>
      <c r="P445" s="97"/>
      <c r="Q445" s="9"/>
      <c r="R445" s="112"/>
      <c r="S445" s="107"/>
      <c r="T445" s="107"/>
      <c r="U445" s="96"/>
    </row>
    <row r="446" spans="2:21" s="92" customFormat="1" ht="18" customHeight="1" x14ac:dyDescent="0.2">
      <c r="B446" s="97"/>
      <c r="C446" s="23"/>
      <c r="D446" s="98"/>
      <c r="E446" s="9"/>
      <c r="F446" s="9"/>
      <c r="G446" s="9"/>
      <c r="H446" s="9"/>
      <c r="I446" s="9"/>
      <c r="J446" s="9"/>
      <c r="K446" s="9"/>
      <c r="L446" s="114"/>
      <c r="M446" s="114"/>
      <c r="N446" s="114"/>
      <c r="O446" s="97"/>
      <c r="P446" s="97"/>
      <c r="Q446" s="9"/>
      <c r="R446" s="112"/>
      <c r="S446" s="107"/>
      <c r="T446" s="107"/>
      <c r="U446" s="96"/>
    </row>
    <row r="447" spans="2:21" s="92" customFormat="1" ht="18" customHeight="1" x14ac:dyDescent="0.2">
      <c r="B447" s="97"/>
      <c r="C447" s="23"/>
      <c r="D447" s="98"/>
      <c r="E447" s="9"/>
      <c r="F447" s="9"/>
      <c r="G447" s="9"/>
      <c r="H447" s="9"/>
      <c r="I447" s="9"/>
      <c r="J447" s="9"/>
      <c r="K447" s="9"/>
      <c r="L447" s="114"/>
      <c r="M447" s="114"/>
      <c r="N447" s="114"/>
      <c r="O447" s="97"/>
      <c r="P447" s="97"/>
      <c r="Q447" s="9"/>
      <c r="R447" s="112"/>
      <c r="S447" s="107"/>
      <c r="T447" s="107"/>
      <c r="U447" s="96"/>
    </row>
    <row r="448" spans="2:21" s="92" customFormat="1" ht="18" customHeight="1" x14ac:dyDescent="0.2">
      <c r="B448" s="97"/>
      <c r="C448" s="23"/>
      <c r="D448" s="98"/>
      <c r="E448" s="9"/>
      <c r="F448" s="9"/>
      <c r="G448" s="9"/>
      <c r="H448" s="9"/>
      <c r="I448" s="9"/>
      <c r="J448" s="9"/>
      <c r="K448" s="9"/>
      <c r="L448" s="114"/>
      <c r="M448" s="114"/>
      <c r="N448" s="114"/>
      <c r="O448" s="97"/>
      <c r="P448" s="97"/>
      <c r="Q448" s="9"/>
      <c r="R448" s="112"/>
      <c r="S448" s="107"/>
      <c r="T448" s="107"/>
      <c r="U448" s="96"/>
    </row>
    <row r="449" spans="2:21" s="92" customFormat="1" ht="18" customHeight="1" x14ac:dyDescent="0.2">
      <c r="B449" s="97"/>
      <c r="C449" s="23"/>
      <c r="D449" s="98"/>
      <c r="E449" s="9"/>
      <c r="F449" s="9"/>
      <c r="G449" s="9"/>
      <c r="H449" s="9"/>
      <c r="I449" s="9"/>
      <c r="J449" s="9"/>
      <c r="K449" s="9"/>
      <c r="L449" s="114"/>
      <c r="M449" s="114"/>
      <c r="N449" s="114"/>
      <c r="O449" s="97"/>
      <c r="P449" s="97"/>
      <c r="Q449" s="9"/>
      <c r="R449" s="112"/>
      <c r="S449" s="107"/>
      <c r="T449" s="107"/>
      <c r="U449" s="96"/>
    </row>
    <row r="450" spans="2:21" s="92" customFormat="1" ht="18" customHeight="1" x14ac:dyDescent="0.2">
      <c r="B450" s="97"/>
      <c r="C450" s="23"/>
      <c r="D450" s="98"/>
      <c r="E450" s="9"/>
      <c r="F450" s="9"/>
      <c r="G450" s="9"/>
      <c r="H450" s="9"/>
      <c r="I450" s="9"/>
      <c r="J450" s="9"/>
      <c r="K450" s="9"/>
      <c r="L450" s="114"/>
      <c r="M450" s="114"/>
      <c r="N450" s="114"/>
      <c r="O450" s="97"/>
      <c r="P450" s="97"/>
      <c r="Q450" s="9"/>
      <c r="R450" s="112"/>
      <c r="S450" s="107"/>
      <c r="T450" s="107"/>
      <c r="U450" s="96"/>
    </row>
    <row r="451" spans="2:21" s="92" customFormat="1" ht="18" customHeight="1" x14ac:dyDescent="0.2">
      <c r="B451" s="97"/>
      <c r="C451" s="23"/>
      <c r="D451" s="98"/>
      <c r="E451" s="9"/>
      <c r="F451" s="9"/>
      <c r="G451" s="9"/>
      <c r="H451" s="9"/>
      <c r="I451" s="9"/>
      <c r="J451" s="9"/>
      <c r="K451" s="9"/>
      <c r="L451" s="114"/>
      <c r="M451" s="114"/>
      <c r="N451" s="114"/>
      <c r="O451" s="97"/>
      <c r="P451" s="97"/>
      <c r="Q451" s="9"/>
      <c r="R451" s="112"/>
      <c r="S451" s="107"/>
      <c r="T451" s="107"/>
      <c r="U451" s="96"/>
    </row>
    <row r="452" spans="2:21" s="92" customFormat="1" ht="18" customHeight="1" x14ac:dyDescent="0.2">
      <c r="B452" s="97"/>
      <c r="C452" s="23"/>
      <c r="D452" s="98"/>
      <c r="E452" s="9"/>
      <c r="F452" s="9"/>
      <c r="G452" s="9"/>
      <c r="H452" s="9"/>
      <c r="I452" s="9"/>
      <c r="J452" s="9"/>
      <c r="K452" s="9"/>
      <c r="L452" s="114"/>
      <c r="M452" s="114"/>
      <c r="N452" s="114"/>
      <c r="O452" s="97"/>
      <c r="P452" s="97"/>
      <c r="Q452" s="9"/>
      <c r="R452" s="112"/>
      <c r="S452" s="107"/>
      <c r="T452" s="107"/>
      <c r="U452" s="96"/>
    </row>
    <row r="453" spans="2:21" s="92" customFormat="1" ht="18" customHeight="1" x14ac:dyDescent="0.2">
      <c r="B453" s="97"/>
      <c r="C453" s="23"/>
      <c r="D453" s="98"/>
      <c r="E453" s="9"/>
      <c r="F453" s="9"/>
      <c r="G453" s="9"/>
      <c r="H453" s="9"/>
      <c r="I453" s="9"/>
      <c r="J453" s="9"/>
      <c r="K453" s="9"/>
      <c r="L453" s="114"/>
      <c r="M453" s="114"/>
      <c r="N453" s="114"/>
      <c r="O453" s="97"/>
      <c r="P453" s="97"/>
      <c r="Q453" s="9"/>
      <c r="R453" s="112"/>
      <c r="S453" s="107"/>
      <c r="T453" s="107"/>
      <c r="U453" s="96"/>
    </row>
    <row r="454" spans="2:21" s="92" customFormat="1" ht="18" customHeight="1" x14ac:dyDescent="0.2">
      <c r="B454" s="97"/>
      <c r="C454" s="23"/>
      <c r="D454" s="98"/>
      <c r="E454" s="9"/>
      <c r="F454" s="9"/>
      <c r="G454" s="9"/>
      <c r="H454" s="9"/>
      <c r="I454" s="9"/>
      <c r="J454" s="9"/>
      <c r="K454" s="9"/>
      <c r="L454" s="114"/>
      <c r="M454" s="114"/>
      <c r="N454" s="114"/>
      <c r="O454" s="97"/>
      <c r="P454" s="97"/>
      <c r="Q454" s="9"/>
      <c r="R454" s="112"/>
      <c r="S454" s="107"/>
      <c r="T454" s="107"/>
      <c r="U454" s="96"/>
    </row>
    <row r="455" spans="2:21" s="92" customFormat="1" ht="18" customHeight="1" x14ac:dyDescent="0.2">
      <c r="B455" s="97"/>
      <c r="C455" s="23"/>
      <c r="D455" s="98"/>
      <c r="E455" s="9"/>
      <c r="F455" s="9"/>
      <c r="G455" s="9"/>
      <c r="H455" s="9"/>
      <c r="I455" s="9"/>
      <c r="J455" s="9"/>
      <c r="K455" s="9"/>
      <c r="L455" s="114"/>
      <c r="M455" s="114"/>
      <c r="N455" s="114"/>
      <c r="O455" s="97"/>
      <c r="P455" s="97"/>
      <c r="Q455" s="9"/>
      <c r="R455" s="112"/>
      <c r="S455" s="107"/>
      <c r="T455" s="107"/>
      <c r="U455" s="96"/>
    </row>
    <row r="456" spans="2:21" s="92" customFormat="1" ht="18" customHeight="1" x14ac:dyDescent="0.2">
      <c r="B456" s="97"/>
      <c r="C456" s="23"/>
      <c r="D456" s="98"/>
      <c r="E456" s="9"/>
      <c r="F456" s="9"/>
      <c r="G456" s="9"/>
      <c r="H456" s="9"/>
      <c r="I456" s="9"/>
      <c r="J456" s="9"/>
      <c r="K456" s="9"/>
      <c r="L456" s="114"/>
      <c r="M456" s="114"/>
      <c r="N456" s="114"/>
      <c r="O456" s="97"/>
      <c r="P456" s="97"/>
      <c r="Q456" s="9"/>
      <c r="R456" s="112"/>
      <c r="S456" s="107"/>
      <c r="T456" s="107"/>
      <c r="U456" s="96"/>
    </row>
    <row r="457" spans="2:21" s="92" customFormat="1" ht="18" customHeight="1" x14ac:dyDescent="0.2">
      <c r="B457" s="97"/>
      <c r="C457" s="23"/>
      <c r="D457" s="98"/>
      <c r="E457" s="9"/>
      <c r="F457" s="9"/>
      <c r="G457" s="9"/>
      <c r="H457" s="9"/>
      <c r="I457" s="9"/>
      <c r="J457" s="9"/>
      <c r="K457" s="9"/>
      <c r="L457" s="114"/>
      <c r="M457" s="114"/>
      <c r="N457" s="114"/>
      <c r="O457" s="97"/>
      <c r="P457" s="97"/>
      <c r="Q457" s="9"/>
      <c r="R457" s="112"/>
      <c r="S457" s="107"/>
      <c r="T457" s="107"/>
      <c r="U457" s="96"/>
    </row>
    <row r="458" spans="2:21" s="92" customFormat="1" ht="18" customHeight="1" x14ac:dyDescent="0.2">
      <c r="B458" s="97"/>
      <c r="C458" s="23"/>
      <c r="D458" s="98"/>
      <c r="E458" s="9"/>
      <c r="F458" s="9"/>
      <c r="G458" s="9"/>
      <c r="H458" s="9"/>
      <c r="I458" s="9"/>
      <c r="J458" s="9"/>
      <c r="K458" s="9"/>
      <c r="L458" s="114"/>
      <c r="M458" s="114"/>
      <c r="N458" s="114"/>
      <c r="O458" s="97"/>
      <c r="P458" s="97"/>
      <c r="Q458" s="9"/>
      <c r="R458" s="112"/>
      <c r="S458" s="107"/>
      <c r="T458" s="107"/>
      <c r="U458" s="96"/>
    </row>
    <row r="459" spans="2:21" s="92" customFormat="1" ht="18" customHeight="1" x14ac:dyDescent="0.2">
      <c r="B459" s="97"/>
      <c r="C459" s="23"/>
      <c r="D459" s="98"/>
      <c r="E459" s="9"/>
      <c r="F459" s="9"/>
      <c r="G459" s="9"/>
      <c r="H459" s="9"/>
      <c r="I459" s="9"/>
      <c r="J459" s="9"/>
      <c r="K459" s="9"/>
      <c r="L459" s="114"/>
      <c r="M459" s="114"/>
      <c r="N459" s="114"/>
      <c r="O459" s="97"/>
      <c r="P459" s="97"/>
      <c r="Q459" s="9"/>
      <c r="R459" s="112"/>
      <c r="S459" s="107"/>
      <c r="T459" s="107"/>
      <c r="U459" s="96"/>
    </row>
    <row r="460" spans="2:21" s="92" customFormat="1" ht="18" customHeight="1" x14ac:dyDescent="0.2">
      <c r="B460" s="97"/>
      <c r="C460" s="23"/>
      <c r="D460" s="98"/>
      <c r="E460" s="9"/>
      <c r="F460" s="9"/>
      <c r="G460" s="9"/>
      <c r="H460" s="9"/>
      <c r="I460" s="9"/>
      <c r="J460" s="9"/>
      <c r="K460" s="9"/>
      <c r="L460" s="114"/>
      <c r="M460" s="114"/>
      <c r="N460" s="114"/>
      <c r="O460" s="97"/>
      <c r="P460" s="97"/>
      <c r="Q460" s="9"/>
      <c r="R460" s="112"/>
      <c r="S460" s="107"/>
      <c r="T460" s="107"/>
      <c r="U460" s="96"/>
    </row>
    <row r="461" spans="2:21" s="92" customFormat="1" ht="18" customHeight="1" x14ac:dyDescent="0.2">
      <c r="B461" s="97"/>
      <c r="C461" s="23"/>
      <c r="D461" s="98"/>
      <c r="E461" s="9"/>
      <c r="F461" s="9"/>
      <c r="G461" s="9"/>
      <c r="H461" s="9"/>
      <c r="I461" s="9"/>
      <c r="J461" s="9"/>
      <c r="K461" s="9"/>
      <c r="L461" s="114"/>
      <c r="M461" s="114"/>
      <c r="N461" s="114"/>
      <c r="O461" s="97"/>
      <c r="P461" s="97"/>
      <c r="Q461" s="9"/>
      <c r="R461" s="112"/>
      <c r="S461" s="107"/>
      <c r="T461" s="107"/>
      <c r="U461" s="96"/>
    </row>
    <row r="462" spans="2:21" s="92" customFormat="1" ht="18" customHeight="1" x14ac:dyDescent="0.2">
      <c r="B462" s="97"/>
      <c r="C462" s="23"/>
      <c r="D462" s="98"/>
      <c r="E462" s="9"/>
      <c r="F462" s="9"/>
      <c r="G462" s="9"/>
      <c r="H462" s="9"/>
      <c r="I462" s="9"/>
      <c r="J462" s="9"/>
      <c r="K462" s="9"/>
      <c r="L462" s="114"/>
      <c r="M462" s="114"/>
      <c r="N462" s="114"/>
      <c r="O462" s="97"/>
      <c r="P462" s="97"/>
      <c r="Q462" s="9"/>
      <c r="R462" s="112"/>
      <c r="S462" s="107"/>
      <c r="T462" s="107"/>
      <c r="U462" s="96"/>
    </row>
    <row r="463" spans="2:21" s="92" customFormat="1" ht="18" customHeight="1" x14ac:dyDescent="0.2">
      <c r="B463" s="97"/>
      <c r="C463" s="23"/>
      <c r="D463" s="98"/>
      <c r="E463" s="9"/>
      <c r="F463" s="9"/>
      <c r="G463" s="9"/>
      <c r="H463" s="9"/>
      <c r="I463" s="9"/>
      <c r="J463" s="9"/>
      <c r="K463" s="9"/>
      <c r="L463" s="114"/>
      <c r="M463" s="114"/>
      <c r="N463" s="114"/>
      <c r="O463" s="97"/>
      <c r="P463" s="97"/>
      <c r="Q463" s="9"/>
      <c r="R463" s="112"/>
      <c r="S463" s="107"/>
      <c r="T463" s="107"/>
      <c r="U463" s="96"/>
    </row>
    <row r="464" spans="2:21" s="92" customFormat="1" ht="18" customHeight="1" x14ac:dyDescent="0.2">
      <c r="B464" s="97"/>
      <c r="C464" s="23"/>
      <c r="D464" s="98"/>
      <c r="E464" s="9"/>
      <c r="F464" s="9"/>
      <c r="G464" s="9"/>
      <c r="H464" s="9"/>
      <c r="I464" s="9"/>
      <c r="J464" s="9"/>
      <c r="K464" s="9"/>
      <c r="L464" s="114"/>
      <c r="M464" s="114"/>
      <c r="N464" s="114"/>
      <c r="O464" s="97"/>
      <c r="P464" s="97"/>
      <c r="Q464" s="9"/>
      <c r="R464" s="112"/>
      <c r="S464" s="107"/>
      <c r="T464" s="107"/>
      <c r="U464" s="96"/>
    </row>
    <row r="465" spans="2:21" s="92" customFormat="1" ht="18" customHeight="1" x14ac:dyDescent="0.2">
      <c r="B465" s="97"/>
      <c r="C465" s="23"/>
      <c r="D465" s="98"/>
      <c r="E465" s="9"/>
      <c r="F465" s="9"/>
      <c r="G465" s="9"/>
      <c r="H465" s="9"/>
      <c r="I465" s="9"/>
      <c r="J465" s="9"/>
      <c r="K465" s="9"/>
      <c r="L465" s="114"/>
      <c r="M465" s="114"/>
      <c r="N465" s="114"/>
      <c r="O465" s="97"/>
      <c r="P465" s="97"/>
      <c r="Q465" s="9"/>
      <c r="R465" s="112"/>
      <c r="S465" s="107"/>
      <c r="T465" s="107"/>
      <c r="U465" s="96"/>
    </row>
    <row r="466" spans="2:21" s="92" customFormat="1" ht="18" customHeight="1" x14ac:dyDescent="0.2">
      <c r="B466" s="97"/>
      <c r="C466" s="23"/>
      <c r="D466" s="98"/>
      <c r="E466" s="9"/>
      <c r="F466" s="9"/>
      <c r="G466" s="9"/>
      <c r="H466" s="9"/>
      <c r="I466" s="9"/>
      <c r="J466" s="9"/>
      <c r="K466" s="9"/>
      <c r="L466" s="114"/>
      <c r="M466" s="114"/>
      <c r="N466" s="114"/>
      <c r="O466" s="97"/>
      <c r="P466" s="97"/>
      <c r="Q466" s="9"/>
      <c r="R466" s="112"/>
      <c r="S466" s="107"/>
      <c r="T466" s="107"/>
      <c r="U466" s="96"/>
    </row>
    <row r="467" spans="2:21" s="92" customFormat="1" ht="18" customHeight="1" x14ac:dyDescent="0.2">
      <c r="B467" s="97"/>
      <c r="C467" s="23"/>
      <c r="D467" s="98"/>
      <c r="E467" s="9"/>
      <c r="F467" s="9"/>
      <c r="G467" s="9"/>
      <c r="H467" s="9"/>
      <c r="I467" s="9"/>
      <c r="J467" s="9"/>
      <c r="K467" s="9"/>
      <c r="L467" s="114"/>
      <c r="M467" s="114"/>
      <c r="N467" s="114"/>
      <c r="O467" s="97"/>
      <c r="P467" s="97"/>
      <c r="Q467" s="9"/>
      <c r="R467" s="112"/>
      <c r="S467" s="107"/>
      <c r="T467" s="107"/>
      <c r="U467" s="96"/>
    </row>
    <row r="468" spans="2:21" s="92" customFormat="1" ht="18" customHeight="1" x14ac:dyDescent="0.2">
      <c r="B468" s="97"/>
      <c r="C468" s="23"/>
      <c r="D468" s="98"/>
      <c r="E468" s="9"/>
      <c r="F468" s="9"/>
      <c r="G468" s="9"/>
      <c r="H468" s="9"/>
      <c r="I468" s="9"/>
      <c r="J468" s="9"/>
      <c r="K468" s="9"/>
      <c r="L468" s="114"/>
      <c r="M468" s="114"/>
      <c r="N468" s="114"/>
      <c r="O468" s="97"/>
      <c r="P468" s="97"/>
      <c r="Q468" s="9"/>
      <c r="R468" s="112"/>
      <c r="S468" s="107"/>
      <c r="T468" s="107"/>
      <c r="U468" s="96"/>
    </row>
    <row r="469" spans="2:21" s="92" customFormat="1" ht="18" customHeight="1" x14ac:dyDescent="0.2">
      <c r="B469" s="97"/>
      <c r="C469" s="23"/>
      <c r="D469" s="98"/>
      <c r="E469" s="9"/>
      <c r="F469" s="9"/>
      <c r="G469" s="9"/>
      <c r="H469" s="9"/>
      <c r="I469" s="9"/>
      <c r="J469" s="9"/>
      <c r="K469" s="9"/>
      <c r="L469" s="114"/>
      <c r="M469" s="114"/>
      <c r="N469" s="114"/>
      <c r="O469" s="97"/>
      <c r="P469" s="97"/>
      <c r="Q469" s="9"/>
      <c r="R469" s="112"/>
      <c r="S469" s="107"/>
      <c r="T469" s="107"/>
      <c r="U469" s="96"/>
    </row>
    <row r="470" spans="2:21" s="92" customFormat="1" ht="18" customHeight="1" x14ac:dyDescent="0.2">
      <c r="B470" s="97"/>
      <c r="C470" s="23"/>
      <c r="D470" s="98"/>
      <c r="E470" s="9"/>
      <c r="F470" s="9"/>
      <c r="G470" s="9"/>
      <c r="H470" s="9"/>
      <c r="I470" s="9"/>
      <c r="J470" s="9"/>
      <c r="K470" s="9"/>
      <c r="L470" s="114"/>
      <c r="M470" s="114"/>
      <c r="N470" s="114"/>
      <c r="O470" s="97"/>
      <c r="P470" s="97"/>
      <c r="Q470" s="9"/>
      <c r="R470" s="112"/>
      <c r="S470" s="107"/>
      <c r="T470" s="107"/>
      <c r="U470" s="96"/>
    </row>
    <row r="471" spans="2:21" s="92" customFormat="1" ht="18" customHeight="1" x14ac:dyDescent="0.2">
      <c r="B471" s="97"/>
      <c r="C471" s="23"/>
      <c r="D471" s="98"/>
      <c r="E471" s="9"/>
      <c r="F471" s="9"/>
      <c r="G471" s="9"/>
      <c r="H471" s="9"/>
      <c r="I471" s="9"/>
      <c r="J471" s="9"/>
      <c r="K471" s="9"/>
      <c r="L471" s="114"/>
      <c r="M471" s="114"/>
      <c r="N471" s="114"/>
      <c r="O471" s="97"/>
      <c r="P471" s="97"/>
      <c r="Q471" s="9"/>
      <c r="R471" s="112"/>
      <c r="S471" s="107"/>
      <c r="T471" s="107"/>
      <c r="U471" s="96"/>
    </row>
    <row r="472" spans="2:21" s="92" customFormat="1" ht="18" customHeight="1" x14ac:dyDescent="0.2">
      <c r="B472" s="97"/>
      <c r="C472" s="23"/>
      <c r="D472" s="98"/>
      <c r="E472" s="9"/>
      <c r="F472" s="9"/>
      <c r="G472" s="9"/>
      <c r="H472" s="9"/>
      <c r="I472" s="9"/>
      <c r="J472" s="9"/>
      <c r="K472" s="9"/>
      <c r="L472" s="114"/>
      <c r="M472" s="114"/>
      <c r="N472" s="114"/>
      <c r="O472" s="97"/>
      <c r="P472" s="97"/>
      <c r="Q472" s="9"/>
      <c r="R472" s="112"/>
      <c r="S472" s="107"/>
      <c r="T472" s="107"/>
      <c r="U472" s="96"/>
    </row>
    <row r="473" spans="2:21" s="92" customFormat="1" ht="18" customHeight="1" x14ac:dyDescent="0.2">
      <c r="B473" s="97"/>
      <c r="C473" s="23"/>
      <c r="D473" s="98"/>
      <c r="E473" s="9"/>
      <c r="F473" s="9"/>
      <c r="G473" s="9"/>
      <c r="H473" s="9"/>
      <c r="I473" s="9"/>
      <c r="J473" s="9"/>
      <c r="K473" s="9"/>
      <c r="L473" s="114"/>
      <c r="M473" s="114"/>
      <c r="N473" s="114"/>
      <c r="O473" s="97"/>
      <c r="P473" s="97"/>
      <c r="Q473" s="9"/>
      <c r="R473" s="112"/>
      <c r="S473" s="107"/>
      <c r="T473" s="107"/>
      <c r="U473" s="96"/>
    </row>
    <row r="474" spans="2:21" s="92" customFormat="1" ht="18" customHeight="1" x14ac:dyDescent="0.2">
      <c r="B474" s="97"/>
      <c r="C474" s="23"/>
      <c r="D474" s="98"/>
      <c r="E474" s="9"/>
      <c r="F474" s="9"/>
      <c r="G474" s="9"/>
      <c r="H474" s="9"/>
      <c r="I474" s="9"/>
      <c r="J474" s="9"/>
      <c r="K474" s="9"/>
      <c r="L474" s="114"/>
      <c r="M474" s="114"/>
      <c r="N474" s="114"/>
      <c r="O474" s="97"/>
      <c r="P474" s="97"/>
      <c r="Q474" s="9"/>
      <c r="R474" s="112"/>
      <c r="S474" s="107"/>
      <c r="T474" s="107"/>
      <c r="U474" s="96"/>
    </row>
    <row r="475" spans="2:21" s="92" customFormat="1" ht="18" customHeight="1" x14ac:dyDescent="0.2">
      <c r="B475" s="97"/>
      <c r="C475" s="23"/>
      <c r="D475" s="98"/>
      <c r="E475" s="9"/>
      <c r="F475" s="9"/>
      <c r="G475" s="9"/>
      <c r="H475" s="9"/>
      <c r="I475" s="9"/>
      <c r="J475" s="9"/>
      <c r="K475" s="9"/>
      <c r="L475" s="114"/>
      <c r="M475" s="114"/>
      <c r="N475" s="114"/>
      <c r="O475" s="97"/>
      <c r="P475" s="97"/>
      <c r="Q475" s="9"/>
      <c r="R475" s="112"/>
      <c r="S475" s="107"/>
      <c r="T475" s="107"/>
      <c r="U475" s="96"/>
    </row>
    <row r="476" spans="2:21" s="92" customFormat="1" ht="18" customHeight="1" x14ac:dyDescent="0.2">
      <c r="B476" s="97"/>
      <c r="C476" s="23"/>
      <c r="D476" s="98"/>
      <c r="E476" s="9"/>
      <c r="F476" s="9"/>
      <c r="G476" s="9"/>
      <c r="H476" s="9"/>
      <c r="I476" s="9"/>
      <c r="J476" s="9"/>
      <c r="K476" s="9"/>
      <c r="L476" s="114"/>
      <c r="M476" s="114"/>
      <c r="N476" s="114"/>
      <c r="O476" s="97"/>
      <c r="P476" s="97"/>
      <c r="Q476" s="9"/>
      <c r="R476" s="112"/>
      <c r="S476" s="107"/>
      <c r="T476" s="107"/>
      <c r="U476" s="96"/>
    </row>
    <row r="477" spans="2:21" s="92" customFormat="1" ht="18" customHeight="1" x14ac:dyDescent="0.2">
      <c r="B477" s="97"/>
      <c r="C477" s="23"/>
      <c r="D477" s="98"/>
      <c r="E477" s="9"/>
      <c r="F477" s="9"/>
      <c r="G477" s="9"/>
      <c r="H477" s="9"/>
      <c r="I477" s="9"/>
      <c r="J477" s="9"/>
      <c r="K477" s="9"/>
      <c r="L477" s="114"/>
      <c r="M477" s="114"/>
      <c r="N477" s="114"/>
      <c r="O477" s="97"/>
      <c r="P477" s="97"/>
      <c r="Q477" s="9"/>
      <c r="R477" s="112"/>
      <c r="S477" s="107"/>
      <c r="T477" s="107"/>
      <c r="U477" s="96"/>
    </row>
    <row r="478" spans="2:21" s="92" customFormat="1" ht="18" customHeight="1" x14ac:dyDescent="0.2">
      <c r="B478" s="97"/>
      <c r="C478" s="23"/>
      <c r="D478" s="98"/>
      <c r="E478" s="9"/>
      <c r="F478" s="9"/>
      <c r="G478" s="9"/>
      <c r="H478" s="9"/>
      <c r="I478" s="9"/>
      <c r="J478" s="9"/>
      <c r="K478" s="9"/>
      <c r="L478" s="114"/>
      <c r="M478" s="114"/>
      <c r="N478" s="114"/>
      <c r="O478" s="97"/>
      <c r="P478" s="97"/>
      <c r="Q478" s="9"/>
      <c r="R478" s="112"/>
      <c r="S478" s="107"/>
      <c r="T478" s="107"/>
      <c r="U478" s="96"/>
    </row>
    <row r="479" spans="2:21" s="92" customFormat="1" ht="18" customHeight="1" x14ac:dyDescent="0.2">
      <c r="B479" s="97"/>
      <c r="C479" s="23"/>
      <c r="D479" s="98"/>
      <c r="E479" s="9"/>
      <c r="F479" s="9"/>
      <c r="G479" s="9"/>
      <c r="H479" s="9"/>
      <c r="I479" s="9"/>
      <c r="J479" s="9"/>
      <c r="K479" s="9"/>
      <c r="L479" s="114"/>
      <c r="M479" s="114"/>
      <c r="N479" s="114"/>
      <c r="O479" s="97"/>
      <c r="P479" s="97"/>
      <c r="Q479" s="9"/>
      <c r="R479" s="112"/>
      <c r="S479" s="107"/>
      <c r="T479" s="107"/>
      <c r="U479" s="96"/>
    </row>
    <row r="480" spans="2:21" s="92" customFormat="1" ht="18" customHeight="1" x14ac:dyDescent="0.2">
      <c r="B480" s="97"/>
      <c r="C480" s="23"/>
      <c r="D480" s="98"/>
      <c r="E480" s="9"/>
      <c r="F480" s="9"/>
      <c r="G480" s="9"/>
      <c r="H480" s="9"/>
      <c r="I480" s="9"/>
      <c r="J480" s="9"/>
      <c r="K480" s="9"/>
      <c r="L480" s="114"/>
      <c r="M480" s="114"/>
      <c r="N480" s="114"/>
      <c r="O480" s="97"/>
      <c r="P480" s="97"/>
      <c r="Q480" s="9"/>
      <c r="R480" s="112"/>
      <c r="S480" s="107"/>
      <c r="T480" s="107"/>
      <c r="U480" s="96"/>
    </row>
    <row r="481" spans="2:21" s="92" customFormat="1" ht="18" customHeight="1" x14ac:dyDescent="0.2">
      <c r="B481" s="97"/>
      <c r="C481" s="23"/>
      <c r="D481" s="98"/>
      <c r="E481" s="9"/>
      <c r="F481" s="9"/>
      <c r="G481" s="9"/>
      <c r="H481" s="9"/>
      <c r="I481" s="9"/>
      <c r="J481" s="9"/>
      <c r="K481" s="9"/>
      <c r="L481" s="114"/>
      <c r="M481" s="114"/>
      <c r="N481" s="114"/>
      <c r="O481" s="97"/>
      <c r="P481" s="97"/>
      <c r="Q481" s="9"/>
      <c r="R481" s="112"/>
      <c r="S481" s="107"/>
      <c r="T481" s="107"/>
      <c r="U481" s="96"/>
    </row>
    <row r="482" spans="2:21" s="92" customFormat="1" ht="18" customHeight="1" x14ac:dyDescent="0.2">
      <c r="B482" s="97"/>
      <c r="C482" s="23"/>
      <c r="D482" s="98"/>
      <c r="E482" s="9"/>
      <c r="F482" s="9"/>
      <c r="G482" s="9"/>
      <c r="H482" s="9"/>
      <c r="I482" s="9"/>
      <c r="J482" s="9"/>
      <c r="K482" s="9"/>
      <c r="L482" s="114"/>
      <c r="M482" s="114"/>
      <c r="N482" s="114"/>
      <c r="O482" s="97"/>
      <c r="P482" s="97"/>
      <c r="Q482" s="9"/>
      <c r="R482" s="112"/>
      <c r="S482" s="107"/>
      <c r="T482" s="107"/>
      <c r="U482" s="96"/>
    </row>
    <row r="483" spans="2:21" s="92" customFormat="1" ht="18" customHeight="1" x14ac:dyDescent="0.2">
      <c r="B483" s="97"/>
      <c r="C483" s="23"/>
      <c r="D483" s="98"/>
      <c r="E483" s="9"/>
      <c r="F483" s="9"/>
      <c r="G483" s="9"/>
      <c r="H483" s="9"/>
      <c r="I483" s="9"/>
      <c r="J483" s="9"/>
      <c r="K483" s="9"/>
      <c r="L483" s="114"/>
      <c r="M483" s="114"/>
      <c r="N483" s="114"/>
      <c r="O483" s="97"/>
      <c r="P483" s="97"/>
      <c r="Q483" s="9"/>
      <c r="R483" s="112"/>
      <c r="S483" s="107"/>
      <c r="T483" s="107"/>
      <c r="U483" s="96"/>
    </row>
    <row r="484" spans="2:21" s="92" customFormat="1" ht="18" customHeight="1" x14ac:dyDescent="0.2">
      <c r="B484" s="97"/>
      <c r="C484" s="23"/>
      <c r="D484" s="98"/>
      <c r="E484" s="9"/>
      <c r="F484" s="9"/>
      <c r="G484" s="9"/>
      <c r="H484" s="9"/>
      <c r="I484" s="9"/>
      <c r="J484" s="9"/>
      <c r="K484" s="9"/>
      <c r="L484" s="114"/>
      <c r="M484" s="114"/>
      <c r="N484" s="114"/>
      <c r="O484" s="97"/>
      <c r="P484" s="97"/>
      <c r="Q484" s="9"/>
      <c r="R484" s="112"/>
      <c r="S484" s="107"/>
      <c r="T484" s="107"/>
      <c r="U484" s="96"/>
    </row>
    <row r="485" spans="2:21" s="92" customFormat="1" ht="18" customHeight="1" x14ac:dyDescent="0.2">
      <c r="B485" s="97"/>
      <c r="C485" s="23"/>
      <c r="D485" s="98"/>
      <c r="E485" s="9"/>
      <c r="F485" s="9"/>
      <c r="G485" s="9"/>
      <c r="H485" s="9"/>
      <c r="I485" s="9"/>
      <c r="J485" s="9"/>
      <c r="K485" s="9"/>
      <c r="L485" s="114"/>
      <c r="M485" s="114"/>
      <c r="N485" s="114"/>
      <c r="O485" s="97"/>
      <c r="P485" s="97"/>
      <c r="Q485" s="9"/>
      <c r="R485" s="112"/>
      <c r="S485" s="107"/>
      <c r="T485" s="107"/>
      <c r="U485" s="96"/>
    </row>
    <row r="486" spans="2:21" s="92" customFormat="1" ht="18" customHeight="1" x14ac:dyDescent="0.2">
      <c r="B486" s="97"/>
      <c r="C486" s="23"/>
      <c r="D486" s="98"/>
      <c r="E486" s="9"/>
      <c r="F486" s="9"/>
      <c r="G486" s="9"/>
      <c r="H486" s="9"/>
      <c r="I486" s="9"/>
      <c r="J486" s="9"/>
      <c r="K486" s="9"/>
      <c r="L486" s="114"/>
      <c r="M486" s="114"/>
      <c r="N486" s="114"/>
      <c r="O486" s="97"/>
      <c r="P486" s="97"/>
      <c r="Q486" s="9"/>
      <c r="R486" s="112"/>
      <c r="S486" s="107"/>
      <c r="T486" s="107"/>
      <c r="U486" s="96"/>
    </row>
    <row r="487" spans="2:21" s="92" customFormat="1" ht="18" customHeight="1" x14ac:dyDescent="0.2">
      <c r="B487" s="97"/>
      <c r="C487" s="23"/>
      <c r="D487" s="98"/>
      <c r="E487" s="9"/>
      <c r="F487" s="9"/>
      <c r="G487" s="9"/>
      <c r="H487" s="9"/>
      <c r="I487" s="9"/>
      <c r="J487" s="9"/>
      <c r="K487" s="9"/>
      <c r="L487" s="114"/>
      <c r="M487" s="114"/>
      <c r="N487" s="114"/>
      <c r="O487" s="97"/>
      <c r="P487" s="97"/>
      <c r="Q487" s="9"/>
      <c r="R487" s="112"/>
      <c r="S487" s="107"/>
      <c r="T487" s="107"/>
      <c r="U487" s="96"/>
    </row>
    <row r="488" spans="2:21" s="92" customFormat="1" ht="18" customHeight="1" x14ac:dyDescent="0.2">
      <c r="B488" s="97"/>
      <c r="C488" s="23"/>
      <c r="D488" s="98"/>
      <c r="E488" s="9"/>
      <c r="F488" s="9"/>
      <c r="G488" s="9"/>
      <c r="H488" s="9"/>
      <c r="I488" s="9"/>
      <c r="J488" s="9"/>
      <c r="K488" s="9"/>
      <c r="L488" s="114"/>
      <c r="M488" s="114"/>
      <c r="N488" s="114"/>
      <c r="O488" s="97"/>
      <c r="P488" s="97"/>
      <c r="Q488" s="9"/>
      <c r="R488" s="112"/>
      <c r="S488" s="107"/>
      <c r="T488" s="107"/>
      <c r="U488" s="96"/>
    </row>
    <row r="489" spans="2:21" s="92" customFormat="1" ht="18" customHeight="1" x14ac:dyDescent="0.2">
      <c r="B489" s="97"/>
      <c r="C489" s="23"/>
      <c r="D489" s="98"/>
      <c r="E489" s="9"/>
      <c r="F489" s="9"/>
      <c r="G489" s="9"/>
      <c r="H489" s="9"/>
      <c r="I489" s="9"/>
      <c r="J489" s="9"/>
      <c r="K489" s="9"/>
      <c r="L489" s="114"/>
      <c r="M489" s="114"/>
      <c r="N489" s="114"/>
      <c r="O489" s="97"/>
      <c r="P489" s="97"/>
      <c r="Q489" s="9"/>
      <c r="R489" s="112"/>
      <c r="S489" s="107"/>
      <c r="T489" s="107"/>
      <c r="U489" s="96"/>
    </row>
    <row r="490" spans="2:21" s="92" customFormat="1" ht="18" customHeight="1" x14ac:dyDescent="0.2">
      <c r="B490" s="97"/>
      <c r="C490" s="23"/>
      <c r="D490" s="98"/>
      <c r="E490" s="9"/>
      <c r="F490" s="9"/>
      <c r="G490" s="9"/>
      <c r="H490" s="9"/>
      <c r="I490" s="9"/>
      <c r="J490" s="9"/>
      <c r="K490" s="9"/>
      <c r="L490" s="114"/>
      <c r="M490" s="114"/>
      <c r="N490" s="114"/>
      <c r="O490" s="97"/>
      <c r="P490" s="97"/>
      <c r="Q490" s="9"/>
      <c r="R490" s="112"/>
      <c r="S490" s="107"/>
      <c r="T490" s="107"/>
      <c r="U490" s="96"/>
    </row>
    <row r="491" spans="2:21" s="92" customFormat="1" ht="18" customHeight="1" x14ac:dyDescent="0.2">
      <c r="B491" s="97"/>
      <c r="C491" s="23"/>
      <c r="D491" s="98"/>
      <c r="E491" s="9"/>
      <c r="F491" s="9"/>
      <c r="G491" s="9"/>
      <c r="H491" s="9"/>
      <c r="I491" s="9"/>
      <c r="J491" s="9"/>
      <c r="K491" s="9"/>
      <c r="L491" s="114"/>
      <c r="M491" s="114"/>
      <c r="N491" s="114"/>
      <c r="O491" s="97"/>
      <c r="P491" s="97"/>
      <c r="Q491" s="9"/>
      <c r="R491" s="112"/>
      <c r="S491" s="107"/>
      <c r="T491" s="107"/>
      <c r="U491" s="96"/>
    </row>
    <row r="492" spans="2:21" s="92" customFormat="1" ht="18" customHeight="1" x14ac:dyDescent="0.2">
      <c r="B492" s="97"/>
      <c r="C492" s="23"/>
      <c r="D492" s="98"/>
      <c r="E492" s="9"/>
      <c r="F492" s="9"/>
      <c r="G492" s="9"/>
      <c r="H492" s="9"/>
      <c r="I492" s="9"/>
      <c r="J492" s="9"/>
      <c r="K492" s="9"/>
      <c r="L492" s="114"/>
      <c r="M492" s="114"/>
      <c r="N492" s="114"/>
      <c r="O492" s="97"/>
      <c r="P492" s="97"/>
      <c r="Q492" s="9"/>
      <c r="R492" s="112"/>
      <c r="S492" s="107"/>
      <c r="T492" s="107"/>
      <c r="U492" s="96"/>
    </row>
    <row r="493" spans="2:21" s="92" customFormat="1" ht="18" customHeight="1" x14ac:dyDescent="0.2">
      <c r="B493" s="97"/>
      <c r="C493" s="23"/>
      <c r="D493" s="98"/>
      <c r="E493" s="9"/>
      <c r="F493" s="9"/>
      <c r="G493" s="9"/>
      <c r="H493" s="9"/>
      <c r="I493" s="9"/>
      <c r="J493" s="9"/>
      <c r="K493" s="9"/>
      <c r="L493" s="114"/>
      <c r="M493" s="114"/>
      <c r="N493" s="114"/>
      <c r="O493" s="97"/>
      <c r="P493" s="97"/>
      <c r="Q493" s="9"/>
      <c r="R493" s="112"/>
      <c r="S493" s="107"/>
      <c r="T493" s="107"/>
      <c r="U493" s="96"/>
    </row>
    <row r="494" spans="2:21" s="92" customFormat="1" ht="18" customHeight="1" x14ac:dyDescent="0.2">
      <c r="B494" s="97"/>
      <c r="C494" s="23"/>
      <c r="D494" s="98"/>
      <c r="E494" s="9"/>
      <c r="F494" s="9"/>
      <c r="G494" s="9"/>
      <c r="H494" s="9"/>
      <c r="I494" s="9"/>
      <c r="J494" s="9"/>
      <c r="K494" s="9"/>
      <c r="L494" s="114"/>
      <c r="M494" s="114"/>
      <c r="N494" s="114"/>
      <c r="O494" s="97"/>
      <c r="P494" s="97"/>
      <c r="Q494" s="9"/>
      <c r="R494" s="112"/>
      <c r="S494" s="107"/>
      <c r="T494" s="107"/>
      <c r="U494" s="96"/>
    </row>
    <row r="495" spans="2:21" s="92" customFormat="1" ht="18" customHeight="1" x14ac:dyDescent="0.2">
      <c r="B495" s="97"/>
      <c r="C495" s="23"/>
      <c r="D495" s="98"/>
      <c r="E495" s="9"/>
      <c r="F495" s="9"/>
      <c r="G495" s="9"/>
      <c r="H495" s="9"/>
      <c r="I495" s="9"/>
      <c r="J495" s="9"/>
      <c r="K495" s="9"/>
      <c r="L495" s="114"/>
      <c r="M495" s="114"/>
      <c r="N495" s="114"/>
      <c r="O495" s="97"/>
      <c r="P495" s="97"/>
      <c r="Q495" s="9"/>
      <c r="R495" s="112"/>
      <c r="S495" s="107"/>
      <c r="T495" s="107"/>
      <c r="U495" s="96"/>
    </row>
    <row r="496" spans="2:21" s="92" customFormat="1" ht="18" customHeight="1" x14ac:dyDescent="0.2">
      <c r="B496" s="97"/>
      <c r="C496" s="23"/>
      <c r="D496" s="98"/>
      <c r="E496" s="9"/>
      <c r="F496" s="9"/>
      <c r="G496" s="9"/>
      <c r="H496" s="9"/>
      <c r="I496" s="9"/>
      <c r="J496" s="9"/>
      <c r="K496" s="9"/>
      <c r="L496" s="114"/>
      <c r="M496" s="114"/>
      <c r="N496" s="114"/>
      <c r="O496" s="97"/>
      <c r="P496" s="97"/>
      <c r="Q496" s="9"/>
      <c r="R496" s="112"/>
      <c r="S496" s="107"/>
      <c r="T496" s="107"/>
      <c r="U496" s="96"/>
    </row>
    <row r="497" spans="2:21" s="92" customFormat="1" ht="18" customHeight="1" x14ac:dyDescent="0.2">
      <c r="B497" s="97"/>
      <c r="C497" s="23"/>
      <c r="D497" s="98"/>
      <c r="E497" s="9"/>
      <c r="F497" s="9"/>
      <c r="G497" s="9"/>
      <c r="H497" s="9"/>
      <c r="I497" s="9"/>
      <c r="J497" s="9"/>
      <c r="K497" s="9"/>
      <c r="L497" s="114"/>
      <c r="M497" s="114"/>
      <c r="N497" s="114"/>
      <c r="O497" s="97"/>
      <c r="P497" s="97"/>
      <c r="Q497" s="9"/>
      <c r="R497" s="112"/>
      <c r="S497" s="107"/>
      <c r="T497" s="107"/>
      <c r="U497" s="96"/>
    </row>
    <row r="498" spans="2:21" s="92" customFormat="1" ht="18" customHeight="1" x14ac:dyDescent="0.2">
      <c r="B498" s="97"/>
      <c r="C498" s="23"/>
      <c r="D498" s="98"/>
      <c r="E498" s="9"/>
      <c r="F498" s="9"/>
      <c r="G498" s="9"/>
      <c r="H498" s="9"/>
      <c r="I498" s="9"/>
      <c r="J498" s="9"/>
      <c r="K498" s="9"/>
      <c r="L498" s="114"/>
      <c r="M498" s="114"/>
      <c r="N498" s="114"/>
      <c r="O498" s="97"/>
      <c r="P498" s="97"/>
      <c r="Q498" s="9"/>
      <c r="R498" s="112"/>
      <c r="S498" s="107"/>
      <c r="T498" s="107"/>
      <c r="U498" s="96"/>
    </row>
    <row r="499" spans="2:21" s="92" customFormat="1" ht="18" customHeight="1" x14ac:dyDescent="0.2">
      <c r="B499" s="97"/>
      <c r="C499" s="23"/>
      <c r="D499" s="98"/>
      <c r="E499" s="9"/>
      <c r="F499" s="9"/>
      <c r="G499" s="9"/>
      <c r="H499" s="9"/>
      <c r="I499" s="9"/>
      <c r="J499" s="9"/>
      <c r="K499" s="9"/>
      <c r="L499" s="114"/>
      <c r="M499" s="114"/>
      <c r="N499" s="114"/>
      <c r="O499" s="97"/>
      <c r="P499" s="97"/>
      <c r="Q499" s="9"/>
      <c r="R499" s="112"/>
      <c r="S499" s="107"/>
      <c r="T499" s="107"/>
      <c r="U499" s="96"/>
    </row>
    <row r="500" spans="2:21" s="92" customFormat="1" ht="18" customHeight="1" x14ac:dyDescent="0.2">
      <c r="B500" s="97"/>
      <c r="C500" s="23"/>
      <c r="D500" s="98"/>
      <c r="E500" s="9"/>
      <c r="F500" s="9"/>
      <c r="G500" s="9"/>
      <c r="H500" s="9"/>
      <c r="I500" s="9"/>
      <c r="J500" s="9"/>
      <c r="K500" s="9"/>
      <c r="L500" s="114"/>
      <c r="M500" s="114"/>
      <c r="N500" s="114"/>
      <c r="O500" s="97"/>
      <c r="P500" s="97"/>
      <c r="Q500" s="9"/>
      <c r="R500" s="112"/>
      <c r="S500" s="107"/>
      <c r="T500" s="107"/>
      <c r="U500" s="96"/>
    </row>
    <row r="501" spans="2:21" s="92" customFormat="1" ht="18" customHeight="1" x14ac:dyDescent="0.2">
      <c r="B501" s="97"/>
      <c r="C501" s="23"/>
      <c r="D501" s="98"/>
      <c r="E501" s="9"/>
      <c r="F501" s="9"/>
      <c r="G501" s="9"/>
      <c r="H501" s="9"/>
      <c r="I501" s="9"/>
      <c r="J501" s="9"/>
      <c r="K501" s="9"/>
      <c r="L501" s="114"/>
      <c r="M501" s="114"/>
      <c r="N501" s="114"/>
      <c r="O501" s="97"/>
      <c r="P501" s="97"/>
      <c r="Q501" s="9"/>
      <c r="R501" s="112"/>
      <c r="S501" s="107"/>
      <c r="T501" s="107"/>
      <c r="U501" s="96"/>
    </row>
    <row r="502" spans="2:21" s="92" customFormat="1" ht="18" customHeight="1" x14ac:dyDescent="0.2">
      <c r="B502" s="97"/>
      <c r="C502" s="23"/>
      <c r="D502" s="98"/>
      <c r="E502" s="9"/>
      <c r="F502" s="9"/>
      <c r="G502" s="9"/>
      <c r="H502" s="9"/>
      <c r="I502" s="9"/>
      <c r="J502" s="9"/>
      <c r="K502" s="9"/>
      <c r="L502" s="114"/>
      <c r="M502" s="114"/>
      <c r="N502" s="114"/>
      <c r="O502" s="97"/>
      <c r="P502" s="97"/>
      <c r="Q502" s="9"/>
      <c r="R502" s="112"/>
      <c r="S502" s="107"/>
      <c r="T502" s="107"/>
      <c r="U502" s="96"/>
    </row>
    <row r="503" spans="2:21" s="92" customFormat="1" ht="18" customHeight="1" x14ac:dyDescent="0.2">
      <c r="B503" s="97"/>
      <c r="C503" s="23"/>
      <c r="D503" s="98"/>
      <c r="E503" s="9"/>
      <c r="F503" s="9"/>
      <c r="G503" s="9"/>
      <c r="H503" s="9"/>
      <c r="I503" s="9"/>
      <c r="J503" s="9"/>
      <c r="K503" s="9"/>
      <c r="L503" s="114"/>
      <c r="M503" s="114"/>
      <c r="N503" s="114"/>
      <c r="O503" s="97"/>
      <c r="P503" s="97"/>
      <c r="Q503" s="9"/>
      <c r="R503" s="112"/>
      <c r="S503" s="107"/>
      <c r="T503" s="107"/>
      <c r="U503" s="96"/>
    </row>
    <row r="504" spans="2:21" s="92" customFormat="1" ht="18" customHeight="1" x14ac:dyDescent="0.2">
      <c r="B504" s="97"/>
      <c r="C504" s="23"/>
      <c r="D504" s="98"/>
      <c r="E504" s="9"/>
      <c r="F504" s="9"/>
      <c r="G504" s="9"/>
      <c r="H504" s="9"/>
      <c r="I504" s="9"/>
      <c r="J504" s="9"/>
      <c r="K504" s="9"/>
      <c r="L504" s="114"/>
      <c r="M504" s="114"/>
      <c r="N504" s="114"/>
      <c r="O504" s="97"/>
      <c r="P504" s="97"/>
      <c r="Q504" s="9"/>
      <c r="R504" s="112"/>
      <c r="S504" s="107"/>
      <c r="T504" s="107"/>
      <c r="U504" s="96"/>
    </row>
    <row r="505" spans="2:21" s="92" customFormat="1" ht="18" customHeight="1" x14ac:dyDescent="0.2">
      <c r="B505" s="97"/>
      <c r="C505" s="23"/>
      <c r="D505" s="98"/>
      <c r="E505" s="9"/>
      <c r="F505" s="9"/>
      <c r="G505" s="9"/>
      <c r="H505" s="9"/>
      <c r="I505" s="9"/>
      <c r="J505" s="9"/>
      <c r="K505" s="9"/>
      <c r="L505" s="114"/>
      <c r="M505" s="114"/>
      <c r="N505" s="114"/>
      <c r="O505" s="97"/>
      <c r="P505" s="97"/>
      <c r="Q505" s="9"/>
      <c r="R505" s="112"/>
      <c r="S505" s="107"/>
      <c r="T505" s="107"/>
      <c r="U505" s="96"/>
    </row>
    <row r="506" spans="2:21" s="92" customFormat="1" ht="18" customHeight="1" x14ac:dyDescent="0.2">
      <c r="B506" s="97"/>
      <c r="C506" s="23"/>
      <c r="D506" s="98"/>
      <c r="E506" s="9"/>
      <c r="F506" s="9"/>
      <c r="G506" s="9"/>
      <c r="H506" s="9"/>
      <c r="I506" s="9"/>
      <c r="J506" s="9"/>
      <c r="K506" s="9"/>
      <c r="L506" s="114"/>
      <c r="M506" s="114"/>
      <c r="N506" s="114"/>
      <c r="O506" s="97"/>
      <c r="P506" s="97"/>
      <c r="Q506" s="9"/>
      <c r="R506" s="112"/>
      <c r="S506" s="107"/>
      <c r="T506" s="107"/>
      <c r="U506" s="96"/>
    </row>
    <row r="507" spans="2:21" s="92" customFormat="1" ht="18" customHeight="1" x14ac:dyDescent="0.2">
      <c r="B507" s="97"/>
      <c r="C507" s="23"/>
      <c r="D507" s="98"/>
      <c r="E507" s="9"/>
      <c r="F507" s="9"/>
      <c r="G507" s="9"/>
      <c r="H507" s="9"/>
      <c r="I507" s="9"/>
      <c r="J507" s="9"/>
      <c r="K507" s="9"/>
      <c r="L507" s="114"/>
      <c r="M507" s="114"/>
      <c r="N507" s="114"/>
      <c r="O507" s="97"/>
      <c r="P507" s="97"/>
      <c r="Q507" s="9"/>
      <c r="R507" s="112"/>
      <c r="S507" s="107"/>
      <c r="T507" s="107"/>
      <c r="U507" s="96"/>
    </row>
    <row r="508" spans="2:21" s="92" customFormat="1" ht="18" customHeight="1" x14ac:dyDescent="0.2">
      <c r="B508" s="97"/>
      <c r="C508" s="23"/>
      <c r="D508" s="98"/>
      <c r="E508" s="9"/>
      <c r="F508" s="9"/>
      <c r="G508" s="9"/>
      <c r="H508" s="9"/>
      <c r="I508" s="9"/>
      <c r="J508" s="9"/>
      <c r="K508" s="9"/>
      <c r="L508" s="114"/>
      <c r="M508" s="114"/>
      <c r="N508" s="114"/>
      <c r="O508" s="97"/>
      <c r="P508" s="97"/>
      <c r="Q508" s="9"/>
      <c r="R508" s="112"/>
      <c r="S508" s="107"/>
      <c r="T508" s="107"/>
      <c r="U508" s="96"/>
    </row>
    <row r="509" spans="2:21" s="92" customFormat="1" ht="18" customHeight="1" x14ac:dyDescent="0.2">
      <c r="B509" s="97"/>
      <c r="C509" s="23"/>
      <c r="D509" s="98"/>
      <c r="E509" s="9"/>
      <c r="F509" s="9"/>
      <c r="G509" s="9"/>
      <c r="H509" s="9"/>
      <c r="I509" s="9"/>
      <c r="J509" s="9"/>
      <c r="K509" s="9"/>
      <c r="L509" s="114"/>
      <c r="M509" s="114"/>
      <c r="N509" s="114"/>
      <c r="O509" s="97"/>
      <c r="P509" s="97"/>
      <c r="Q509" s="9"/>
      <c r="R509" s="112"/>
      <c r="S509" s="107"/>
      <c r="T509" s="107"/>
      <c r="U509" s="96"/>
    </row>
    <row r="510" spans="2:21" s="92" customFormat="1" ht="18" customHeight="1" x14ac:dyDescent="0.2">
      <c r="B510" s="97"/>
      <c r="C510" s="23"/>
      <c r="D510" s="98"/>
      <c r="E510" s="9"/>
      <c r="F510" s="9"/>
      <c r="G510" s="9"/>
      <c r="H510" s="9"/>
      <c r="I510" s="9"/>
      <c r="J510" s="9"/>
      <c r="K510" s="9"/>
      <c r="L510" s="114"/>
      <c r="M510" s="114"/>
      <c r="N510" s="114"/>
      <c r="O510" s="97"/>
      <c r="P510" s="97"/>
      <c r="Q510" s="9"/>
      <c r="R510" s="112"/>
      <c r="S510" s="107"/>
      <c r="T510" s="107"/>
      <c r="U510" s="96"/>
    </row>
    <row r="511" spans="2:21" s="92" customFormat="1" ht="18" customHeight="1" x14ac:dyDescent="0.2">
      <c r="B511" s="97"/>
      <c r="C511" s="23"/>
      <c r="D511" s="98"/>
      <c r="E511" s="9"/>
      <c r="F511" s="9"/>
      <c r="G511" s="9"/>
      <c r="H511" s="9"/>
      <c r="I511" s="9"/>
      <c r="J511" s="9"/>
      <c r="K511" s="9"/>
      <c r="L511" s="114"/>
      <c r="M511" s="114"/>
      <c r="N511" s="114"/>
      <c r="O511" s="97"/>
      <c r="P511" s="97"/>
      <c r="Q511" s="9"/>
      <c r="R511" s="112"/>
      <c r="S511" s="107"/>
      <c r="T511" s="107"/>
      <c r="U511" s="96"/>
    </row>
    <row r="512" spans="2:21" s="92" customFormat="1" ht="18" customHeight="1" x14ac:dyDescent="0.2">
      <c r="B512" s="97"/>
      <c r="C512" s="23"/>
      <c r="D512" s="98"/>
      <c r="E512" s="9"/>
      <c r="F512" s="9"/>
      <c r="G512" s="9"/>
      <c r="H512" s="9"/>
      <c r="I512" s="9"/>
      <c r="J512" s="9"/>
      <c r="K512" s="9"/>
      <c r="L512" s="114"/>
      <c r="M512" s="114"/>
      <c r="N512" s="114"/>
      <c r="O512" s="97"/>
      <c r="P512" s="97"/>
      <c r="Q512" s="9"/>
      <c r="R512" s="112"/>
      <c r="S512" s="107"/>
      <c r="T512" s="107"/>
      <c r="U512" s="96"/>
    </row>
    <row r="513" spans="2:21" s="92" customFormat="1" ht="18" customHeight="1" x14ac:dyDescent="0.2">
      <c r="B513" s="97"/>
      <c r="C513" s="23"/>
      <c r="D513" s="98"/>
      <c r="E513" s="9"/>
      <c r="F513" s="9"/>
      <c r="G513" s="9"/>
      <c r="H513" s="9"/>
      <c r="I513" s="9"/>
      <c r="J513" s="9"/>
      <c r="K513" s="9"/>
      <c r="L513" s="114"/>
      <c r="M513" s="114"/>
      <c r="N513" s="114"/>
      <c r="O513" s="97"/>
      <c r="P513" s="97"/>
      <c r="Q513" s="9"/>
      <c r="R513" s="112"/>
      <c r="S513" s="107"/>
      <c r="T513" s="107"/>
      <c r="U513" s="96"/>
    </row>
    <row r="514" spans="2:21" s="92" customFormat="1" ht="18" customHeight="1" x14ac:dyDescent="0.2">
      <c r="B514" s="97"/>
      <c r="C514" s="23"/>
      <c r="D514" s="98"/>
      <c r="E514" s="9"/>
      <c r="F514" s="9"/>
      <c r="G514" s="9"/>
      <c r="H514" s="9"/>
      <c r="I514" s="9"/>
      <c r="J514" s="9"/>
      <c r="K514" s="9"/>
      <c r="L514" s="114"/>
      <c r="M514" s="114"/>
      <c r="N514" s="114"/>
      <c r="O514" s="97"/>
      <c r="P514" s="97"/>
      <c r="Q514" s="9"/>
      <c r="R514" s="112"/>
      <c r="S514" s="107"/>
      <c r="T514" s="107"/>
      <c r="U514" s="96"/>
    </row>
    <row r="515" spans="2:21" s="92" customFormat="1" ht="18" customHeight="1" x14ac:dyDescent="0.2">
      <c r="B515" s="97"/>
      <c r="C515" s="23"/>
      <c r="D515" s="98"/>
      <c r="E515" s="9"/>
      <c r="F515" s="9"/>
      <c r="G515" s="9"/>
      <c r="H515" s="9"/>
      <c r="I515" s="9"/>
      <c r="J515" s="9"/>
      <c r="K515" s="9"/>
      <c r="L515" s="114"/>
      <c r="M515" s="114"/>
      <c r="N515" s="114"/>
      <c r="O515" s="97"/>
      <c r="P515" s="97"/>
      <c r="Q515" s="9"/>
      <c r="R515" s="112"/>
      <c r="S515" s="107"/>
      <c r="T515" s="107"/>
      <c r="U515" s="96"/>
    </row>
    <row r="516" spans="2:21" s="92" customFormat="1" ht="18" customHeight="1" x14ac:dyDescent="0.2">
      <c r="B516" s="97"/>
      <c r="C516" s="23"/>
      <c r="D516" s="98"/>
      <c r="E516" s="9"/>
      <c r="F516" s="9"/>
      <c r="G516" s="9"/>
      <c r="H516" s="9"/>
      <c r="I516" s="9"/>
      <c r="J516" s="9"/>
      <c r="K516" s="9"/>
      <c r="L516" s="114"/>
      <c r="M516" s="114"/>
      <c r="N516" s="114"/>
      <c r="O516" s="97"/>
      <c r="P516" s="97"/>
      <c r="Q516" s="9"/>
      <c r="R516" s="112"/>
      <c r="S516" s="107"/>
      <c r="T516" s="107"/>
      <c r="U516" s="96"/>
    </row>
    <row r="517" spans="2:21" s="92" customFormat="1" ht="18" customHeight="1" x14ac:dyDescent="0.2">
      <c r="B517" s="97"/>
      <c r="C517" s="23"/>
      <c r="D517" s="98"/>
      <c r="E517" s="9"/>
      <c r="F517" s="9"/>
      <c r="G517" s="9"/>
      <c r="H517" s="9"/>
      <c r="I517" s="9"/>
      <c r="J517" s="9"/>
      <c r="K517" s="9"/>
      <c r="L517" s="114"/>
      <c r="M517" s="114"/>
      <c r="N517" s="114"/>
      <c r="O517" s="97"/>
      <c r="P517" s="97"/>
      <c r="Q517" s="9"/>
      <c r="R517" s="112"/>
      <c r="S517" s="107"/>
      <c r="T517" s="107"/>
      <c r="U517" s="96"/>
    </row>
    <row r="518" spans="2:21" s="92" customFormat="1" ht="18" customHeight="1" x14ac:dyDescent="0.2">
      <c r="B518" s="97"/>
      <c r="C518" s="23"/>
      <c r="D518" s="98"/>
      <c r="E518" s="9"/>
      <c r="F518" s="9"/>
      <c r="G518" s="9"/>
      <c r="H518" s="9"/>
      <c r="I518" s="9"/>
      <c r="J518" s="9"/>
      <c r="K518" s="9"/>
      <c r="L518" s="114"/>
      <c r="M518" s="114"/>
      <c r="N518" s="114"/>
      <c r="O518" s="97"/>
      <c r="P518" s="97"/>
      <c r="Q518" s="9"/>
      <c r="R518" s="112"/>
      <c r="S518" s="107"/>
      <c r="T518" s="107"/>
      <c r="U518" s="96"/>
    </row>
    <row r="519" spans="2:21" s="92" customFormat="1" ht="18" customHeight="1" x14ac:dyDescent="0.2">
      <c r="B519" s="97"/>
      <c r="C519" s="23"/>
      <c r="D519" s="98"/>
      <c r="E519" s="9"/>
      <c r="F519" s="9"/>
      <c r="G519" s="9"/>
      <c r="H519" s="9"/>
      <c r="I519" s="9"/>
      <c r="J519" s="9"/>
      <c r="K519" s="9"/>
      <c r="L519" s="114"/>
      <c r="M519" s="114"/>
      <c r="N519" s="114"/>
      <c r="O519" s="97"/>
      <c r="P519" s="97"/>
      <c r="Q519" s="9"/>
      <c r="R519" s="112"/>
      <c r="S519" s="107"/>
      <c r="T519" s="107"/>
      <c r="U519" s="96"/>
    </row>
    <row r="520" spans="2:21" s="92" customFormat="1" ht="18" customHeight="1" x14ac:dyDescent="0.2">
      <c r="B520" s="97"/>
      <c r="C520" s="23"/>
      <c r="D520" s="98"/>
      <c r="E520" s="9"/>
      <c r="F520" s="9"/>
      <c r="G520" s="9"/>
      <c r="H520" s="9"/>
      <c r="I520" s="9"/>
      <c r="J520" s="9"/>
      <c r="K520" s="9"/>
      <c r="L520" s="114"/>
      <c r="M520" s="114"/>
      <c r="N520" s="114"/>
      <c r="O520" s="97"/>
      <c r="P520" s="97"/>
      <c r="Q520" s="9"/>
      <c r="R520" s="112"/>
      <c r="S520" s="107"/>
      <c r="T520" s="107"/>
      <c r="U520" s="96"/>
    </row>
    <row r="521" spans="2:21" s="92" customFormat="1" ht="18" customHeight="1" x14ac:dyDescent="0.2">
      <c r="B521" s="97"/>
      <c r="C521" s="23"/>
      <c r="D521" s="98"/>
      <c r="E521" s="9"/>
      <c r="F521" s="9"/>
      <c r="G521" s="9"/>
      <c r="H521" s="9"/>
      <c r="I521" s="9"/>
      <c r="J521" s="9"/>
      <c r="K521" s="9"/>
      <c r="L521" s="114"/>
      <c r="M521" s="114"/>
      <c r="N521" s="114"/>
      <c r="O521" s="97"/>
      <c r="P521" s="97"/>
      <c r="Q521" s="9"/>
      <c r="R521" s="112"/>
      <c r="S521" s="107"/>
      <c r="T521" s="107"/>
      <c r="U521" s="96"/>
    </row>
    <row r="522" spans="2:21" s="92" customFormat="1" ht="18" customHeight="1" x14ac:dyDescent="0.2">
      <c r="B522" s="97"/>
      <c r="C522" s="23"/>
      <c r="D522" s="98"/>
      <c r="E522" s="9"/>
      <c r="F522" s="9"/>
      <c r="G522" s="9"/>
      <c r="H522" s="9"/>
      <c r="I522" s="9"/>
      <c r="J522" s="9"/>
      <c r="K522" s="9"/>
      <c r="L522" s="114"/>
      <c r="M522" s="114"/>
      <c r="N522" s="114"/>
      <c r="O522" s="97"/>
      <c r="P522" s="97"/>
      <c r="Q522" s="9"/>
      <c r="R522" s="112"/>
      <c r="S522" s="107"/>
      <c r="T522" s="107"/>
      <c r="U522" s="96"/>
    </row>
    <row r="523" spans="2:21" s="92" customFormat="1" ht="18" customHeight="1" x14ac:dyDescent="0.2">
      <c r="B523" s="97"/>
      <c r="C523" s="23"/>
      <c r="D523" s="98"/>
      <c r="E523" s="9"/>
      <c r="F523" s="9"/>
      <c r="G523" s="9"/>
      <c r="H523" s="9"/>
      <c r="I523" s="9"/>
      <c r="J523" s="9"/>
      <c r="K523" s="9"/>
      <c r="L523" s="114"/>
      <c r="M523" s="114"/>
      <c r="N523" s="114"/>
      <c r="O523" s="97"/>
      <c r="P523" s="97"/>
      <c r="Q523" s="9"/>
      <c r="R523" s="112"/>
      <c r="S523" s="107"/>
      <c r="T523" s="107"/>
      <c r="U523" s="96"/>
    </row>
    <row r="524" spans="2:21" s="92" customFormat="1" ht="18" customHeight="1" x14ac:dyDescent="0.2">
      <c r="B524" s="97"/>
      <c r="C524" s="23"/>
      <c r="D524" s="98"/>
      <c r="E524" s="9"/>
      <c r="F524" s="9"/>
      <c r="G524" s="9"/>
      <c r="H524" s="9"/>
      <c r="I524" s="9"/>
      <c r="J524" s="9"/>
      <c r="K524" s="9"/>
      <c r="L524" s="114"/>
      <c r="M524" s="114"/>
      <c r="N524" s="114"/>
      <c r="O524" s="97"/>
      <c r="P524" s="97"/>
      <c r="Q524" s="9"/>
      <c r="R524" s="112"/>
      <c r="S524" s="107"/>
      <c r="T524" s="107"/>
      <c r="U524" s="96"/>
    </row>
    <row r="525" spans="2:21" s="92" customFormat="1" ht="18" customHeight="1" x14ac:dyDescent="0.2">
      <c r="B525" s="97"/>
      <c r="C525" s="23"/>
      <c r="D525" s="98"/>
      <c r="E525" s="9"/>
      <c r="F525" s="9"/>
      <c r="G525" s="9"/>
      <c r="H525" s="9"/>
      <c r="I525" s="9"/>
      <c r="J525" s="9"/>
      <c r="K525" s="9"/>
      <c r="L525" s="114"/>
      <c r="M525" s="114"/>
      <c r="N525" s="114"/>
      <c r="O525" s="97"/>
      <c r="P525" s="97"/>
      <c r="Q525" s="9"/>
      <c r="R525" s="112"/>
      <c r="S525" s="107"/>
      <c r="T525" s="107"/>
      <c r="U525" s="96"/>
    </row>
    <row r="526" spans="2:21" s="92" customFormat="1" ht="18" customHeight="1" x14ac:dyDescent="0.2">
      <c r="B526" s="97"/>
      <c r="C526" s="23"/>
      <c r="D526" s="98"/>
      <c r="E526" s="9"/>
      <c r="F526" s="9"/>
      <c r="G526" s="9"/>
      <c r="H526" s="9"/>
      <c r="I526" s="9"/>
      <c r="J526" s="9"/>
      <c r="K526" s="9"/>
      <c r="L526" s="114"/>
      <c r="M526" s="114"/>
      <c r="N526" s="114"/>
      <c r="O526" s="97"/>
      <c r="P526" s="97"/>
      <c r="Q526" s="9"/>
      <c r="R526" s="112"/>
      <c r="S526" s="107"/>
      <c r="T526" s="107"/>
      <c r="U526" s="96"/>
    </row>
    <row r="527" spans="2:21" s="92" customFormat="1" ht="18" customHeight="1" x14ac:dyDescent="0.2">
      <c r="B527" s="97"/>
      <c r="C527" s="23"/>
      <c r="D527" s="98"/>
      <c r="E527" s="9"/>
      <c r="F527" s="9"/>
      <c r="G527" s="9"/>
      <c r="H527" s="9"/>
      <c r="I527" s="9"/>
      <c r="J527" s="9"/>
      <c r="K527" s="9"/>
      <c r="L527" s="114"/>
      <c r="M527" s="114"/>
      <c r="N527" s="114"/>
      <c r="O527" s="97"/>
      <c r="P527" s="97"/>
      <c r="Q527" s="9"/>
      <c r="R527" s="112"/>
      <c r="S527" s="107"/>
      <c r="T527" s="107"/>
      <c r="U527" s="96"/>
    </row>
    <row r="528" spans="2:21" s="92" customFormat="1" ht="18" customHeight="1" x14ac:dyDescent="0.2">
      <c r="B528" s="97"/>
      <c r="C528" s="23"/>
      <c r="D528" s="98"/>
      <c r="E528" s="9"/>
      <c r="F528" s="9"/>
      <c r="G528" s="9"/>
      <c r="H528" s="9"/>
      <c r="I528" s="9"/>
      <c r="J528" s="9"/>
      <c r="K528" s="9"/>
      <c r="L528" s="114"/>
      <c r="M528" s="114"/>
      <c r="N528" s="114"/>
      <c r="O528" s="97"/>
      <c r="P528" s="97"/>
      <c r="Q528" s="9"/>
      <c r="R528" s="112"/>
      <c r="S528" s="107"/>
      <c r="T528" s="107"/>
      <c r="U528" s="96"/>
    </row>
    <row r="529" spans="2:21" s="92" customFormat="1" ht="18" customHeight="1" x14ac:dyDescent="0.2">
      <c r="B529" s="97"/>
      <c r="C529" s="23"/>
      <c r="D529" s="98"/>
      <c r="E529" s="9"/>
      <c r="F529" s="9"/>
      <c r="G529" s="9"/>
      <c r="H529" s="9"/>
      <c r="I529" s="9"/>
      <c r="J529" s="9"/>
      <c r="K529" s="9"/>
      <c r="L529" s="114"/>
      <c r="M529" s="114"/>
      <c r="N529" s="114"/>
      <c r="O529" s="97"/>
      <c r="P529" s="97"/>
      <c r="Q529" s="9"/>
      <c r="R529" s="112"/>
      <c r="S529" s="107"/>
      <c r="T529" s="107"/>
      <c r="U529" s="96"/>
    </row>
    <row r="530" spans="2:21" s="92" customFormat="1" ht="18" customHeight="1" x14ac:dyDescent="0.2">
      <c r="B530" s="97"/>
      <c r="C530" s="23"/>
      <c r="D530" s="98"/>
      <c r="E530" s="9"/>
      <c r="F530" s="9"/>
      <c r="G530" s="9"/>
      <c r="H530" s="9"/>
      <c r="I530" s="9"/>
      <c r="J530" s="9"/>
      <c r="K530" s="9"/>
      <c r="L530" s="114"/>
      <c r="M530" s="114"/>
      <c r="N530" s="114"/>
      <c r="O530" s="97"/>
      <c r="P530" s="97"/>
      <c r="Q530" s="9"/>
      <c r="R530" s="112"/>
      <c r="S530" s="107"/>
      <c r="T530" s="107"/>
      <c r="U530" s="96"/>
    </row>
    <row r="531" spans="2:21" s="92" customFormat="1" ht="18" customHeight="1" x14ac:dyDescent="0.2">
      <c r="B531" s="97"/>
      <c r="C531" s="23"/>
      <c r="D531" s="98"/>
      <c r="E531" s="9"/>
      <c r="F531" s="9"/>
      <c r="G531" s="9"/>
      <c r="H531" s="9"/>
      <c r="I531" s="9"/>
      <c r="J531" s="9"/>
      <c r="K531" s="9"/>
      <c r="L531" s="114"/>
      <c r="M531" s="114"/>
      <c r="N531" s="114"/>
      <c r="O531" s="97"/>
      <c r="P531" s="97"/>
      <c r="Q531" s="9"/>
      <c r="R531" s="112"/>
      <c r="S531" s="107"/>
      <c r="T531" s="107"/>
      <c r="U531" s="96"/>
    </row>
    <row r="532" spans="2:21" s="92" customFormat="1" ht="18" customHeight="1" x14ac:dyDescent="0.2">
      <c r="B532" s="97"/>
      <c r="C532" s="23"/>
      <c r="D532" s="98"/>
      <c r="E532" s="9"/>
      <c r="F532" s="9"/>
      <c r="G532" s="9"/>
      <c r="H532" s="9"/>
      <c r="I532" s="9"/>
      <c r="J532" s="9"/>
      <c r="K532" s="9"/>
      <c r="L532" s="114"/>
      <c r="M532" s="114"/>
      <c r="N532" s="114"/>
      <c r="O532" s="97"/>
      <c r="P532" s="97"/>
      <c r="Q532" s="9"/>
      <c r="R532" s="112"/>
      <c r="S532" s="107"/>
      <c r="T532" s="107"/>
      <c r="U532" s="96"/>
    </row>
    <row r="533" spans="2:21" s="92" customFormat="1" ht="18" customHeight="1" x14ac:dyDescent="0.2">
      <c r="B533" s="97"/>
      <c r="C533" s="23"/>
      <c r="D533" s="98"/>
      <c r="E533" s="9"/>
      <c r="F533" s="9"/>
      <c r="G533" s="9"/>
      <c r="H533" s="9"/>
      <c r="I533" s="9"/>
      <c r="J533" s="9"/>
      <c r="K533" s="9"/>
      <c r="L533" s="114"/>
      <c r="M533" s="114"/>
      <c r="N533" s="114"/>
      <c r="O533" s="97"/>
      <c r="P533" s="97"/>
      <c r="Q533" s="9"/>
      <c r="R533" s="112"/>
      <c r="S533" s="107"/>
      <c r="T533" s="107"/>
      <c r="U533" s="96"/>
    </row>
    <row r="534" spans="2:21" s="92" customFormat="1" ht="18" customHeight="1" x14ac:dyDescent="0.2">
      <c r="B534" s="97"/>
      <c r="C534" s="23"/>
      <c r="D534" s="98"/>
      <c r="E534" s="9"/>
      <c r="F534" s="9"/>
      <c r="G534" s="9"/>
      <c r="H534" s="9"/>
      <c r="I534" s="9"/>
      <c r="J534" s="9"/>
      <c r="K534" s="9"/>
      <c r="L534" s="114"/>
      <c r="M534" s="114"/>
      <c r="N534" s="114"/>
      <c r="O534" s="97"/>
      <c r="P534" s="97"/>
      <c r="Q534" s="9"/>
      <c r="R534" s="112"/>
      <c r="S534" s="107"/>
      <c r="T534" s="107"/>
      <c r="U534" s="96"/>
    </row>
    <row r="535" spans="2:21" s="92" customFormat="1" ht="18" customHeight="1" x14ac:dyDescent="0.2">
      <c r="B535" s="97"/>
      <c r="C535" s="23"/>
      <c r="D535" s="98"/>
      <c r="E535" s="9"/>
      <c r="F535" s="9"/>
      <c r="G535" s="9"/>
      <c r="H535" s="9"/>
      <c r="I535" s="9"/>
      <c r="J535" s="9"/>
      <c r="K535" s="9"/>
      <c r="L535" s="114"/>
      <c r="M535" s="114"/>
      <c r="N535" s="114"/>
      <c r="O535" s="97"/>
      <c r="P535" s="97"/>
      <c r="Q535" s="9"/>
      <c r="R535" s="112"/>
      <c r="S535" s="107"/>
      <c r="T535" s="107"/>
      <c r="U535" s="96"/>
    </row>
    <row r="536" spans="2:21" s="92" customFormat="1" ht="18" customHeight="1" x14ac:dyDescent="0.2">
      <c r="B536" s="97"/>
      <c r="C536" s="23"/>
      <c r="D536" s="98"/>
      <c r="E536" s="9"/>
      <c r="F536" s="9"/>
      <c r="G536" s="9"/>
      <c r="H536" s="9"/>
      <c r="I536" s="9"/>
      <c r="J536" s="9"/>
      <c r="K536" s="9"/>
      <c r="L536" s="114"/>
      <c r="M536" s="114"/>
      <c r="N536" s="114"/>
      <c r="O536" s="97"/>
      <c r="P536" s="97"/>
      <c r="Q536" s="9"/>
      <c r="R536" s="112"/>
      <c r="S536" s="107"/>
      <c r="T536" s="107"/>
      <c r="U536" s="96"/>
    </row>
    <row r="537" spans="2:21" s="92" customFormat="1" ht="18" customHeight="1" x14ac:dyDescent="0.2">
      <c r="B537" s="97"/>
      <c r="C537" s="23"/>
      <c r="D537" s="98"/>
      <c r="E537" s="9"/>
      <c r="F537" s="9"/>
      <c r="G537" s="9"/>
      <c r="H537" s="9"/>
      <c r="I537" s="9"/>
      <c r="J537" s="9"/>
      <c r="K537" s="9"/>
      <c r="L537" s="114"/>
      <c r="M537" s="114"/>
      <c r="N537" s="114"/>
      <c r="O537" s="97"/>
      <c r="P537" s="97"/>
      <c r="Q537" s="9"/>
      <c r="R537" s="112"/>
      <c r="S537" s="107"/>
      <c r="T537" s="107"/>
      <c r="U537" s="96"/>
    </row>
    <row r="538" spans="2:21" s="92" customFormat="1" ht="18" customHeight="1" x14ac:dyDescent="0.2">
      <c r="B538" s="97"/>
      <c r="C538" s="23"/>
      <c r="D538" s="98"/>
      <c r="E538" s="9"/>
      <c r="F538" s="9"/>
      <c r="G538" s="9"/>
      <c r="H538" s="9"/>
      <c r="I538" s="9"/>
      <c r="J538" s="9"/>
      <c r="K538" s="9"/>
      <c r="L538" s="114"/>
      <c r="M538" s="114"/>
      <c r="N538" s="114"/>
      <c r="O538" s="97"/>
      <c r="P538" s="97"/>
      <c r="Q538" s="9"/>
      <c r="R538" s="112"/>
      <c r="S538" s="107"/>
      <c r="T538" s="107"/>
      <c r="U538" s="96"/>
    </row>
    <row r="539" spans="2:21" s="92" customFormat="1" ht="18" customHeight="1" x14ac:dyDescent="0.2">
      <c r="B539" s="97"/>
      <c r="C539" s="23"/>
      <c r="D539" s="98"/>
      <c r="E539" s="9"/>
      <c r="F539" s="9"/>
      <c r="G539" s="9"/>
      <c r="H539" s="9"/>
      <c r="I539" s="9"/>
      <c r="J539" s="9"/>
      <c r="K539" s="9"/>
      <c r="L539" s="114"/>
      <c r="M539" s="114"/>
      <c r="N539" s="114"/>
      <c r="O539" s="97"/>
      <c r="P539" s="97"/>
      <c r="Q539" s="9"/>
      <c r="R539" s="112"/>
      <c r="S539" s="107"/>
      <c r="T539" s="107"/>
      <c r="U539" s="96"/>
    </row>
    <row r="540" spans="2:21" s="92" customFormat="1" ht="18" customHeight="1" x14ac:dyDescent="0.2">
      <c r="B540" s="97"/>
      <c r="C540" s="23"/>
      <c r="D540" s="98"/>
      <c r="E540" s="9"/>
      <c r="F540" s="9"/>
      <c r="G540" s="9"/>
      <c r="H540" s="9"/>
      <c r="I540" s="9"/>
      <c r="J540" s="9"/>
      <c r="K540" s="9"/>
      <c r="L540" s="114"/>
      <c r="M540" s="114"/>
      <c r="N540" s="114"/>
      <c r="O540" s="97"/>
      <c r="P540" s="97"/>
      <c r="Q540" s="9"/>
      <c r="R540" s="112"/>
      <c r="S540" s="107"/>
      <c r="T540" s="107"/>
      <c r="U540" s="96"/>
    </row>
    <row r="541" spans="2:21" s="92" customFormat="1" ht="18" customHeight="1" x14ac:dyDescent="0.2">
      <c r="B541" s="97"/>
      <c r="C541" s="23"/>
      <c r="D541" s="98"/>
      <c r="E541" s="9"/>
      <c r="F541" s="9"/>
      <c r="G541" s="9"/>
      <c r="H541" s="9"/>
      <c r="I541" s="9"/>
      <c r="J541" s="9"/>
      <c r="K541" s="9"/>
      <c r="L541" s="114"/>
      <c r="M541" s="114"/>
      <c r="N541" s="114"/>
      <c r="O541" s="97"/>
      <c r="P541" s="97"/>
      <c r="Q541" s="9"/>
      <c r="R541" s="112"/>
      <c r="S541" s="107"/>
      <c r="T541" s="107"/>
      <c r="U541" s="96"/>
    </row>
    <row r="542" spans="2:21" s="92" customFormat="1" ht="18" customHeight="1" x14ac:dyDescent="0.2">
      <c r="B542" s="97"/>
      <c r="C542" s="23"/>
      <c r="D542" s="98"/>
      <c r="E542" s="9"/>
      <c r="F542" s="9"/>
      <c r="G542" s="9"/>
      <c r="H542" s="9"/>
      <c r="I542" s="9"/>
      <c r="J542" s="9"/>
      <c r="K542" s="9"/>
      <c r="L542" s="114"/>
      <c r="M542" s="114"/>
      <c r="N542" s="114"/>
      <c r="O542" s="97"/>
      <c r="P542" s="97"/>
      <c r="Q542" s="9"/>
      <c r="R542" s="112"/>
      <c r="S542" s="107"/>
      <c r="T542" s="107"/>
      <c r="U542" s="96"/>
    </row>
    <row r="543" spans="2:21" s="92" customFormat="1" ht="18" customHeight="1" x14ac:dyDescent="0.2">
      <c r="B543" s="97"/>
      <c r="C543" s="23"/>
      <c r="D543" s="98"/>
      <c r="E543" s="9"/>
      <c r="F543" s="9"/>
      <c r="G543" s="9"/>
      <c r="H543" s="9"/>
      <c r="I543" s="9"/>
      <c r="J543" s="9"/>
      <c r="K543" s="9"/>
      <c r="L543" s="114"/>
      <c r="M543" s="114"/>
      <c r="N543" s="114"/>
      <c r="O543" s="97"/>
      <c r="P543" s="97"/>
      <c r="Q543" s="9"/>
      <c r="R543" s="112"/>
      <c r="S543" s="107"/>
      <c r="T543" s="107"/>
      <c r="U543" s="96"/>
    </row>
    <row r="544" spans="2:21" s="92" customFormat="1" ht="18" customHeight="1" x14ac:dyDescent="0.2">
      <c r="B544" s="97"/>
      <c r="C544" s="23"/>
      <c r="D544" s="98"/>
      <c r="E544" s="9"/>
      <c r="F544" s="9"/>
      <c r="G544" s="9"/>
      <c r="H544" s="9"/>
      <c r="I544" s="9"/>
      <c r="J544" s="9"/>
      <c r="K544" s="9"/>
      <c r="L544" s="114"/>
      <c r="M544" s="114"/>
      <c r="N544" s="114"/>
      <c r="O544" s="97"/>
      <c r="P544" s="97"/>
      <c r="Q544" s="9"/>
      <c r="R544" s="112"/>
      <c r="S544" s="107"/>
      <c r="T544" s="107"/>
      <c r="U544" s="96"/>
    </row>
    <row r="545" spans="2:21" s="92" customFormat="1" ht="18" customHeight="1" x14ac:dyDescent="0.2">
      <c r="B545" s="97"/>
      <c r="C545" s="23"/>
      <c r="D545" s="98"/>
      <c r="E545" s="9"/>
      <c r="F545" s="9"/>
      <c r="G545" s="9"/>
      <c r="H545" s="9"/>
      <c r="I545" s="9"/>
      <c r="J545" s="9"/>
      <c r="K545" s="9"/>
      <c r="L545" s="114"/>
      <c r="M545" s="114"/>
      <c r="N545" s="114"/>
      <c r="O545" s="97"/>
      <c r="P545" s="97"/>
      <c r="Q545" s="9"/>
      <c r="R545" s="112"/>
      <c r="S545" s="107"/>
      <c r="T545" s="107"/>
      <c r="U545" s="96"/>
    </row>
    <row r="546" spans="2:21" s="92" customFormat="1" ht="18" customHeight="1" x14ac:dyDescent="0.2">
      <c r="B546" s="97"/>
      <c r="C546" s="23"/>
      <c r="D546" s="98"/>
      <c r="E546" s="9"/>
      <c r="F546" s="9"/>
      <c r="G546" s="9"/>
      <c r="H546" s="9"/>
      <c r="I546" s="9"/>
      <c r="J546" s="9"/>
      <c r="K546" s="9"/>
      <c r="L546" s="114"/>
      <c r="M546" s="114"/>
      <c r="N546" s="114"/>
      <c r="O546" s="97"/>
      <c r="P546" s="97"/>
      <c r="Q546" s="9"/>
      <c r="R546" s="112"/>
      <c r="S546" s="107"/>
      <c r="T546" s="107"/>
      <c r="U546" s="96"/>
    </row>
    <row r="547" spans="2:21" s="92" customFormat="1" ht="18" customHeight="1" x14ac:dyDescent="0.2">
      <c r="B547" s="97"/>
      <c r="C547" s="23"/>
      <c r="D547" s="98"/>
      <c r="E547" s="9"/>
      <c r="F547" s="9"/>
      <c r="G547" s="9"/>
      <c r="H547" s="9"/>
      <c r="I547" s="9"/>
      <c r="J547" s="9"/>
      <c r="K547" s="9"/>
      <c r="L547" s="114"/>
      <c r="M547" s="114"/>
      <c r="N547" s="114"/>
      <c r="O547" s="97"/>
      <c r="P547" s="97"/>
      <c r="Q547" s="9"/>
      <c r="R547" s="112"/>
      <c r="S547" s="107"/>
      <c r="T547" s="107"/>
      <c r="U547" s="96"/>
    </row>
    <row r="548" spans="2:21" s="92" customFormat="1" ht="18" customHeight="1" x14ac:dyDescent="0.2">
      <c r="B548" s="97"/>
      <c r="C548" s="23"/>
      <c r="D548" s="98"/>
      <c r="E548" s="9"/>
      <c r="F548" s="9"/>
      <c r="G548" s="9"/>
      <c r="H548" s="9"/>
      <c r="I548" s="9"/>
      <c r="J548" s="9"/>
      <c r="K548" s="9"/>
      <c r="L548" s="114"/>
      <c r="M548" s="114"/>
      <c r="N548" s="114"/>
      <c r="O548" s="97"/>
      <c r="P548" s="97"/>
      <c r="Q548" s="9"/>
      <c r="R548" s="112"/>
      <c r="S548" s="107"/>
      <c r="T548" s="107"/>
      <c r="U548" s="96"/>
    </row>
    <row r="549" spans="2:21" s="92" customFormat="1" ht="18" customHeight="1" x14ac:dyDescent="0.2">
      <c r="B549" s="97"/>
      <c r="C549" s="23"/>
      <c r="D549" s="98"/>
      <c r="E549" s="9"/>
      <c r="F549" s="9"/>
      <c r="G549" s="9"/>
      <c r="H549" s="9"/>
      <c r="I549" s="9"/>
      <c r="J549" s="9"/>
      <c r="K549" s="9"/>
      <c r="L549" s="114"/>
      <c r="M549" s="114"/>
      <c r="N549" s="114"/>
      <c r="O549" s="97"/>
      <c r="P549" s="97"/>
      <c r="Q549" s="9"/>
      <c r="R549" s="112"/>
      <c r="S549" s="107"/>
      <c r="T549" s="107"/>
      <c r="U549" s="96"/>
    </row>
    <row r="550" spans="2:21" s="92" customFormat="1" ht="18" customHeight="1" x14ac:dyDescent="0.2">
      <c r="B550" s="97"/>
      <c r="C550" s="23"/>
      <c r="D550" s="98"/>
      <c r="E550" s="9"/>
      <c r="F550" s="9"/>
      <c r="G550" s="9"/>
      <c r="H550" s="9"/>
      <c r="I550" s="9"/>
      <c r="J550" s="9"/>
      <c r="K550" s="9"/>
      <c r="L550" s="114"/>
      <c r="M550" s="114"/>
      <c r="N550" s="114"/>
      <c r="O550" s="97"/>
      <c r="P550" s="97"/>
      <c r="Q550" s="9"/>
      <c r="R550" s="112"/>
      <c r="S550" s="107"/>
      <c r="T550" s="107"/>
      <c r="U550" s="96"/>
    </row>
    <row r="551" spans="2:21" s="92" customFormat="1" ht="18" customHeight="1" x14ac:dyDescent="0.2">
      <c r="B551" s="97"/>
      <c r="C551" s="23"/>
      <c r="D551" s="98"/>
      <c r="E551" s="9"/>
      <c r="F551" s="9"/>
      <c r="G551" s="9"/>
      <c r="H551" s="9"/>
      <c r="I551" s="9"/>
      <c r="J551" s="9"/>
      <c r="K551" s="9"/>
      <c r="L551" s="114"/>
      <c r="M551" s="114"/>
      <c r="N551" s="114"/>
      <c r="O551" s="97"/>
      <c r="P551" s="97"/>
      <c r="Q551" s="9"/>
      <c r="R551" s="112"/>
      <c r="S551" s="107"/>
      <c r="T551" s="107"/>
      <c r="U551" s="96"/>
    </row>
    <row r="552" spans="2:21" s="92" customFormat="1" ht="18" customHeight="1" x14ac:dyDescent="0.2">
      <c r="B552" s="97"/>
      <c r="C552" s="23"/>
      <c r="D552" s="98"/>
      <c r="E552" s="9"/>
      <c r="F552" s="9"/>
      <c r="G552" s="9"/>
      <c r="H552" s="9"/>
      <c r="I552" s="9"/>
      <c r="J552" s="9"/>
      <c r="K552" s="9"/>
      <c r="L552" s="114"/>
      <c r="M552" s="114"/>
      <c r="N552" s="114"/>
      <c r="O552" s="97"/>
      <c r="P552" s="97"/>
      <c r="Q552" s="9"/>
      <c r="R552" s="112"/>
      <c r="S552" s="107"/>
      <c r="T552" s="107"/>
      <c r="U552" s="96"/>
    </row>
    <row r="553" spans="2:21" s="92" customFormat="1" ht="18" customHeight="1" x14ac:dyDescent="0.2">
      <c r="B553" s="97"/>
      <c r="C553" s="23"/>
      <c r="D553" s="98"/>
      <c r="E553" s="9"/>
      <c r="F553" s="9"/>
      <c r="G553" s="9"/>
      <c r="H553" s="9"/>
      <c r="I553" s="9"/>
      <c r="J553" s="9"/>
      <c r="K553" s="9"/>
      <c r="L553" s="114"/>
      <c r="M553" s="114"/>
      <c r="N553" s="114"/>
      <c r="O553" s="97"/>
      <c r="P553" s="97"/>
      <c r="Q553" s="9"/>
      <c r="R553" s="112"/>
      <c r="S553" s="107"/>
      <c r="T553" s="107"/>
      <c r="U553" s="96"/>
    </row>
    <row r="554" spans="2:21" s="92" customFormat="1" ht="18" customHeight="1" x14ac:dyDescent="0.2">
      <c r="B554" s="97"/>
      <c r="C554" s="23"/>
      <c r="D554" s="98"/>
      <c r="E554" s="9"/>
      <c r="F554" s="9"/>
      <c r="G554" s="9"/>
      <c r="H554" s="9"/>
      <c r="I554" s="9"/>
      <c r="J554" s="9"/>
      <c r="K554" s="9"/>
      <c r="L554" s="114"/>
      <c r="M554" s="114"/>
      <c r="N554" s="114"/>
      <c r="O554" s="97"/>
      <c r="P554" s="97"/>
      <c r="Q554" s="9"/>
      <c r="R554" s="112"/>
      <c r="S554" s="107"/>
      <c r="T554" s="107"/>
      <c r="U554" s="96"/>
    </row>
    <row r="555" spans="2:21" s="92" customFormat="1" ht="18" customHeight="1" x14ac:dyDescent="0.2">
      <c r="B555" s="97"/>
      <c r="C555" s="23"/>
      <c r="D555" s="98"/>
      <c r="E555" s="9"/>
      <c r="F555" s="9"/>
      <c r="G555" s="9"/>
      <c r="H555" s="9"/>
      <c r="I555" s="9"/>
      <c r="J555" s="9"/>
      <c r="K555" s="9"/>
      <c r="L555" s="114"/>
      <c r="M555" s="114"/>
      <c r="N555" s="114"/>
      <c r="O555" s="97"/>
      <c r="P555" s="97"/>
      <c r="Q555" s="9"/>
      <c r="R555" s="112"/>
      <c r="S555" s="107"/>
      <c r="T555" s="107"/>
      <c r="U555" s="96"/>
    </row>
    <row r="556" spans="2:21" s="92" customFormat="1" ht="18" customHeight="1" x14ac:dyDescent="0.2">
      <c r="B556" s="97"/>
      <c r="C556" s="23"/>
      <c r="D556" s="98"/>
      <c r="E556" s="9"/>
      <c r="F556" s="9"/>
      <c r="G556" s="9"/>
      <c r="H556" s="9"/>
      <c r="I556" s="9"/>
      <c r="J556" s="9"/>
      <c r="K556" s="9"/>
      <c r="L556" s="114"/>
      <c r="M556" s="114"/>
      <c r="N556" s="114"/>
      <c r="O556" s="97"/>
      <c r="P556" s="97"/>
      <c r="Q556" s="9"/>
      <c r="R556" s="112"/>
      <c r="S556" s="107"/>
      <c r="T556" s="107"/>
      <c r="U556" s="96"/>
    </row>
    <row r="557" spans="2:21" s="92" customFormat="1" ht="18" customHeight="1" x14ac:dyDescent="0.2">
      <c r="B557" s="97"/>
      <c r="C557" s="23"/>
      <c r="D557" s="98"/>
      <c r="E557" s="9"/>
      <c r="F557" s="9"/>
      <c r="G557" s="9"/>
      <c r="H557" s="9"/>
      <c r="I557" s="9"/>
      <c r="J557" s="9"/>
      <c r="K557" s="9"/>
      <c r="L557" s="114"/>
      <c r="M557" s="114"/>
      <c r="N557" s="114"/>
      <c r="O557" s="97"/>
      <c r="P557" s="97"/>
      <c r="Q557" s="9"/>
      <c r="R557" s="112"/>
      <c r="S557" s="107"/>
      <c r="T557" s="107"/>
      <c r="U557" s="96"/>
    </row>
    <row r="558" spans="2:21" s="92" customFormat="1" ht="18" customHeight="1" x14ac:dyDescent="0.2">
      <c r="B558" s="97"/>
      <c r="C558" s="23"/>
      <c r="D558" s="98"/>
      <c r="E558" s="9"/>
      <c r="F558" s="9"/>
      <c r="G558" s="9"/>
      <c r="H558" s="9"/>
      <c r="I558" s="9"/>
      <c r="J558" s="9"/>
      <c r="K558" s="9"/>
      <c r="L558" s="114"/>
      <c r="M558" s="114"/>
      <c r="N558" s="114"/>
      <c r="O558" s="97"/>
      <c r="P558" s="97"/>
      <c r="Q558" s="9"/>
      <c r="R558" s="112"/>
      <c r="S558" s="107"/>
      <c r="T558" s="107"/>
      <c r="U558" s="96"/>
    </row>
    <row r="559" spans="2:21" s="92" customFormat="1" ht="18" customHeight="1" x14ac:dyDescent="0.2">
      <c r="B559" s="97"/>
      <c r="C559" s="23"/>
      <c r="D559" s="98"/>
      <c r="E559" s="9"/>
      <c r="F559" s="9"/>
      <c r="G559" s="9"/>
      <c r="H559" s="9"/>
      <c r="I559" s="9"/>
      <c r="J559" s="9"/>
      <c r="K559" s="9"/>
      <c r="L559" s="114"/>
      <c r="M559" s="114"/>
      <c r="N559" s="114"/>
      <c r="O559" s="97"/>
      <c r="P559" s="97"/>
      <c r="Q559" s="9"/>
      <c r="R559" s="112"/>
      <c r="S559" s="107"/>
      <c r="T559" s="107"/>
      <c r="U559" s="96"/>
    </row>
    <row r="560" spans="2:21" s="92" customFormat="1" ht="18" customHeight="1" x14ac:dyDescent="0.2">
      <c r="B560" s="97"/>
      <c r="C560" s="23"/>
      <c r="D560" s="98"/>
      <c r="E560" s="9"/>
      <c r="F560" s="9"/>
      <c r="G560" s="9"/>
      <c r="H560" s="9"/>
      <c r="I560" s="9"/>
      <c r="J560" s="9"/>
      <c r="K560" s="9"/>
      <c r="L560" s="114"/>
      <c r="M560" s="114"/>
      <c r="N560" s="114"/>
      <c r="O560" s="97"/>
      <c r="P560" s="97"/>
      <c r="Q560" s="9"/>
      <c r="R560" s="112"/>
      <c r="S560" s="107"/>
      <c r="T560" s="107"/>
      <c r="U560" s="96"/>
    </row>
    <row r="561" spans="2:21" s="92" customFormat="1" ht="18" customHeight="1" x14ac:dyDescent="0.2">
      <c r="B561" s="97"/>
      <c r="C561" s="23"/>
      <c r="D561" s="98"/>
      <c r="E561" s="9"/>
      <c r="F561" s="9"/>
      <c r="G561" s="9"/>
      <c r="H561" s="9"/>
      <c r="I561" s="9"/>
      <c r="J561" s="9"/>
      <c r="K561" s="9"/>
      <c r="L561" s="114"/>
      <c r="M561" s="114"/>
      <c r="N561" s="114"/>
      <c r="O561" s="97"/>
      <c r="P561" s="97"/>
      <c r="Q561" s="9"/>
      <c r="R561" s="112"/>
      <c r="S561" s="107"/>
      <c r="T561" s="107"/>
      <c r="U561" s="96"/>
    </row>
    <row r="562" spans="2:21" s="92" customFormat="1" ht="18" customHeight="1" x14ac:dyDescent="0.2">
      <c r="B562" s="97"/>
      <c r="C562" s="23"/>
      <c r="D562" s="98"/>
      <c r="E562" s="9"/>
      <c r="F562" s="9"/>
      <c r="G562" s="9"/>
      <c r="H562" s="9"/>
      <c r="I562" s="9"/>
      <c r="J562" s="9"/>
      <c r="K562" s="9"/>
      <c r="L562" s="114"/>
      <c r="M562" s="114"/>
      <c r="N562" s="114"/>
      <c r="O562" s="97"/>
      <c r="P562" s="97"/>
      <c r="Q562" s="9"/>
      <c r="R562" s="112"/>
      <c r="S562" s="107"/>
      <c r="T562" s="107"/>
      <c r="U562" s="96"/>
    </row>
    <row r="563" spans="2:21" s="92" customFormat="1" ht="18" customHeight="1" x14ac:dyDescent="0.2">
      <c r="B563" s="97"/>
      <c r="C563" s="23"/>
      <c r="D563" s="98"/>
      <c r="E563" s="9"/>
      <c r="F563" s="9"/>
      <c r="G563" s="9"/>
      <c r="H563" s="9"/>
      <c r="I563" s="9"/>
      <c r="J563" s="9"/>
      <c r="K563" s="9"/>
      <c r="L563" s="114"/>
      <c r="M563" s="114"/>
      <c r="N563" s="114"/>
      <c r="O563" s="97"/>
      <c r="P563" s="97"/>
      <c r="Q563" s="9"/>
      <c r="R563" s="112"/>
      <c r="S563" s="107"/>
      <c r="T563" s="107"/>
      <c r="U563" s="96"/>
    </row>
    <row r="564" spans="2:21" s="92" customFormat="1" ht="18" customHeight="1" x14ac:dyDescent="0.2">
      <c r="B564" s="97"/>
      <c r="C564" s="23"/>
      <c r="D564" s="98"/>
      <c r="E564" s="9"/>
      <c r="F564" s="9"/>
      <c r="G564" s="9"/>
      <c r="H564" s="9"/>
      <c r="I564" s="9"/>
      <c r="J564" s="9"/>
      <c r="K564" s="9"/>
      <c r="L564" s="114"/>
      <c r="M564" s="114"/>
      <c r="N564" s="114"/>
      <c r="O564" s="97"/>
      <c r="P564" s="97"/>
      <c r="Q564" s="9"/>
      <c r="R564" s="112"/>
      <c r="S564" s="107"/>
      <c r="T564" s="107"/>
      <c r="U564" s="96"/>
    </row>
    <row r="565" spans="2:21" s="92" customFormat="1" ht="18" customHeight="1" x14ac:dyDescent="0.2">
      <c r="B565" s="97"/>
      <c r="C565" s="23"/>
      <c r="D565" s="98"/>
      <c r="E565" s="9"/>
      <c r="F565" s="9"/>
      <c r="G565" s="9"/>
      <c r="H565" s="9"/>
      <c r="I565" s="9"/>
      <c r="J565" s="9"/>
      <c r="K565" s="9"/>
      <c r="L565" s="114"/>
      <c r="M565" s="114"/>
      <c r="N565" s="114"/>
      <c r="O565" s="97"/>
      <c r="P565" s="97"/>
      <c r="Q565" s="9"/>
      <c r="R565" s="112"/>
      <c r="S565" s="107"/>
      <c r="T565" s="107"/>
      <c r="U565" s="96"/>
    </row>
    <row r="566" spans="2:21" s="92" customFormat="1" ht="18" customHeight="1" x14ac:dyDescent="0.2">
      <c r="B566" s="97"/>
      <c r="C566" s="23"/>
      <c r="D566" s="98"/>
      <c r="E566" s="9"/>
      <c r="F566" s="9"/>
      <c r="G566" s="9"/>
      <c r="H566" s="9"/>
      <c r="I566" s="9"/>
      <c r="J566" s="9"/>
      <c r="K566" s="9"/>
      <c r="L566" s="114"/>
      <c r="M566" s="114"/>
      <c r="N566" s="114"/>
      <c r="O566" s="97"/>
      <c r="P566" s="97"/>
      <c r="Q566" s="9"/>
      <c r="R566" s="112"/>
      <c r="S566" s="107"/>
      <c r="T566" s="107"/>
      <c r="U566" s="96"/>
    </row>
    <row r="567" spans="2:21" s="92" customFormat="1" ht="18" customHeight="1" x14ac:dyDescent="0.2">
      <c r="B567" s="97"/>
      <c r="C567" s="23"/>
      <c r="D567" s="98"/>
      <c r="E567" s="9"/>
      <c r="F567" s="9"/>
      <c r="G567" s="9"/>
      <c r="H567" s="9"/>
      <c r="I567" s="9"/>
      <c r="J567" s="9"/>
      <c r="K567" s="9"/>
      <c r="L567" s="114"/>
      <c r="M567" s="114"/>
      <c r="N567" s="114"/>
      <c r="O567" s="97"/>
      <c r="P567" s="97"/>
      <c r="Q567" s="9"/>
      <c r="R567" s="112"/>
      <c r="S567" s="107"/>
      <c r="T567" s="107"/>
      <c r="U567" s="96"/>
    </row>
    <row r="568" spans="2:21" s="92" customFormat="1" ht="18" customHeight="1" x14ac:dyDescent="0.2">
      <c r="B568" s="97"/>
      <c r="C568" s="23"/>
      <c r="D568" s="98"/>
      <c r="E568" s="9"/>
      <c r="F568" s="9"/>
      <c r="G568" s="9"/>
      <c r="H568" s="9"/>
      <c r="I568" s="9"/>
      <c r="J568" s="9"/>
      <c r="K568" s="9"/>
      <c r="L568" s="114"/>
      <c r="M568" s="114"/>
      <c r="N568" s="114"/>
      <c r="O568" s="97"/>
      <c r="P568" s="97"/>
      <c r="Q568" s="9"/>
      <c r="R568" s="112"/>
      <c r="S568" s="107"/>
      <c r="T568" s="107"/>
      <c r="U568" s="96"/>
    </row>
    <row r="569" spans="2:21" s="92" customFormat="1" ht="18" customHeight="1" x14ac:dyDescent="0.2">
      <c r="B569" s="97"/>
      <c r="C569" s="23"/>
      <c r="D569" s="98"/>
      <c r="E569" s="9"/>
      <c r="F569" s="9"/>
      <c r="G569" s="9"/>
      <c r="H569" s="9"/>
      <c r="I569" s="9"/>
      <c r="J569" s="9"/>
      <c r="K569" s="9"/>
      <c r="L569" s="114"/>
      <c r="M569" s="114"/>
      <c r="N569" s="114"/>
      <c r="O569" s="97"/>
      <c r="P569" s="97"/>
      <c r="Q569" s="9"/>
      <c r="R569" s="112"/>
      <c r="S569" s="107"/>
      <c r="T569" s="107"/>
      <c r="U569" s="96"/>
    </row>
    <row r="570" spans="2:21" s="92" customFormat="1" ht="18" customHeight="1" x14ac:dyDescent="0.2">
      <c r="B570" s="97"/>
      <c r="C570" s="23"/>
      <c r="D570" s="98"/>
      <c r="E570" s="9"/>
      <c r="F570" s="9"/>
      <c r="G570" s="9"/>
      <c r="H570" s="9"/>
      <c r="I570" s="9"/>
      <c r="J570" s="9"/>
      <c r="K570" s="9"/>
      <c r="L570" s="114"/>
      <c r="M570" s="114"/>
      <c r="N570" s="114"/>
      <c r="O570" s="97"/>
      <c r="P570" s="97"/>
      <c r="Q570" s="9"/>
      <c r="R570" s="112"/>
      <c r="S570" s="107"/>
      <c r="T570" s="107"/>
      <c r="U570" s="96"/>
    </row>
    <row r="571" spans="2:21" s="92" customFormat="1" ht="18" customHeight="1" x14ac:dyDescent="0.2">
      <c r="B571" s="97"/>
      <c r="C571" s="23"/>
      <c r="D571" s="98"/>
      <c r="E571" s="9"/>
      <c r="F571" s="9"/>
      <c r="G571" s="9"/>
      <c r="H571" s="9"/>
      <c r="I571" s="9"/>
      <c r="J571" s="9"/>
      <c r="K571" s="9"/>
      <c r="L571" s="114"/>
      <c r="M571" s="114"/>
      <c r="N571" s="114"/>
      <c r="O571" s="97"/>
      <c r="P571" s="97"/>
      <c r="Q571" s="9"/>
      <c r="R571" s="112"/>
      <c r="S571" s="107"/>
      <c r="T571" s="107"/>
      <c r="U571" s="96"/>
    </row>
    <row r="572" spans="2:21" s="92" customFormat="1" ht="18" customHeight="1" x14ac:dyDescent="0.2">
      <c r="B572" s="97"/>
      <c r="C572" s="23"/>
      <c r="D572" s="98"/>
      <c r="E572" s="9"/>
      <c r="F572" s="9"/>
      <c r="G572" s="9"/>
      <c r="H572" s="9"/>
      <c r="I572" s="9"/>
      <c r="J572" s="9"/>
      <c r="K572" s="9"/>
      <c r="L572" s="114"/>
      <c r="M572" s="114"/>
      <c r="N572" s="114"/>
      <c r="O572" s="97"/>
      <c r="P572" s="97"/>
      <c r="Q572" s="9"/>
      <c r="R572" s="112"/>
      <c r="S572" s="107"/>
      <c r="T572" s="107"/>
      <c r="U572" s="96"/>
    </row>
    <row r="573" spans="2:21" s="92" customFormat="1" ht="18" customHeight="1" x14ac:dyDescent="0.2">
      <c r="B573" s="97"/>
      <c r="C573" s="23"/>
      <c r="D573" s="98"/>
      <c r="E573" s="9"/>
      <c r="F573" s="9"/>
      <c r="G573" s="9"/>
      <c r="H573" s="9"/>
      <c r="I573" s="9"/>
      <c r="J573" s="9"/>
      <c r="K573" s="9"/>
      <c r="L573" s="114"/>
      <c r="M573" s="114"/>
      <c r="N573" s="114"/>
      <c r="O573" s="97"/>
      <c r="P573" s="97"/>
      <c r="Q573" s="9"/>
      <c r="R573" s="112"/>
      <c r="S573" s="107"/>
      <c r="T573" s="107"/>
      <c r="U573" s="96"/>
    </row>
    <row r="574" spans="2:21" s="92" customFormat="1" ht="18" customHeight="1" x14ac:dyDescent="0.2">
      <c r="B574" s="97"/>
      <c r="C574" s="23"/>
      <c r="D574" s="98"/>
      <c r="E574" s="9"/>
      <c r="F574" s="9"/>
      <c r="G574" s="9"/>
      <c r="H574" s="9"/>
      <c r="I574" s="9"/>
      <c r="J574" s="9"/>
      <c r="K574" s="9"/>
      <c r="L574" s="114"/>
      <c r="M574" s="114"/>
      <c r="N574" s="114"/>
      <c r="O574" s="97"/>
      <c r="P574" s="97"/>
      <c r="Q574" s="9"/>
      <c r="R574" s="112"/>
      <c r="S574" s="107"/>
      <c r="T574" s="107"/>
      <c r="U574" s="96"/>
    </row>
    <row r="575" spans="2:21" s="92" customFormat="1" ht="18" customHeight="1" x14ac:dyDescent="0.2">
      <c r="B575" s="97"/>
      <c r="C575" s="23"/>
      <c r="D575" s="98"/>
      <c r="E575" s="9"/>
      <c r="F575" s="9"/>
      <c r="G575" s="9"/>
      <c r="H575" s="9"/>
      <c r="I575" s="9"/>
      <c r="J575" s="9"/>
      <c r="K575" s="9"/>
      <c r="L575" s="114"/>
      <c r="M575" s="114"/>
      <c r="N575" s="114"/>
      <c r="O575" s="97"/>
      <c r="P575" s="97"/>
      <c r="Q575" s="9"/>
      <c r="R575" s="112"/>
      <c r="S575" s="107"/>
      <c r="T575" s="107"/>
      <c r="U575" s="96"/>
    </row>
    <row r="576" spans="2:21" s="92" customFormat="1" ht="18" customHeight="1" x14ac:dyDescent="0.2">
      <c r="B576" s="97"/>
      <c r="C576" s="23"/>
      <c r="D576" s="98"/>
      <c r="E576" s="9"/>
      <c r="F576" s="9"/>
      <c r="G576" s="9"/>
      <c r="H576" s="9"/>
      <c r="I576" s="9"/>
      <c r="J576" s="9"/>
      <c r="K576" s="9"/>
      <c r="L576" s="114"/>
      <c r="M576" s="114"/>
      <c r="N576" s="114"/>
      <c r="O576" s="97"/>
      <c r="P576" s="97"/>
      <c r="Q576" s="9"/>
      <c r="R576" s="112"/>
      <c r="S576" s="107"/>
      <c r="T576" s="107"/>
      <c r="U576" s="96"/>
    </row>
    <row r="577" spans="2:21" s="92" customFormat="1" ht="18" customHeight="1" x14ac:dyDescent="0.2">
      <c r="B577" s="97"/>
      <c r="C577" s="23"/>
      <c r="D577" s="98"/>
      <c r="E577" s="9"/>
      <c r="F577" s="9"/>
      <c r="G577" s="9"/>
      <c r="H577" s="9"/>
      <c r="I577" s="9"/>
      <c r="J577" s="9"/>
      <c r="K577" s="9"/>
      <c r="L577" s="114"/>
      <c r="M577" s="114"/>
      <c r="N577" s="114"/>
      <c r="O577" s="97"/>
      <c r="P577" s="97"/>
      <c r="Q577" s="9"/>
      <c r="R577" s="112"/>
      <c r="S577" s="107"/>
      <c r="T577" s="107"/>
      <c r="U577" s="96"/>
    </row>
    <row r="578" spans="2:21" s="92" customFormat="1" ht="18" customHeight="1" x14ac:dyDescent="0.2">
      <c r="B578" s="97"/>
      <c r="C578" s="23"/>
      <c r="D578" s="98"/>
      <c r="E578" s="9"/>
      <c r="F578" s="9"/>
      <c r="G578" s="9"/>
      <c r="H578" s="9"/>
      <c r="I578" s="9"/>
      <c r="J578" s="9"/>
      <c r="K578" s="9"/>
      <c r="L578" s="114"/>
      <c r="M578" s="114"/>
      <c r="N578" s="114"/>
      <c r="O578" s="97"/>
      <c r="P578" s="97"/>
      <c r="Q578" s="9"/>
      <c r="R578" s="112"/>
      <c r="S578" s="107"/>
      <c r="T578" s="107"/>
      <c r="U578" s="96"/>
    </row>
    <row r="579" spans="2:21" s="92" customFormat="1" ht="18" customHeight="1" x14ac:dyDescent="0.2">
      <c r="B579" s="97"/>
      <c r="C579" s="23"/>
      <c r="D579" s="98"/>
      <c r="E579" s="9"/>
      <c r="F579" s="9"/>
      <c r="G579" s="9"/>
      <c r="H579" s="9"/>
      <c r="I579" s="9"/>
      <c r="J579" s="9"/>
      <c r="K579" s="9"/>
      <c r="L579" s="114"/>
      <c r="M579" s="114"/>
      <c r="N579" s="114"/>
      <c r="O579" s="97"/>
      <c r="P579" s="97"/>
      <c r="Q579" s="9"/>
      <c r="R579" s="112"/>
      <c r="S579" s="107"/>
      <c r="T579" s="107"/>
      <c r="U579" s="96"/>
    </row>
    <row r="580" spans="2:21" s="92" customFormat="1" ht="18" customHeight="1" x14ac:dyDescent="0.2">
      <c r="B580" s="97"/>
      <c r="C580" s="23"/>
      <c r="D580" s="98"/>
      <c r="E580" s="9"/>
      <c r="F580" s="9"/>
      <c r="G580" s="9"/>
      <c r="H580" s="9"/>
      <c r="I580" s="9"/>
      <c r="J580" s="9"/>
      <c r="K580" s="9"/>
      <c r="L580" s="114"/>
      <c r="M580" s="114"/>
      <c r="N580" s="114"/>
      <c r="O580" s="97"/>
      <c r="P580" s="97"/>
      <c r="Q580" s="9"/>
      <c r="R580" s="112"/>
      <c r="S580" s="107"/>
      <c r="T580" s="107"/>
      <c r="U580" s="96"/>
    </row>
    <row r="581" spans="2:21" s="92" customFormat="1" ht="18" customHeight="1" x14ac:dyDescent="0.2">
      <c r="B581" s="97"/>
      <c r="C581" s="23"/>
      <c r="D581" s="98"/>
      <c r="E581" s="9"/>
      <c r="F581" s="9"/>
      <c r="G581" s="9"/>
      <c r="H581" s="9"/>
      <c r="I581" s="9"/>
      <c r="J581" s="9"/>
      <c r="K581" s="9"/>
      <c r="L581" s="114"/>
      <c r="M581" s="114"/>
      <c r="N581" s="114"/>
      <c r="O581" s="97"/>
      <c r="P581" s="97"/>
      <c r="Q581" s="9"/>
      <c r="R581" s="112"/>
      <c r="S581" s="107"/>
      <c r="T581" s="107"/>
      <c r="U581" s="96"/>
    </row>
    <row r="582" spans="2:21" s="92" customFormat="1" ht="18" customHeight="1" x14ac:dyDescent="0.2">
      <c r="B582" s="97"/>
      <c r="C582" s="23"/>
      <c r="D582" s="98"/>
      <c r="E582" s="9"/>
      <c r="F582" s="9"/>
      <c r="G582" s="9"/>
      <c r="H582" s="9"/>
      <c r="I582" s="9"/>
      <c r="J582" s="9"/>
      <c r="K582" s="9"/>
      <c r="L582" s="114"/>
      <c r="M582" s="114"/>
      <c r="N582" s="114"/>
      <c r="O582" s="97"/>
      <c r="P582" s="97"/>
      <c r="Q582" s="9"/>
      <c r="R582" s="112"/>
      <c r="S582" s="107"/>
      <c r="T582" s="107"/>
      <c r="U582" s="96"/>
    </row>
    <row r="583" spans="2:21" s="92" customFormat="1" ht="18" customHeight="1" x14ac:dyDescent="0.2">
      <c r="B583" s="97"/>
      <c r="C583" s="23"/>
      <c r="D583" s="98"/>
      <c r="E583" s="9"/>
      <c r="F583" s="9"/>
      <c r="G583" s="9"/>
      <c r="H583" s="9"/>
      <c r="I583" s="9"/>
      <c r="J583" s="9"/>
      <c r="K583" s="9"/>
      <c r="L583" s="114"/>
      <c r="M583" s="114"/>
      <c r="N583" s="114"/>
      <c r="O583" s="97"/>
      <c r="P583" s="97"/>
      <c r="Q583" s="9"/>
      <c r="R583" s="112"/>
      <c r="S583" s="107"/>
      <c r="T583" s="107"/>
      <c r="U583" s="96"/>
    </row>
    <row r="584" spans="2:21" s="92" customFormat="1" ht="18" customHeight="1" x14ac:dyDescent="0.2">
      <c r="B584" s="97"/>
      <c r="C584" s="23"/>
      <c r="D584" s="98"/>
      <c r="E584" s="9"/>
      <c r="F584" s="9"/>
      <c r="G584" s="9"/>
      <c r="H584" s="9"/>
      <c r="I584" s="9"/>
      <c r="J584" s="9"/>
      <c r="K584" s="9"/>
      <c r="L584" s="114"/>
      <c r="M584" s="114"/>
      <c r="N584" s="114"/>
      <c r="O584" s="97"/>
      <c r="P584" s="97"/>
      <c r="Q584" s="9"/>
      <c r="R584" s="112"/>
      <c r="S584" s="107"/>
      <c r="T584" s="107"/>
      <c r="U584" s="96"/>
    </row>
    <row r="585" spans="2:21" s="92" customFormat="1" ht="18" customHeight="1" x14ac:dyDescent="0.2">
      <c r="B585" s="97"/>
      <c r="C585" s="23"/>
      <c r="D585" s="98"/>
      <c r="E585" s="9"/>
      <c r="F585" s="9"/>
      <c r="G585" s="9"/>
      <c r="H585" s="9"/>
      <c r="I585" s="9"/>
      <c r="J585" s="9"/>
      <c r="K585" s="9"/>
      <c r="L585" s="114"/>
      <c r="M585" s="114"/>
      <c r="N585" s="114"/>
      <c r="O585" s="97"/>
      <c r="P585" s="97"/>
      <c r="Q585" s="9"/>
      <c r="R585" s="112"/>
      <c r="S585" s="107"/>
      <c r="T585" s="107"/>
      <c r="U585" s="96"/>
    </row>
    <row r="586" spans="2:21" s="92" customFormat="1" ht="18" customHeight="1" x14ac:dyDescent="0.2">
      <c r="B586" s="97"/>
      <c r="C586" s="23"/>
      <c r="D586" s="98"/>
      <c r="E586" s="9"/>
      <c r="F586" s="9"/>
      <c r="G586" s="9"/>
      <c r="H586" s="9"/>
      <c r="I586" s="9"/>
      <c r="J586" s="9"/>
      <c r="K586" s="9"/>
      <c r="L586" s="114"/>
      <c r="M586" s="114"/>
      <c r="N586" s="114"/>
      <c r="O586" s="97"/>
      <c r="P586" s="97"/>
      <c r="Q586" s="9"/>
      <c r="R586" s="112"/>
      <c r="S586" s="107"/>
      <c r="T586" s="107"/>
      <c r="U586" s="96"/>
    </row>
    <row r="587" spans="2:21" s="92" customFormat="1" ht="18" customHeight="1" x14ac:dyDescent="0.2">
      <c r="B587" s="97"/>
      <c r="C587" s="23"/>
      <c r="D587" s="98"/>
      <c r="E587" s="9"/>
      <c r="F587" s="9"/>
      <c r="G587" s="9"/>
      <c r="H587" s="9"/>
      <c r="I587" s="9"/>
      <c r="J587" s="9"/>
      <c r="K587" s="9"/>
      <c r="L587" s="114"/>
      <c r="M587" s="114"/>
      <c r="N587" s="114"/>
      <c r="O587" s="97"/>
      <c r="P587" s="97"/>
      <c r="Q587" s="9"/>
      <c r="R587" s="112"/>
      <c r="S587" s="107"/>
      <c r="T587" s="107"/>
      <c r="U587" s="96"/>
    </row>
    <row r="588" spans="2:21" s="92" customFormat="1" ht="18" customHeight="1" x14ac:dyDescent="0.2">
      <c r="B588" s="97"/>
      <c r="C588" s="23"/>
      <c r="D588" s="98"/>
      <c r="E588" s="9"/>
      <c r="F588" s="9"/>
      <c r="G588" s="9"/>
      <c r="H588" s="9"/>
      <c r="I588" s="9"/>
      <c r="J588" s="9"/>
      <c r="K588" s="9"/>
      <c r="L588" s="114"/>
      <c r="M588" s="114"/>
      <c r="N588" s="114"/>
      <c r="O588" s="97"/>
      <c r="P588" s="97"/>
      <c r="Q588" s="9"/>
      <c r="R588" s="112"/>
      <c r="S588" s="107"/>
      <c r="T588" s="107"/>
      <c r="U588" s="96"/>
    </row>
    <row r="589" spans="2:21" s="92" customFormat="1" ht="18" customHeight="1" x14ac:dyDescent="0.2">
      <c r="B589" s="97"/>
      <c r="C589" s="23"/>
      <c r="D589" s="98"/>
      <c r="E589" s="9"/>
      <c r="F589" s="9"/>
      <c r="G589" s="9"/>
      <c r="H589" s="9"/>
      <c r="I589" s="9"/>
      <c r="J589" s="9"/>
      <c r="K589" s="9"/>
      <c r="L589" s="114"/>
      <c r="M589" s="114"/>
      <c r="N589" s="114"/>
      <c r="O589" s="97"/>
      <c r="P589" s="97"/>
      <c r="Q589" s="9"/>
      <c r="R589" s="112"/>
      <c r="S589" s="107"/>
      <c r="T589" s="107"/>
      <c r="U589" s="96"/>
    </row>
    <row r="590" spans="2:21" s="92" customFormat="1" ht="18" customHeight="1" x14ac:dyDescent="0.2">
      <c r="B590" s="97"/>
      <c r="C590" s="23"/>
      <c r="D590" s="98"/>
      <c r="E590" s="9"/>
      <c r="F590" s="9"/>
      <c r="G590" s="9"/>
      <c r="H590" s="9"/>
      <c r="I590" s="9"/>
      <c r="J590" s="9"/>
      <c r="K590" s="9"/>
      <c r="L590" s="114"/>
      <c r="M590" s="114"/>
      <c r="N590" s="114"/>
      <c r="O590" s="97"/>
      <c r="P590" s="97"/>
      <c r="Q590" s="9"/>
      <c r="R590" s="112"/>
      <c r="S590" s="107"/>
      <c r="T590" s="107"/>
      <c r="U590" s="96"/>
    </row>
    <row r="591" spans="2:21" s="92" customFormat="1" ht="18" customHeight="1" x14ac:dyDescent="0.2">
      <c r="B591" s="97"/>
      <c r="C591" s="23"/>
      <c r="D591" s="98"/>
      <c r="E591" s="9"/>
      <c r="F591" s="9"/>
      <c r="G591" s="9"/>
      <c r="H591" s="9"/>
      <c r="I591" s="9"/>
      <c r="J591" s="9"/>
      <c r="K591" s="9"/>
      <c r="L591" s="114"/>
      <c r="M591" s="114"/>
      <c r="N591" s="114"/>
      <c r="O591" s="97"/>
      <c r="P591" s="97"/>
      <c r="Q591" s="9"/>
      <c r="R591" s="112"/>
      <c r="S591" s="107"/>
      <c r="T591" s="107"/>
      <c r="U591" s="96"/>
    </row>
    <row r="592" spans="2:21" s="92" customFormat="1" ht="18" customHeight="1" x14ac:dyDescent="0.2">
      <c r="B592" s="97"/>
      <c r="C592" s="23"/>
      <c r="D592" s="98"/>
      <c r="E592" s="9"/>
      <c r="F592" s="9"/>
      <c r="G592" s="9"/>
      <c r="H592" s="9"/>
      <c r="I592" s="9"/>
      <c r="J592" s="9"/>
      <c r="K592" s="9"/>
      <c r="L592" s="114"/>
      <c r="M592" s="114"/>
      <c r="N592" s="114"/>
      <c r="O592" s="97"/>
      <c r="P592" s="97"/>
      <c r="Q592" s="9"/>
      <c r="R592" s="112"/>
      <c r="S592" s="107"/>
      <c r="T592" s="107"/>
      <c r="U592" s="96"/>
    </row>
    <row r="593" spans="2:21" s="92" customFormat="1" ht="18" customHeight="1" x14ac:dyDescent="0.2">
      <c r="B593" s="97"/>
      <c r="C593" s="23"/>
      <c r="D593" s="98"/>
      <c r="E593" s="9"/>
      <c r="F593" s="9"/>
      <c r="G593" s="9"/>
      <c r="H593" s="9"/>
      <c r="I593" s="9"/>
      <c r="J593" s="9"/>
      <c r="K593" s="9"/>
      <c r="L593" s="114"/>
      <c r="M593" s="114"/>
      <c r="N593" s="114"/>
      <c r="O593" s="97"/>
      <c r="P593" s="97"/>
      <c r="Q593" s="9"/>
      <c r="R593" s="112"/>
      <c r="S593" s="107"/>
      <c r="T593" s="107"/>
      <c r="U593" s="96"/>
    </row>
    <row r="594" spans="2:21" s="92" customFormat="1" ht="18" customHeight="1" x14ac:dyDescent="0.2">
      <c r="B594" s="97"/>
      <c r="C594" s="23"/>
      <c r="D594" s="98"/>
      <c r="E594" s="9"/>
      <c r="F594" s="9"/>
      <c r="G594" s="9"/>
      <c r="H594" s="9"/>
      <c r="I594" s="9"/>
      <c r="J594" s="9"/>
      <c r="K594" s="9"/>
      <c r="L594" s="114"/>
      <c r="M594" s="114"/>
      <c r="N594" s="114"/>
      <c r="O594" s="97"/>
      <c r="P594" s="97"/>
      <c r="Q594" s="9"/>
      <c r="R594" s="112"/>
      <c r="S594" s="107"/>
      <c r="T594" s="107"/>
      <c r="U594" s="96"/>
    </row>
    <row r="595" spans="2:21" s="92" customFormat="1" ht="18" customHeight="1" x14ac:dyDescent="0.2">
      <c r="B595" s="97"/>
      <c r="C595" s="23"/>
      <c r="D595" s="98"/>
      <c r="E595" s="9"/>
      <c r="F595" s="9"/>
      <c r="G595" s="9"/>
      <c r="H595" s="9"/>
      <c r="I595" s="9"/>
      <c r="J595" s="9"/>
      <c r="K595" s="9"/>
      <c r="L595" s="114"/>
      <c r="M595" s="114"/>
      <c r="N595" s="114"/>
      <c r="O595" s="97"/>
      <c r="P595" s="97"/>
      <c r="Q595" s="9"/>
      <c r="R595" s="112"/>
      <c r="S595" s="107"/>
      <c r="T595" s="107"/>
      <c r="U595" s="96"/>
    </row>
    <row r="596" spans="2:21" s="92" customFormat="1" ht="18" customHeight="1" x14ac:dyDescent="0.2">
      <c r="B596" s="97"/>
      <c r="C596" s="23"/>
      <c r="D596" s="98"/>
      <c r="E596" s="9"/>
      <c r="F596" s="9"/>
      <c r="G596" s="9"/>
      <c r="H596" s="9"/>
      <c r="I596" s="9"/>
      <c r="J596" s="9"/>
      <c r="K596" s="9"/>
      <c r="L596" s="114"/>
      <c r="M596" s="114"/>
      <c r="N596" s="114"/>
      <c r="O596" s="97"/>
      <c r="P596" s="97"/>
      <c r="Q596" s="9"/>
      <c r="R596" s="112"/>
      <c r="S596" s="107"/>
      <c r="T596" s="107"/>
      <c r="U596" s="96"/>
    </row>
    <row r="597" spans="2:21" s="92" customFormat="1" ht="18" customHeight="1" x14ac:dyDescent="0.2">
      <c r="B597" s="97"/>
      <c r="C597" s="23"/>
      <c r="D597" s="98"/>
      <c r="E597" s="9"/>
      <c r="F597" s="9"/>
      <c r="G597" s="9"/>
      <c r="H597" s="9"/>
      <c r="I597" s="9"/>
      <c r="J597" s="9"/>
      <c r="K597" s="9"/>
      <c r="L597" s="114"/>
      <c r="M597" s="114"/>
      <c r="N597" s="114"/>
      <c r="O597" s="97"/>
      <c r="P597" s="97"/>
      <c r="Q597" s="9"/>
      <c r="R597" s="112"/>
      <c r="S597" s="107"/>
      <c r="T597" s="107"/>
      <c r="U597" s="96"/>
    </row>
    <row r="598" spans="2:21" s="92" customFormat="1" ht="18" customHeight="1" x14ac:dyDescent="0.2">
      <c r="B598" s="97"/>
      <c r="C598" s="23"/>
      <c r="D598" s="98"/>
      <c r="E598" s="9"/>
      <c r="F598" s="9"/>
      <c r="G598" s="9"/>
      <c r="H598" s="9"/>
      <c r="I598" s="9"/>
      <c r="J598" s="9"/>
      <c r="K598" s="9"/>
      <c r="L598" s="114"/>
      <c r="M598" s="114"/>
      <c r="N598" s="114"/>
      <c r="O598" s="97"/>
      <c r="P598" s="97"/>
      <c r="Q598" s="9"/>
      <c r="R598" s="112"/>
      <c r="S598" s="107"/>
      <c r="T598" s="107"/>
      <c r="U598" s="96"/>
    </row>
    <row r="599" spans="2:21" s="92" customFormat="1" ht="18" customHeight="1" x14ac:dyDescent="0.2">
      <c r="B599" s="97"/>
      <c r="C599" s="23"/>
      <c r="D599" s="98"/>
      <c r="E599" s="9"/>
      <c r="F599" s="9"/>
      <c r="G599" s="9"/>
      <c r="H599" s="9"/>
      <c r="I599" s="9"/>
      <c r="J599" s="9"/>
      <c r="K599" s="9"/>
      <c r="L599" s="114"/>
      <c r="M599" s="114"/>
      <c r="N599" s="114"/>
      <c r="O599" s="97"/>
      <c r="P599" s="97"/>
      <c r="Q599" s="9"/>
      <c r="R599" s="112"/>
      <c r="S599" s="107"/>
      <c r="T599" s="107"/>
      <c r="U599" s="96"/>
    </row>
    <row r="600" spans="2:21" s="92" customFormat="1" ht="18" customHeight="1" x14ac:dyDescent="0.2">
      <c r="B600" s="97"/>
      <c r="C600" s="23"/>
      <c r="D600" s="98"/>
      <c r="E600" s="9"/>
      <c r="F600" s="9"/>
      <c r="G600" s="9"/>
      <c r="H600" s="9"/>
      <c r="I600" s="9"/>
      <c r="J600" s="9"/>
      <c r="K600" s="9"/>
      <c r="L600" s="114"/>
      <c r="M600" s="114"/>
      <c r="N600" s="114"/>
      <c r="O600" s="97"/>
      <c r="P600" s="97"/>
      <c r="Q600" s="9"/>
      <c r="R600" s="112"/>
      <c r="S600" s="107"/>
      <c r="T600" s="107"/>
      <c r="U600" s="96"/>
    </row>
    <row r="601" spans="2:21" s="92" customFormat="1" ht="18" customHeight="1" x14ac:dyDescent="0.2">
      <c r="B601" s="97"/>
      <c r="C601" s="23"/>
      <c r="D601" s="98"/>
      <c r="E601" s="9"/>
      <c r="F601" s="9"/>
      <c r="G601" s="9"/>
      <c r="H601" s="9"/>
      <c r="I601" s="9"/>
      <c r="J601" s="9"/>
      <c r="K601" s="9"/>
      <c r="L601" s="114"/>
      <c r="M601" s="114"/>
      <c r="N601" s="114"/>
      <c r="O601" s="97"/>
      <c r="P601" s="97"/>
      <c r="Q601" s="9"/>
      <c r="R601" s="112"/>
      <c r="S601" s="107"/>
      <c r="T601" s="107"/>
      <c r="U601" s="96"/>
    </row>
    <row r="602" spans="2:21" s="92" customFormat="1" ht="18" customHeight="1" x14ac:dyDescent="0.2">
      <c r="B602" s="97"/>
      <c r="C602" s="23"/>
      <c r="D602" s="98"/>
      <c r="E602" s="9"/>
      <c r="F602" s="9"/>
      <c r="G602" s="9"/>
      <c r="H602" s="9"/>
      <c r="I602" s="9"/>
      <c r="J602" s="9"/>
      <c r="K602" s="9"/>
      <c r="L602" s="114"/>
      <c r="M602" s="114"/>
      <c r="N602" s="114"/>
      <c r="O602" s="97"/>
      <c r="P602" s="97"/>
      <c r="Q602" s="9"/>
      <c r="R602" s="112"/>
      <c r="S602" s="107"/>
      <c r="T602" s="107"/>
      <c r="U602" s="96"/>
    </row>
    <row r="603" spans="2:21" s="92" customFormat="1" ht="18" customHeight="1" x14ac:dyDescent="0.2">
      <c r="B603" s="97"/>
      <c r="C603" s="23"/>
      <c r="D603" s="98"/>
      <c r="E603" s="9"/>
      <c r="F603" s="9"/>
      <c r="G603" s="9"/>
      <c r="H603" s="9"/>
      <c r="I603" s="9"/>
      <c r="J603" s="9"/>
      <c r="K603" s="9"/>
      <c r="L603" s="114"/>
      <c r="M603" s="114"/>
      <c r="N603" s="114"/>
      <c r="O603" s="97"/>
      <c r="P603" s="97"/>
      <c r="Q603" s="9"/>
      <c r="R603" s="112"/>
      <c r="S603" s="107"/>
      <c r="T603" s="107"/>
      <c r="U603" s="96"/>
    </row>
    <row r="604" spans="2:21" s="92" customFormat="1" ht="18" customHeight="1" x14ac:dyDescent="0.2">
      <c r="B604" s="97"/>
      <c r="C604" s="23"/>
      <c r="D604" s="98"/>
      <c r="E604" s="9"/>
      <c r="F604" s="9"/>
      <c r="G604" s="9"/>
      <c r="H604" s="9"/>
      <c r="I604" s="9"/>
      <c r="J604" s="9"/>
      <c r="K604" s="9"/>
      <c r="L604" s="114"/>
      <c r="M604" s="114"/>
      <c r="N604" s="114"/>
      <c r="O604" s="97"/>
      <c r="P604" s="97"/>
      <c r="Q604" s="9"/>
      <c r="R604" s="112"/>
      <c r="S604" s="107"/>
      <c r="T604" s="107"/>
      <c r="U604" s="96"/>
    </row>
    <row r="605" spans="2:21" s="92" customFormat="1" ht="18" customHeight="1" x14ac:dyDescent="0.2">
      <c r="B605" s="97"/>
      <c r="C605" s="23"/>
      <c r="D605" s="98"/>
      <c r="E605" s="9"/>
      <c r="F605" s="9"/>
      <c r="G605" s="9"/>
      <c r="H605" s="9"/>
      <c r="I605" s="9"/>
      <c r="J605" s="9"/>
      <c r="K605" s="9"/>
      <c r="L605" s="114"/>
      <c r="M605" s="114"/>
      <c r="N605" s="114"/>
      <c r="O605" s="97"/>
      <c r="P605" s="97"/>
      <c r="Q605" s="9"/>
      <c r="R605" s="112"/>
      <c r="S605" s="107"/>
      <c r="T605" s="107"/>
      <c r="U605" s="96"/>
    </row>
    <row r="606" spans="2:21" s="92" customFormat="1" ht="18" customHeight="1" x14ac:dyDescent="0.2">
      <c r="B606" s="97"/>
      <c r="C606" s="23"/>
      <c r="D606" s="98"/>
      <c r="E606" s="9"/>
      <c r="F606" s="9"/>
      <c r="G606" s="9"/>
      <c r="H606" s="9"/>
      <c r="I606" s="9"/>
      <c r="J606" s="9"/>
      <c r="K606" s="9"/>
      <c r="L606" s="114"/>
      <c r="M606" s="114"/>
      <c r="N606" s="114"/>
      <c r="O606" s="97"/>
      <c r="P606" s="97"/>
      <c r="Q606" s="9"/>
      <c r="R606" s="112"/>
      <c r="S606" s="107"/>
      <c r="T606" s="107"/>
      <c r="U606" s="96"/>
    </row>
    <row r="607" spans="2:21" s="92" customFormat="1" ht="18" customHeight="1" x14ac:dyDescent="0.2">
      <c r="B607" s="97"/>
      <c r="C607" s="23"/>
      <c r="D607" s="98"/>
      <c r="E607" s="9"/>
      <c r="F607" s="9"/>
      <c r="G607" s="9"/>
      <c r="H607" s="9"/>
      <c r="I607" s="9"/>
      <c r="J607" s="9"/>
      <c r="K607" s="9"/>
      <c r="L607" s="114"/>
      <c r="M607" s="114"/>
      <c r="N607" s="114"/>
      <c r="O607" s="97"/>
      <c r="P607" s="97"/>
      <c r="Q607" s="9"/>
      <c r="R607" s="112"/>
      <c r="S607" s="107"/>
      <c r="T607" s="107"/>
      <c r="U607" s="96"/>
    </row>
    <row r="608" spans="2:21" s="92" customFormat="1" ht="18" customHeight="1" x14ac:dyDescent="0.2">
      <c r="B608" s="97"/>
      <c r="C608" s="23"/>
      <c r="D608" s="98"/>
      <c r="E608" s="9"/>
      <c r="F608" s="9"/>
      <c r="G608" s="9"/>
      <c r="H608" s="9"/>
      <c r="I608" s="9"/>
      <c r="J608" s="9"/>
      <c r="K608" s="9"/>
      <c r="L608" s="114"/>
      <c r="M608" s="114"/>
      <c r="N608" s="114"/>
      <c r="O608" s="97"/>
      <c r="P608" s="97"/>
      <c r="Q608" s="9"/>
      <c r="R608" s="112"/>
      <c r="S608" s="107"/>
      <c r="T608" s="107"/>
      <c r="U608" s="96"/>
    </row>
    <row r="609" spans="2:21" s="92" customFormat="1" ht="18" customHeight="1" x14ac:dyDescent="0.2">
      <c r="B609" s="97"/>
      <c r="C609" s="23"/>
      <c r="D609" s="98"/>
      <c r="E609" s="9"/>
      <c r="F609" s="9"/>
      <c r="G609" s="9"/>
      <c r="H609" s="9"/>
      <c r="I609" s="9"/>
      <c r="J609" s="9"/>
      <c r="K609" s="9"/>
      <c r="L609" s="114"/>
      <c r="M609" s="114"/>
      <c r="N609" s="114"/>
      <c r="O609" s="97"/>
      <c r="P609" s="97"/>
      <c r="Q609" s="9"/>
      <c r="R609" s="112"/>
      <c r="S609" s="107"/>
      <c r="T609" s="107"/>
      <c r="U609" s="96"/>
    </row>
    <row r="610" spans="2:21" s="92" customFormat="1" ht="18" customHeight="1" x14ac:dyDescent="0.2">
      <c r="B610" s="97"/>
      <c r="C610" s="23"/>
      <c r="D610" s="98"/>
      <c r="E610" s="9"/>
      <c r="F610" s="9"/>
      <c r="G610" s="9"/>
      <c r="H610" s="9"/>
      <c r="I610" s="9"/>
      <c r="J610" s="9"/>
      <c r="K610" s="9"/>
      <c r="L610" s="114"/>
      <c r="M610" s="114"/>
      <c r="N610" s="114"/>
      <c r="O610" s="97"/>
      <c r="P610" s="97"/>
      <c r="Q610" s="9"/>
      <c r="R610" s="112"/>
      <c r="S610" s="107"/>
      <c r="T610" s="107"/>
      <c r="U610" s="96"/>
    </row>
    <row r="611" spans="2:21" s="92" customFormat="1" ht="18" customHeight="1" x14ac:dyDescent="0.2">
      <c r="B611" s="97"/>
      <c r="C611" s="23"/>
      <c r="D611" s="98"/>
      <c r="E611" s="9"/>
      <c r="F611" s="9"/>
      <c r="G611" s="9"/>
      <c r="H611" s="9"/>
      <c r="I611" s="9"/>
      <c r="J611" s="9"/>
      <c r="K611" s="9"/>
      <c r="L611" s="114"/>
      <c r="M611" s="114"/>
      <c r="N611" s="114"/>
      <c r="O611" s="97"/>
      <c r="P611" s="97"/>
      <c r="Q611" s="9"/>
      <c r="R611" s="112"/>
      <c r="S611" s="107"/>
      <c r="T611" s="107"/>
      <c r="U611" s="96"/>
    </row>
    <row r="612" spans="2:21" s="92" customFormat="1" ht="18" customHeight="1" x14ac:dyDescent="0.2">
      <c r="B612" s="97"/>
      <c r="C612" s="23"/>
      <c r="D612" s="98"/>
      <c r="E612" s="9"/>
      <c r="F612" s="9"/>
      <c r="G612" s="9"/>
      <c r="H612" s="9"/>
      <c r="I612" s="9"/>
      <c r="J612" s="9"/>
      <c r="K612" s="9"/>
      <c r="L612" s="114"/>
      <c r="M612" s="114"/>
      <c r="N612" s="114"/>
      <c r="O612" s="97"/>
      <c r="P612" s="97"/>
      <c r="Q612" s="9"/>
      <c r="R612" s="112"/>
      <c r="S612" s="107"/>
      <c r="T612" s="107"/>
      <c r="U612" s="96"/>
    </row>
    <row r="613" spans="2:21" s="92" customFormat="1" ht="18" customHeight="1" x14ac:dyDescent="0.2">
      <c r="B613" s="97"/>
      <c r="C613" s="23"/>
      <c r="D613" s="98"/>
      <c r="E613" s="9"/>
      <c r="F613" s="9"/>
      <c r="G613" s="9"/>
      <c r="H613" s="9"/>
      <c r="I613" s="9"/>
      <c r="J613" s="9"/>
      <c r="K613" s="9"/>
      <c r="L613" s="114"/>
      <c r="M613" s="114"/>
      <c r="N613" s="114"/>
      <c r="O613" s="97"/>
      <c r="P613" s="97"/>
      <c r="Q613" s="9"/>
      <c r="R613" s="112"/>
      <c r="S613" s="107"/>
      <c r="T613" s="107"/>
      <c r="U613" s="96"/>
    </row>
    <row r="614" spans="2:21" s="92" customFormat="1" ht="18" customHeight="1" x14ac:dyDescent="0.2">
      <c r="B614" s="97"/>
      <c r="C614" s="23"/>
      <c r="D614" s="98"/>
      <c r="E614" s="9"/>
      <c r="F614" s="9"/>
      <c r="G614" s="9"/>
      <c r="H614" s="9"/>
      <c r="I614" s="9"/>
      <c r="J614" s="9"/>
      <c r="K614" s="9"/>
      <c r="L614" s="114"/>
      <c r="M614" s="114"/>
      <c r="N614" s="114"/>
      <c r="O614" s="97"/>
      <c r="P614" s="97"/>
      <c r="Q614" s="9"/>
      <c r="R614" s="112"/>
      <c r="S614" s="107"/>
      <c r="T614" s="107"/>
      <c r="U614" s="96"/>
    </row>
    <row r="615" spans="2:21" s="92" customFormat="1" ht="18" customHeight="1" x14ac:dyDescent="0.2">
      <c r="B615" s="97"/>
      <c r="C615" s="23"/>
      <c r="D615" s="98"/>
      <c r="E615" s="9"/>
      <c r="F615" s="9"/>
      <c r="G615" s="9"/>
      <c r="H615" s="9"/>
      <c r="I615" s="9"/>
      <c r="J615" s="9"/>
      <c r="K615" s="9"/>
      <c r="L615" s="114"/>
      <c r="M615" s="114"/>
      <c r="N615" s="114"/>
      <c r="O615" s="97"/>
      <c r="P615" s="97"/>
      <c r="Q615" s="9"/>
      <c r="R615" s="112"/>
      <c r="S615" s="107"/>
      <c r="T615" s="107"/>
      <c r="U615" s="96"/>
    </row>
    <row r="616" spans="2:21" s="92" customFormat="1" ht="18" customHeight="1" x14ac:dyDescent="0.2">
      <c r="B616" s="97"/>
      <c r="C616" s="23"/>
      <c r="D616" s="98"/>
      <c r="E616" s="9"/>
      <c r="F616" s="9"/>
      <c r="G616" s="9"/>
      <c r="H616" s="9"/>
      <c r="I616" s="9"/>
      <c r="J616" s="9"/>
      <c r="K616" s="9"/>
      <c r="L616" s="114"/>
      <c r="M616" s="114"/>
      <c r="N616" s="114"/>
      <c r="O616" s="97"/>
      <c r="P616" s="97"/>
      <c r="Q616" s="9"/>
      <c r="R616" s="112"/>
      <c r="S616" s="107"/>
      <c r="T616" s="107"/>
      <c r="U616" s="96"/>
    </row>
    <row r="617" spans="2:21" s="92" customFormat="1" ht="18" customHeight="1" x14ac:dyDescent="0.2">
      <c r="B617" s="97"/>
      <c r="C617" s="23"/>
      <c r="D617" s="98"/>
      <c r="E617" s="9"/>
      <c r="F617" s="9"/>
      <c r="G617" s="9"/>
      <c r="H617" s="9"/>
      <c r="I617" s="9"/>
      <c r="J617" s="9"/>
      <c r="K617" s="9"/>
      <c r="L617" s="114"/>
      <c r="M617" s="114"/>
      <c r="N617" s="114"/>
      <c r="O617" s="97"/>
      <c r="P617" s="97"/>
      <c r="Q617" s="9"/>
      <c r="R617" s="112"/>
      <c r="S617" s="107"/>
      <c r="T617" s="107"/>
      <c r="U617" s="96"/>
    </row>
    <row r="618" spans="2:21" s="92" customFormat="1" ht="18" customHeight="1" x14ac:dyDescent="0.2">
      <c r="B618" s="97"/>
      <c r="C618" s="23"/>
      <c r="D618" s="98"/>
      <c r="E618" s="9"/>
      <c r="F618" s="9"/>
      <c r="G618" s="9"/>
      <c r="H618" s="9"/>
      <c r="I618" s="9"/>
      <c r="J618" s="9"/>
      <c r="K618" s="9"/>
      <c r="L618" s="114"/>
      <c r="M618" s="114"/>
      <c r="N618" s="114"/>
      <c r="O618" s="97"/>
      <c r="P618" s="97"/>
      <c r="Q618" s="9"/>
      <c r="R618" s="112"/>
      <c r="S618" s="107"/>
      <c r="T618" s="107"/>
      <c r="U618" s="96"/>
    </row>
    <row r="619" spans="2:21" s="92" customFormat="1" ht="18" customHeight="1" x14ac:dyDescent="0.2">
      <c r="B619" s="97"/>
      <c r="C619" s="23"/>
      <c r="D619" s="98"/>
      <c r="E619" s="9"/>
      <c r="F619" s="9"/>
      <c r="G619" s="9"/>
      <c r="H619" s="9"/>
      <c r="I619" s="9"/>
      <c r="J619" s="9"/>
      <c r="K619" s="9"/>
      <c r="L619" s="114"/>
      <c r="M619" s="114"/>
      <c r="N619" s="114"/>
      <c r="O619" s="97"/>
      <c r="P619" s="97"/>
      <c r="Q619" s="9"/>
      <c r="R619" s="112"/>
      <c r="S619" s="107"/>
      <c r="T619" s="107"/>
      <c r="U619" s="96"/>
    </row>
    <row r="620" spans="2:21" s="92" customFormat="1" ht="18" customHeight="1" x14ac:dyDescent="0.2">
      <c r="B620" s="97"/>
      <c r="C620" s="23"/>
      <c r="D620" s="98"/>
      <c r="E620" s="9"/>
      <c r="F620" s="9"/>
      <c r="G620" s="9"/>
      <c r="H620" s="9"/>
      <c r="I620" s="9"/>
      <c r="J620" s="9"/>
      <c r="K620" s="9"/>
      <c r="L620" s="114"/>
      <c r="M620" s="114"/>
      <c r="N620" s="114"/>
      <c r="O620" s="97"/>
      <c r="P620" s="97"/>
      <c r="Q620" s="9"/>
      <c r="R620" s="112"/>
      <c r="S620" s="107"/>
      <c r="T620" s="107"/>
      <c r="U620" s="96"/>
    </row>
    <row r="621" spans="2:21" s="92" customFormat="1" ht="18" customHeight="1" x14ac:dyDescent="0.2">
      <c r="B621" s="97"/>
      <c r="C621" s="23"/>
      <c r="D621" s="98"/>
      <c r="E621" s="9"/>
      <c r="F621" s="9"/>
      <c r="G621" s="9"/>
      <c r="H621" s="9"/>
      <c r="I621" s="9"/>
      <c r="J621" s="9"/>
      <c r="K621" s="9"/>
      <c r="L621" s="114"/>
      <c r="M621" s="114"/>
      <c r="N621" s="114"/>
      <c r="O621" s="97"/>
      <c r="P621" s="97"/>
      <c r="Q621" s="9"/>
      <c r="R621" s="112"/>
      <c r="S621" s="107"/>
      <c r="T621" s="107"/>
      <c r="U621" s="96"/>
    </row>
    <row r="622" spans="2:21" s="92" customFormat="1" ht="18" customHeight="1" x14ac:dyDescent="0.2">
      <c r="B622" s="97"/>
      <c r="C622" s="23"/>
      <c r="D622" s="98"/>
      <c r="E622" s="9"/>
      <c r="F622" s="9"/>
      <c r="G622" s="9"/>
      <c r="H622" s="9"/>
      <c r="I622" s="9"/>
      <c r="J622" s="9"/>
      <c r="K622" s="9"/>
      <c r="L622" s="114"/>
      <c r="M622" s="114"/>
      <c r="N622" s="114"/>
      <c r="O622" s="97"/>
      <c r="P622" s="97"/>
      <c r="Q622" s="9"/>
      <c r="R622" s="112"/>
      <c r="S622" s="107"/>
      <c r="T622" s="107"/>
      <c r="U622" s="96"/>
    </row>
    <row r="623" spans="2:21" s="92" customFormat="1" ht="18" customHeight="1" x14ac:dyDescent="0.2">
      <c r="B623" s="97"/>
      <c r="C623" s="23"/>
      <c r="D623" s="98"/>
      <c r="E623" s="9"/>
      <c r="F623" s="9"/>
      <c r="G623" s="9"/>
      <c r="H623" s="9"/>
      <c r="I623" s="9"/>
      <c r="J623" s="9"/>
      <c r="K623" s="9"/>
      <c r="L623" s="114"/>
      <c r="M623" s="114"/>
      <c r="N623" s="114"/>
      <c r="O623" s="97"/>
      <c r="P623" s="97"/>
      <c r="Q623" s="9"/>
      <c r="R623" s="112"/>
      <c r="S623" s="107"/>
      <c r="T623" s="107"/>
      <c r="U623" s="96"/>
    </row>
    <row r="624" spans="2:21" s="92" customFormat="1" ht="18" customHeight="1" x14ac:dyDescent="0.2">
      <c r="B624" s="97"/>
      <c r="C624" s="23"/>
      <c r="D624" s="98"/>
      <c r="E624" s="9"/>
      <c r="F624" s="9"/>
      <c r="G624" s="9"/>
      <c r="H624" s="9"/>
      <c r="I624" s="9"/>
      <c r="J624" s="9"/>
      <c r="K624" s="9"/>
      <c r="L624" s="114"/>
      <c r="M624" s="114"/>
      <c r="N624" s="114"/>
      <c r="O624" s="97"/>
      <c r="P624" s="97"/>
      <c r="Q624" s="9"/>
      <c r="R624" s="112"/>
      <c r="S624" s="107"/>
      <c r="T624" s="107"/>
      <c r="U624" s="96"/>
    </row>
    <row r="625" spans="2:21" s="92" customFormat="1" ht="18" customHeight="1" x14ac:dyDescent="0.2">
      <c r="B625" s="97"/>
      <c r="C625" s="23"/>
      <c r="D625" s="98"/>
      <c r="E625" s="9"/>
      <c r="F625" s="9"/>
      <c r="G625" s="9"/>
      <c r="H625" s="9"/>
      <c r="I625" s="9"/>
      <c r="J625" s="9"/>
      <c r="K625" s="9"/>
      <c r="L625" s="114"/>
      <c r="M625" s="114"/>
      <c r="N625" s="114"/>
      <c r="O625" s="97"/>
      <c r="P625" s="97"/>
      <c r="Q625" s="9"/>
      <c r="R625" s="112"/>
      <c r="S625" s="107"/>
      <c r="T625" s="107"/>
      <c r="U625" s="96"/>
    </row>
    <row r="626" spans="2:21" s="92" customFormat="1" ht="18" customHeight="1" x14ac:dyDescent="0.2">
      <c r="B626" s="97"/>
      <c r="C626" s="23"/>
      <c r="D626" s="98"/>
      <c r="E626" s="9"/>
      <c r="F626" s="9"/>
      <c r="G626" s="9"/>
      <c r="H626" s="9"/>
      <c r="I626" s="9"/>
      <c r="J626" s="9"/>
      <c r="K626" s="9"/>
      <c r="L626" s="114"/>
      <c r="M626" s="114"/>
      <c r="N626" s="114"/>
      <c r="O626" s="97"/>
      <c r="P626" s="97"/>
      <c r="Q626" s="9"/>
      <c r="R626" s="112"/>
      <c r="S626" s="107"/>
      <c r="T626" s="107"/>
      <c r="U626" s="96"/>
    </row>
    <row r="627" spans="2:21" s="92" customFormat="1" ht="18" customHeight="1" x14ac:dyDescent="0.2">
      <c r="B627" s="97"/>
      <c r="C627" s="23"/>
      <c r="D627" s="98"/>
      <c r="E627" s="9"/>
      <c r="F627" s="9"/>
      <c r="G627" s="9"/>
      <c r="H627" s="9"/>
      <c r="I627" s="9"/>
      <c r="J627" s="9"/>
      <c r="K627" s="9"/>
      <c r="L627" s="114"/>
      <c r="M627" s="114"/>
      <c r="N627" s="114"/>
      <c r="O627" s="97"/>
      <c r="P627" s="97"/>
      <c r="Q627" s="9"/>
      <c r="R627" s="112"/>
      <c r="S627" s="107"/>
      <c r="T627" s="107"/>
      <c r="U627" s="96"/>
    </row>
    <row r="628" spans="2:21" s="92" customFormat="1" ht="18" customHeight="1" x14ac:dyDescent="0.2">
      <c r="B628" s="97"/>
      <c r="C628" s="23"/>
      <c r="D628" s="98"/>
      <c r="E628" s="9"/>
      <c r="F628" s="9"/>
      <c r="G628" s="9"/>
      <c r="H628" s="9"/>
      <c r="I628" s="9"/>
      <c r="J628" s="9"/>
      <c r="K628" s="9"/>
      <c r="L628" s="114"/>
      <c r="M628" s="114"/>
      <c r="N628" s="114"/>
      <c r="O628" s="97"/>
      <c r="P628" s="97"/>
      <c r="Q628" s="9"/>
      <c r="R628" s="112"/>
      <c r="S628" s="107"/>
      <c r="T628" s="107"/>
      <c r="U628" s="96"/>
    </row>
    <row r="629" spans="2:21" s="92" customFormat="1" ht="18" customHeight="1" x14ac:dyDescent="0.2">
      <c r="B629" s="97"/>
      <c r="C629" s="23"/>
      <c r="D629" s="98"/>
      <c r="E629" s="9"/>
      <c r="F629" s="9"/>
      <c r="G629" s="9"/>
      <c r="H629" s="9"/>
      <c r="I629" s="9"/>
      <c r="J629" s="9"/>
      <c r="K629" s="9"/>
      <c r="L629" s="114"/>
      <c r="M629" s="114"/>
      <c r="N629" s="114"/>
      <c r="O629" s="97"/>
      <c r="P629" s="97"/>
      <c r="Q629" s="9"/>
      <c r="R629" s="112"/>
      <c r="S629" s="107"/>
      <c r="T629" s="107"/>
      <c r="U629" s="96"/>
    </row>
    <row r="630" spans="2:21" s="92" customFormat="1" ht="18" customHeight="1" x14ac:dyDescent="0.2">
      <c r="B630" s="97"/>
      <c r="C630" s="23"/>
      <c r="D630" s="98"/>
      <c r="E630" s="9"/>
      <c r="F630" s="9"/>
      <c r="G630" s="9"/>
      <c r="H630" s="9"/>
      <c r="I630" s="9"/>
      <c r="J630" s="9"/>
      <c r="K630" s="9"/>
      <c r="L630" s="114"/>
      <c r="M630" s="114"/>
      <c r="N630" s="114"/>
      <c r="O630" s="97"/>
      <c r="P630" s="97"/>
      <c r="Q630" s="9"/>
      <c r="R630" s="112"/>
      <c r="S630" s="107"/>
      <c r="T630" s="107"/>
      <c r="U630" s="96"/>
    </row>
    <row r="631" spans="2:21" s="92" customFormat="1" ht="18" customHeight="1" x14ac:dyDescent="0.2">
      <c r="B631" s="97"/>
      <c r="C631" s="23"/>
      <c r="D631" s="98"/>
      <c r="E631" s="9"/>
      <c r="F631" s="9"/>
      <c r="G631" s="9"/>
      <c r="H631" s="9"/>
      <c r="I631" s="9"/>
      <c r="J631" s="9"/>
      <c r="K631" s="9"/>
      <c r="L631" s="114"/>
      <c r="M631" s="114"/>
      <c r="N631" s="114"/>
      <c r="O631" s="97"/>
      <c r="P631" s="97"/>
      <c r="Q631" s="9"/>
      <c r="R631" s="112"/>
      <c r="S631" s="107"/>
      <c r="T631" s="107"/>
      <c r="U631" s="96"/>
    </row>
    <row r="632" spans="2:21" s="92" customFormat="1" ht="18" customHeight="1" x14ac:dyDescent="0.2">
      <c r="B632" s="97"/>
      <c r="C632" s="23"/>
      <c r="D632" s="98"/>
      <c r="E632" s="9"/>
      <c r="F632" s="9"/>
      <c r="G632" s="9"/>
      <c r="H632" s="9"/>
      <c r="I632" s="9"/>
      <c r="J632" s="9"/>
      <c r="K632" s="9"/>
      <c r="L632" s="114"/>
      <c r="M632" s="114"/>
      <c r="N632" s="114"/>
      <c r="O632" s="97"/>
      <c r="P632" s="97"/>
      <c r="Q632" s="9"/>
      <c r="R632" s="112"/>
      <c r="S632" s="107"/>
      <c r="T632" s="107"/>
      <c r="U632" s="96"/>
    </row>
    <row r="633" spans="2:21" s="92" customFormat="1" ht="18" customHeight="1" x14ac:dyDescent="0.2">
      <c r="B633" s="97"/>
      <c r="C633" s="23"/>
      <c r="D633" s="98"/>
      <c r="E633" s="9"/>
      <c r="F633" s="9"/>
      <c r="G633" s="9"/>
      <c r="H633" s="9"/>
      <c r="I633" s="9"/>
      <c r="J633" s="9"/>
      <c r="K633" s="9"/>
      <c r="L633" s="114"/>
      <c r="M633" s="114"/>
      <c r="N633" s="114"/>
      <c r="O633" s="97"/>
      <c r="P633" s="97"/>
      <c r="Q633" s="9"/>
      <c r="R633" s="112"/>
      <c r="S633" s="107"/>
      <c r="T633" s="107"/>
      <c r="U633" s="96"/>
    </row>
    <row r="634" spans="2:21" s="92" customFormat="1" ht="18" customHeight="1" x14ac:dyDescent="0.2">
      <c r="B634" s="97"/>
      <c r="C634" s="23"/>
      <c r="D634" s="98"/>
      <c r="E634" s="9"/>
      <c r="F634" s="9"/>
      <c r="G634" s="9"/>
      <c r="H634" s="9"/>
      <c r="I634" s="9"/>
      <c r="J634" s="9"/>
      <c r="K634" s="9"/>
      <c r="L634" s="114"/>
      <c r="M634" s="114"/>
      <c r="N634" s="114"/>
      <c r="O634" s="97"/>
      <c r="P634" s="97"/>
      <c r="Q634" s="9"/>
      <c r="R634" s="112"/>
      <c r="S634" s="107"/>
      <c r="T634" s="107"/>
      <c r="U634" s="96"/>
    </row>
    <row r="635" spans="2:21" s="92" customFormat="1" ht="18" customHeight="1" x14ac:dyDescent="0.2">
      <c r="B635" s="97"/>
      <c r="C635" s="23"/>
      <c r="D635" s="98"/>
      <c r="E635" s="9"/>
      <c r="F635" s="9"/>
      <c r="G635" s="9"/>
      <c r="H635" s="9"/>
      <c r="I635" s="9"/>
      <c r="J635" s="9"/>
      <c r="K635" s="9"/>
      <c r="L635" s="114"/>
      <c r="M635" s="114"/>
      <c r="N635" s="114"/>
      <c r="O635" s="97"/>
      <c r="P635" s="97"/>
      <c r="Q635" s="9"/>
      <c r="R635" s="112"/>
      <c r="S635" s="107"/>
      <c r="T635" s="107"/>
      <c r="U635" s="96"/>
    </row>
    <row r="636" spans="2:21" s="92" customFormat="1" ht="18" customHeight="1" x14ac:dyDescent="0.2">
      <c r="B636" s="97"/>
      <c r="C636" s="23"/>
      <c r="D636" s="98"/>
      <c r="E636" s="9"/>
      <c r="F636" s="9"/>
      <c r="G636" s="9"/>
      <c r="H636" s="9"/>
      <c r="I636" s="9"/>
      <c r="J636" s="9"/>
      <c r="K636" s="9"/>
      <c r="L636" s="114"/>
      <c r="M636" s="114"/>
      <c r="N636" s="114"/>
      <c r="O636" s="97"/>
      <c r="P636" s="97"/>
      <c r="Q636" s="9"/>
      <c r="R636" s="112"/>
      <c r="S636" s="107"/>
      <c r="T636" s="107"/>
      <c r="U636" s="96"/>
    </row>
    <row r="637" spans="2:21" s="92" customFormat="1" ht="18" customHeight="1" x14ac:dyDescent="0.2">
      <c r="B637" s="97"/>
      <c r="C637" s="23"/>
      <c r="D637" s="98"/>
      <c r="E637" s="9"/>
      <c r="F637" s="9"/>
      <c r="G637" s="9"/>
      <c r="H637" s="9"/>
      <c r="I637" s="9"/>
      <c r="J637" s="9"/>
      <c r="K637" s="9"/>
      <c r="L637" s="114"/>
      <c r="M637" s="114"/>
      <c r="N637" s="114"/>
      <c r="O637" s="97"/>
      <c r="P637" s="97"/>
      <c r="Q637" s="9"/>
      <c r="R637" s="112"/>
      <c r="S637" s="107"/>
      <c r="T637" s="107"/>
      <c r="U637" s="96"/>
    </row>
    <row r="638" spans="2:21" s="92" customFormat="1" ht="18" customHeight="1" x14ac:dyDescent="0.2">
      <c r="B638" s="97"/>
      <c r="C638" s="23"/>
      <c r="D638" s="98"/>
      <c r="E638" s="9"/>
      <c r="F638" s="9"/>
      <c r="G638" s="9"/>
      <c r="H638" s="9"/>
      <c r="I638" s="9"/>
      <c r="J638" s="9"/>
      <c r="K638" s="9"/>
      <c r="L638" s="114"/>
      <c r="M638" s="114"/>
      <c r="N638" s="114"/>
      <c r="O638" s="97"/>
      <c r="P638" s="97"/>
      <c r="Q638" s="9"/>
      <c r="R638" s="112"/>
      <c r="S638" s="107"/>
      <c r="T638" s="107"/>
      <c r="U638" s="96"/>
    </row>
    <row r="639" spans="2:21" s="92" customFormat="1" ht="18" customHeight="1" x14ac:dyDescent="0.2">
      <c r="B639" s="97"/>
      <c r="C639" s="23"/>
      <c r="D639" s="98"/>
      <c r="E639" s="9"/>
      <c r="F639" s="9"/>
      <c r="G639" s="9"/>
      <c r="H639" s="9"/>
      <c r="I639" s="9"/>
      <c r="J639" s="9"/>
      <c r="K639" s="9"/>
      <c r="L639" s="114"/>
      <c r="M639" s="114"/>
      <c r="N639" s="114"/>
      <c r="O639" s="97"/>
      <c r="P639" s="97"/>
      <c r="Q639" s="9"/>
      <c r="R639" s="112"/>
      <c r="S639" s="107"/>
      <c r="T639" s="107"/>
      <c r="U639" s="96"/>
    </row>
    <row r="640" spans="2:21" s="92" customFormat="1" ht="18" customHeight="1" x14ac:dyDescent="0.2">
      <c r="B640" s="97"/>
      <c r="C640" s="23"/>
      <c r="D640" s="98"/>
      <c r="E640" s="9"/>
      <c r="F640" s="9"/>
      <c r="G640" s="9"/>
      <c r="H640" s="9"/>
      <c r="I640" s="9"/>
      <c r="J640" s="9"/>
      <c r="K640" s="9"/>
      <c r="L640" s="114"/>
      <c r="M640" s="114"/>
      <c r="N640" s="114"/>
      <c r="O640" s="97"/>
      <c r="P640" s="97"/>
      <c r="Q640" s="9"/>
      <c r="R640" s="112"/>
      <c r="S640" s="107"/>
      <c r="T640" s="107"/>
      <c r="U640" s="96"/>
    </row>
    <row r="641" spans="2:21" s="92" customFormat="1" ht="18" customHeight="1" x14ac:dyDescent="0.2">
      <c r="B641" s="97"/>
      <c r="C641" s="23"/>
      <c r="D641" s="98"/>
      <c r="E641" s="9"/>
      <c r="F641" s="9"/>
      <c r="G641" s="9"/>
      <c r="H641" s="9"/>
      <c r="I641" s="9"/>
      <c r="J641" s="9"/>
      <c r="K641" s="9"/>
      <c r="L641" s="114"/>
      <c r="M641" s="114"/>
      <c r="N641" s="114"/>
      <c r="O641" s="97"/>
      <c r="P641" s="97"/>
      <c r="Q641" s="9"/>
      <c r="R641" s="112"/>
      <c r="S641" s="107"/>
      <c r="T641" s="107"/>
      <c r="U641" s="96"/>
    </row>
    <row r="642" spans="2:21" s="92" customFormat="1" ht="18" customHeight="1" x14ac:dyDescent="0.2">
      <c r="B642" s="97"/>
      <c r="C642" s="23"/>
      <c r="D642" s="98"/>
      <c r="E642" s="9"/>
      <c r="F642" s="9"/>
      <c r="G642" s="9"/>
      <c r="H642" s="9"/>
      <c r="I642" s="9"/>
      <c r="J642" s="9"/>
      <c r="K642" s="9"/>
      <c r="L642" s="114"/>
      <c r="M642" s="114"/>
      <c r="N642" s="114"/>
      <c r="O642" s="97"/>
      <c r="P642" s="97"/>
      <c r="Q642" s="9"/>
      <c r="R642" s="112"/>
      <c r="S642" s="107"/>
      <c r="T642" s="107"/>
      <c r="U642" s="96"/>
    </row>
    <row r="643" spans="2:21" s="92" customFormat="1" ht="18" customHeight="1" x14ac:dyDescent="0.2">
      <c r="B643" s="97"/>
      <c r="C643" s="23"/>
      <c r="D643" s="98"/>
      <c r="E643" s="9"/>
      <c r="F643" s="9"/>
      <c r="G643" s="9"/>
      <c r="H643" s="9"/>
      <c r="I643" s="9"/>
      <c r="J643" s="9"/>
      <c r="K643" s="9"/>
      <c r="L643" s="114"/>
      <c r="M643" s="114"/>
      <c r="N643" s="114"/>
      <c r="O643" s="97"/>
      <c r="P643" s="97"/>
      <c r="Q643" s="9"/>
      <c r="R643" s="112"/>
      <c r="S643" s="107"/>
      <c r="T643" s="107"/>
      <c r="U643" s="96"/>
    </row>
    <row r="644" spans="2:21" s="92" customFormat="1" ht="18" customHeight="1" x14ac:dyDescent="0.2">
      <c r="B644" s="97"/>
      <c r="C644" s="23"/>
      <c r="D644" s="98"/>
      <c r="E644" s="9"/>
      <c r="F644" s="9"/>
      <c r="G644" s="9"/>
      <c r="H644" s="9"/>
      <c r="I644" s="9"/>
      <c r="J644" s="9"/>
      <c r="K644" s="9"/>
      <c r="L644" s="114"/>
      <c r="M644" s="114"/>
      <c r="N644" s="114"/>
      <c r="O644" s="97"/>
      <c r="P644" s="97"/>
      <c r="Q644" s="9"/>
      <c r="R644" s="112"/>
      <c r="S644" s="107"/>
      <c r="T644" s="107"/>
      <c r="U644" s="96"/>
    </row>
    <row r="645" spans="2:21" s="92" customFormat="1" ht="18" customHeight="1" x14ac:dyDescent="0.2">
      <c r="B645" s="97"/>
      <c r="C645" s="23"/>
      <c r="D645" s="98"/>
      <c r="E645" s="9"/>
      <c r="F645" s="9"/>
      <c r="G645" s="9"/>
      <c r="H645" s="9"/>
      <c r="I645" s="9"/>
      <c r="J645" s="9"/>
      <c r="K645" s="9"/>
      <c r="L645" s="114"/>
      <c r="M645" s="114"/>
      <c r="N645" s="114"/>
      <c r="O645" s="97"/>
      <c r="P645" s="97"/>
      <c r="Q645" s="9"/>
      <c r="R645" s="112"/>
      <c r="S645" s="107"/>
      <c r="T645" s="107"/>
      <c r="U645" s="96"/>
    </row>
    <row r="646" spans="2:21" s="92" customFormat="1" ht="18" customHeight="1" x14ac:dyDescent="0.2">
      <c r="B646" s="97"/>
      <c r="C646" s="23"/>
      <c r="D646" s="98"/>
      <c r="E646" s="9"/>
      <c r="F646" s="9"/>
      <c r="G646" s="9"/>
      <c r="H646" s="9"/>
      <c r="I646" s="9"/>
      <c r="J646" s="9"/>
      <c r="K646" s="9"/>
      <c r="L646" s="114"/>
      <c r="M646" s="114"/>
      <c r="N646" s="114"/>
      <c r="O646" s="97"/>
      <c r="P646" s="97"/>
      <c r="Q646" s="9"/>
      <c r="R646" s="112"/>
      <c r="S646" s="107"/>
      <c r="T646" s="107"/>
      <c r="U646" s="96"/>
    </row>
    <row r="647" spans="2:21" s="92" customFormat="1" ht="18" customHeight="1" x14ac:dyDescent="0.2">
      <c r="B647" s="97"/>
      <c r="C647" s="23"/>
      <c r="D647" s="98"/>
      <c r="E647" s="9"/>
      <c r="F647" s="9"/>
      <c r="G647" s="9"/>
      <c r="H647" s="9"/>
      <c r="I647" s="9"/>
      <c r="J647" s="9"/>
      <c r="K647" s="9"/>
      <c r="L647" s="114"/>
      <c r="M647" s="114"/>
      <c r="N647" s="114"/>
      <c r="O647" s="97"/>
      <c r="P647" s="97"/>
      <c r="Q647" s="9"/>
      <c r="R647" s="112"/>
      <c r="S647" s="107"/>
      <c r="T647" s="107"/>
      <c r="U647" s="96"/>
    </row>
    <row r="648" spans="2:21" s="92" customFormat="1" ht="18" customHeight="1" x14ac:dyDescent="0.2">
      <c r="B648" s="97"/>
      <c r="C648" s="23"/>
      <c r="D648" s="98"/>
      <c r="E648" s="9"/>
      <c r="F648" s="9"/>
      <c r="G648" s="9"/>
      <c r="H648" s="9"/>
      <c r="I648" s="9"/>
      <c r="J648" s="9"/>
      <c r="K648" s="9"/>
      <c r="L648" s="114"/>
      <c r="M648" s="114"/>
      <c r="N648" s="114"/>
      <c r="O648" s="97"/>
      <c r="P648" s="97"/>
      <c r="Q648" s="9"/>
      <c r="R648" s="112"/>
      <c r="S648" s="107"/>
      <c r="T648" s="107"/>
      <c r="U648" s="96"/>
    </row>
    <row r="649" spans="2:21" s="92" customFormat="1" ht="18" customHeight="1" x14ac:dyDescent="0.2">
      <c r="B649" s="97"/>
      <c r="C649" s="23"/>
      <c r="D649" s="98"/>
      <c r="E649" s="9"/>
      <c r="F649" s="9"/>
      <c r="G649" s="9"/>
      <c r="H649" s="9"/>
      <c r="I649" s="9"/>
      <c r="J649" s="9"/>
      <c r="K649" s="9"/>
      <c r="L649" s="114"/>
      <c r="M649" s="114"/>
      <c r="N649" s="114"/>
      <c r="O649" s="97"/>
      <c r="P649" s="97"/>
      <c r="Q649" s="9"/>
      <c r="R649" s="112"/>
      <c r="S649" s="107"/>
      <c r="T649" s="107"/>
      <c r="U649" s="96"/>
    </row>
    <row r="650" spans="2:21" s="92" customFormat="1" ht="18" customHeight="1" x14ac:dyDescent="0.2">
      <c r="B650" s="97"/>
      <c r="C650" s="23"/>
      <c r="D650" s="98"/>
      <c r="E650" s="9"/>
      <c r="F650" s="9"/>
      <c r="G650" s="9"/>
      <c r="H650" s="9"/>
      <c r="I650" s="9"/>
      <c r="J650" s="9"/>
      <c r="K650" s="9"/>
      <c r="L650" s="114"/>
      <c r="M650" s="114"/>
      <c r="N650" s="114"/>
      <c r="O650" s="97"/>
      <c r="P650" s="97"/>
      <c r="Q650" s="9"/>
      <c r="R650" s="112"/>
      <c r="S650" s="107"/>
      <c r="T650" s="107"/>
      <c r="U650" s="96"/>
    </row>
    <row r="651" spans="2:21" s="92" customFormat="1" ht="18" customHeight="1" x14ac:dyDescent="0.2">
      <c r="B651" s="97"/>
      <c r="C651" s="23"/>
      <c r="D651" s="98"/>
      <c r="E651" s="9"/>
      <c r="F651" s="9"/>
      <c r="G651" s="9"/>
      <c r="H651" s="9"/>
      <c r="I651" s="9"/>
      <c r="J651" s="9"/>
      <c r="K651" s="9"/>
      <c r="L651" s="114"/>
      <c r="M651" s="114"/>
      <c r="N651" s="114"/>
      <c r="O651" s="97"/>
      <c r="P651" s="97"/>
      <c r="Q651" s="9"/>
      <c r="R651" s="112"/>
      <c r="S651" s="107"/>
      <c r="T651" s="107"/>
      <c r="U651" s="96"/>
    </row>
    <row r="652" spans="2:21" s="92" customFormat="1" ht="18" customHeight="1" x14ac:dyDescent="0.2">
      <c r="B652" s="97"/>
      <c r="C652" s="23"/>
      <c r="D652" s="98"/>
      <c r="E652" s="9"/>
      <c r="F652" s="9"/>
      <c r="G652" s="9"/>
      <c r="H652" s="9"/>
      <c r="I652" s="9"/>
      <c r="J652" s="9"/>
      <c r="K652" s="9"/>
      <c r="L652" s="114"/>
      <c r="M652" s="114"/>
      <c r="N652" s="114"/>
      <c r="O652" s="97"/>
      <c r="P652" s="97"/>
      <c r="Q652" s="9"/>
      <c r="R652" s="112"/>
      <c r="S652" s="107"/>
      <c r="T652" s="107"/>
      <c r="U652" s="96"/>
    </row>
    <row r="653" spans="2:21" s="92" customFormat="1" ht="18" customHeight="1" x14ac:dyDescent="0.2">
      <c r="B653" s="97"/>
      <c r="C653" s="23"/>
      <c r="D653" s="98"/>
      <c r="E653" s="9"/>
      <c r="F653" s="9"/>
      <c r="G653" s="9"/>
      <c r="H653" s="9"/>
      <c r="I653" s="9"/>
      <c r="J653" s="9"/>
      <c r="K653" s="9"/>
      <c r="L653" s="114"/>
      <c r="M653" s="114"/>
      <c r="N653" s="114"/>
      <c r="O653" s="97"/>
      <c r="P653" s="97"/>
      <c r="Q653" s="9"/>
      <c r="R653" s="112"/>
      <c r="S653" s="107"/>
      <c r="T653" s="107"/>
      <c r="U653" s="96"/>
    </row>
    <row r="654" spans="2:21" s="92" customFormat="1" ht="18" customHeight="1" x14ac:dyDescent="0.2">
      <c r="B654" s="97"/>
      <c r="C654" s="23"/>
      <c r="D654" s="98"/>
      <c r="E654" s="9"/>
      <c r="F654" s="9"/>
      <c r="G654" s="9"/>
      <c r="H654" s="9"/>
      <c r="I654" s="9"/>
      <c r="J654" s="9"/>
      <c r="K654" s="9"/>
      <c r="L654" s="114"/>
      <c r="M654" s="114"/>
      <c r="N654" s="114"/>
      <c r="O654" s="97"/>
      <c r="P654" s="97"/>
      <c r="Q654" s="9"/>
      <c r="R654" s="112"/>
      <c r="S654" s="107"/>
      <c r="T654" s="107"/>
      <c r="U654" s="96"/>
    </row>
    <row r="655" spans="2:21" s="92" customFormat="1" ht="18" customHeight="1" x14ac:dyDescent="0.2">
      <c r="B655" s="97"/>
      <c r="C655" s="23"/>
      <c r="D655" s="98"/>
      <c r="E655" s="9"/>
      <c r="F655" s="9"/>
      <c r="G655" s="9"/>
      <c r="H655" s="9"/>
      <c r="I655" s="9"/>
      <c r="J655" s="9"/>
      <c r="K655" s="9"/>
      <c r="L655" s="114"/>
      <c r="M655" s="114"/>
      <c r="N655" s="114"/>
      <c r="O655" s="97"/>
      <c r="P655" s="97"/>
      <c r="Q655" s="9"/>
      <c r="R655" s="112"/>
      <c r="S655" s="107"/>
      <c r="T655" s="107"/>
      <c r="U655" s="96"/>
    </row>
    <row r="656" spans="2:21" s="92" customFormat="1" ht="18" customHeight="1" x14ac:dyDescent="0.2">
      <c r="B656" s="97"/>
      <c r="C656" s="23"/>
      <c r="D656" s="98"/>
      <c r="E656" s="9"/>
      <c r="F656" s="9"/>
      <c r="G656" s="9"/>
      <c r="H656" s="9"/>
      <c r="I656" s="9"/>
      <c r="J656" s="9"/>
      <c r="K656" s="9"/>
      <c r="L656" s="114"/>
      <c r="M656" s="114"/>
      <c r="N656" s="114"/>
      <c r="O656" s="97"/>
      <c r="P656" s="97"/>
      <c r="Q656" s="9"/>
      <c r="R656" s="112"/>
      <c r="S656" s="107"/>
      <c r="T656" s="107"/>
      <c r="U656" s="96"/>
    </row>
    <row r="657" spans="2:21" s="92" customFormat="1" ht="18" customHeight="1" x14ac:dyDescent="0.2">
      <c r="B657" s="97"/>
      <c r="C657" s="23"/>
      <c r="D657" s="98"/>
      <c r="E657" s="9"/>
      <c r="F657" s="9"/>
      <c r="G657" s="9"/>
      <c r="H657" s="9"/>
      <c r="I657" s="9"/>
      <c r="J657" s="9"/>
      <c r="K657" s="9"/>
      <c r="L657" s="114"/>
      <c r="M657" s="114"/>
      <c r="N657" s="114"/>
      <c r="O657" s="97"/>
      <c r="P657" s="97"/>
      <c r="Q657" s="9"/>
      <c r="R657" s="112"/>
      <c r="S657" s="107"/>
      <c r="T657" s="107"/>
      <c r="U657" s="96"/>
    </row>
    <row r="658" spans="2:21" s="92" customFormat="1" ht="18" customHeight="1" x14ac:dyDescent="0.2">
      <c r="B658" s="97"/>
      <c r="C658" s="23"/>
      <c r="D658" s="98"/>
      <c r="E658" s="9"/>
      <c r="F658" s="9"/>
      <c r="G658" s="9"/>
      <c r="H658" s="9"/>
      <c r="I658" s="9"/>
      <c r="J658" s="9"/>
      <c r="K658" s="9"/>
      <c r="L658" s="114"/>
      <c r="M658" s="114"/>
      <c r="N658" s="114"/>
      <c r="O658" s="97"/>
      <c r="P658" s="97"/>
      <c r="Q658" s="9"/>
      <c r="R658" s="112"/>
      <c r="S658" s="107"/>
      <c r="T658" s="107"/>
      <c r="U658" s="96"/>
    </row>
    <row r="659" spans="2:21" s="92" customFormat="1" ht="18" customHeight="1" x14ac:dyDescent="0.2">
      <c r="B659" s="97"/>
      <c r="C659" s="23"/>
      <c r="D659" s="98"/>
      <c r="E659" s="9"/>
      <c r="F659" s="9"/>
      <c r="G659" s="9"/>
      <c r="H659" s="9"/>
      <c r="I659" s="9"/>
      <c r="J659" s="9"/>
      <c r="K659" s="9"/>
      <c r="L659" s="114"/>
      <c r="M659" s="114"/>
      <c r="N659" s="114"/>
      <c r="O659" s="97"/>
      <c r="P659" s="97"/>
      <c r="Q659" s="9"/>
      <c r="R659" s="112"/>
      <c r="S659" s="107"/>
      <c r="T659" s="107"/>
      <c r="U659" s="96"/>
    </row>
    <row r="660" spans="2:21" s="92" customFormat="1" ht="18" customHeight="1" x14ac:dyDescent="0.2">
      <c r="B660" s="97"/>
      <c r="C660" s="23"/>
      <c r="D660" s="98"/>
      <c r="E660" s="9"/>
      <c r="F660" s="9"/>
      <c r="G660" s="9"/>
      <c r="H660" s="9"/>
      <c r="I660" s="9"/>
      <c r="J660" s="9"/>
      <c r="K660" s="9"/>
      <c r="L660" s="114"/>
      <c r="M660" s="114"/>
      <c r="N660" s="114"/>
      <c r="O660" s="97"/>
      <c r="P660" s="97"/>
      <c r="Q660" s="9"/>
      <c r="R660" s="112"/>
      <c r="S660" s="107"/>
      <c r="T660" s="107"/>
      <c r="U660" s="96"/>
    </row>
    <row r="661" spans="2:21" s="92" customFormat="1" ht="18" customHeight="1" x14ac:dyDescent="0.2">
      <c r="B661" s="97"/>
      <c r="C661" s="23"/>
      <c r="D661" s="98"/>
      <c r="E661" s="9"/>
      <c r="F661" s="9"/>
      <c r="G661" s="9"/>
      <c r="H661" s="9"/>
      <c r="I661" s="9"/>
      <c r="J661" s="9"/>
      <c r="K661" s="9"/>
      <c r="L661" s="114"/>
      <c r="M661" s="114"/>
      <c r="N661" s="114"/>
      <c r="O661" s="97"/>
      <c r="P661" s="97"/>
      <c r="Q661" s="9"/>
      <c r="R661" s="112"/>
      <c r="S661" s="107"/>
      <c r="T661" s="107"/>
      <c r="U661" s="96"/>
    </row>
    <row r="662" spans="2:21" s="92" customFormat="1" ht="18" customHeight="1" x14ac:dyDescent="0.2">
      <c r="B662" s="97"/>
      <c r="C662" s="23"/>
      <c r="D662" s="98"/>
      <c r="E662" s="9"/>
      <c r="F662" s="9"/>
      <c r="G662" s="9"/>
      <c r="H662" s="9"/>
      <c r="I662" s="9"/>
      <c r="J662" s="9"/>
      <c r="K662" s="9"/>
      <c r="L662" s="114"/>
      <c r="M662" s="114"/>
      <c r="N662" s="114"/>
      <c r="O662" s="97"/>
      <c r="P662" s="97"/>
      <c r="Q662" s="9"/>
      <c r="R662" s="112"/>
      <c r="S662" s="107"/>
      <c r="T662" s="107"/>
      <c r="U662" s="96"/>
    </row>
    <row r="663" spans="2:21" s="92" customFormat="1" ht="18" customHeight="1" x14ac:dyDescent="0.2">
      <c r="B663" s="97"/>
      <c r="C663" s="23"/>
      <c r="D663" s="98"/>
      <c r="E663" s="9"/>
      <c r="F663" s="9"/>
      <c r="G663" s="9"/>
      <c r="H663" s="9"/>
      <c r="I663" s="9"/>
      <c r="J663" s="9"/>
      <c r="K663" s="9"/>
      <c r="L663" s="114"/>
      <c r="M663" s="114"/>
      <c r="N663" s="114"/>
      <c r="O663" s="97"/>
      <c r="P663" s="97"/>
      <c r="Q663" s="9"/>
      <c r="R663" s="112"/>
      <c r="S663" s="107"/>
      <c r="T663" s="107"/>
      <c r="U663" s="96"/>
    </row>
    <row r="664" spans="2:21" s="92" customFormat="1" ht="18" customHeight="1" x14ac:dyDescent="0.2">
      <c r="B664" s="97"/>
      <c r="C664" s="23"/>
      <c r="D664" s="98"/>
      <c r="E664" s="9"/>
      <c r="F664" s="9"/>
      <c r="G664" s="9"/>
      <c r="H664" s="9"/>
      <c r="I664" s="9"/>
      <c r="J664" s="9"/>
      <c r="K664" s="9"/>
      <c r="L664" s="114"/>
      <c r="M664" s="114"/>
      <c r="N664" s="114"/>
      <c r="O664" s="97"/>
      <c r="P664" s="97"/>
      <c r="Q664" s="9"/>
      <c r="R664" s="112"/>
      <c r="S664" s="107"/>
      <c r="T664" s="107"/>
      <c r="U664" s="96"/>
    </row>
    <row r="665" spans="2:21" s="92" customFormat="1" ht="18" customHeight="1" x14ac:dyDescent="0.2">
      <c r="B665" s="97"/>
      <c r="C665" s="23"/>
      <c r="D665" s="98"/>
      <c r="E665" s="9"/>
      <c r="F665" s="9"/>
      <c r="G665" s="9"/>
      <c r="H665" s="9"/>
      <c r="I665" s="9"/>
      <c r="J665" s="9"/>
      <c r="K665" s="9"/>
      <c r="L665" s="114"/>
      <c r="M665" s="114"/>
      <c r="N665" s="114"/>
      <c r="O665" s="97"/>
      <c r="P665" s="97"/>
      <c r="Q665" s="9"/>
      <c r="R665" s="112"/>
      <c r="S665" s="107"/>
      <c r="T665" s="107"/>
      <c r="U665" s="96"/>
    </row>
    <row r="666" spans="2:21" s="92" customFormat="1" ht="18" customHeight="1" x14ac:dyDescent="0.2">
      <c r="B666" s="97"/>
      <c r="C666" s="23"/>
      <c r="D666" s="98"/>
      <c r="E666" s="9"/>
      <c r="F666" s="9"/>
      <c r="G666" s="9"/>
      <c r="H666" s="9"/>
      <c r="I666" s="9"/>
      <c r="J666" s="9"/>
      <c r="K666" s="9"/>
      <c r="L666" s="114"/>
      <c r="M666" s="114"/>
      <c r="N666" s="114"/>
      <c r="O666" s="97"/>
      <c r="P666" s="97"/>
      <c r="Q666" s="9"/>
      <c r="R666" s="112"/>
      <c r="S666" s="107"/>
      <c r="T666" s="107"/>
      <c r="U666" s="96"/>
    </row>
    <row r="667" spans="2:21" s="92" customFormat="1" ht="18" customHeight="1" x14ac:dyDescent="0.2">
      <c r="B667" s="97"/>
      <c r="C667" s="23"/>
      <c r="D667" s="98"/>
      <c r="E667" s="9"/>
      <c r="F667" s="9"/>
      <c r="G667" s="9"/>
      <c r="H667" s="9"/>
      <c r="I667" s="9"/>
      <c r="J667" s="9"/>
      <c r="K667" s="9"/>
      <c r="L667" s="114"/>
      <c r="M667" s="114"/>
      <c r="N667" s="114"/>
      <c r="O667" s="97"/>
      <c r="P667" s="97"/>
      <c r="Q667" s="9"/>
      <c r="R667" s="112"/>
      <c r="S667" s="107"/>
      <c r="T667" s="107"/>
      <c r="U667" s="96"/>
    </row>
    <row r="668" spans="2:21" s="92" customFormat="1" ht="18" customHeight="1" x14ac:dyDescent="0.2">
      <c r="B668" s="97"/>
      <c r="C668" s="23"/>
      <c r="D668" s="98"/>
      <c r="E668" s="9"/>
      <c r="F668" s="9"/>
      <c r="G668" s="9"/>
      <c r="H668" s="9"/>
      <c r="I668" s="9"/>
      <c r="J668" s="9"/>
      <c r="K668" s="9"/>
      <c r="L668" s="114"/>
      <c r="M668" s="114"/>
      <c r="N668" s="114"/>
      <c r="O668" s="97"/>
      <c r="P668" s="97"/>
      <c r="Q668" s="9"/>
      <c r="R668" s="112"/>
      <c r="S668" s="107"/>
      <c r="T668" s="107"/>
      <c r="U668" s="96"/>
    </row>
    <row r="669" spans="2:21" s="92" customFormat="1" ht="18" customHeight="1" x14ac:dyDescent="0.2">
      <c r="B669" s="97"/>
      <c r="C669" s="23"/>
      <c r="D669" s="98"/>
      <c r="E669" s="9"/>
      <c r="F669" s="9"/>
      <c r="G669" s="9"/>
      <c r="H669" s="9"/>
      <c r="I669" s="9"/>
      <c r="J669" s="9"/>
      <c r="K669" s="9"/>
      <c r="L669" s="114"/>
      <c r="M669" s="114"/>
      <c r="N669" s="114"/>
      <c r="O669" s="97"/>
      <c r="P669" s="97"/>
      <c r="Q669" s="9"/>
      <c r="R669" s="112"/>
      <c r="S669" s="107"/>
      <c r="T669" s="107"/>
      <c r="U669" s="96"/>
    </row>
    <row r="670" spans="2:21" s="92" customFormat="1" ht="18" customHeight="1" x14ac:dyDescent="0.2">
      <c r="B670" s="97"/>
      <c r="C670" s="23"/>
      <c r="D670" s="98"/>
      <c r="E670" s="9"/>
      <c r="F670" s="9"/>
      <c r="G670" s="9"/>
      <c r="H670" s="9"/>
      <c r="I670" s="9"/>
      <c r="J670" s="9"/>
      <c r="K670" s="9"/>
      <c r="L670" s="114"/>
      <c r="M670" s="114"/>
      <c r="N670" s="114"/>
      <c r="O670" s="97"/>
      <c r="P670" s="97"/>
      <c r="Q670" s="9"/>
      <c r="R670" s="112"/>
      <c r="S670" s="107"/>
      <c r="T670" s="107"/>
      <c r="U670" s="96"/>
    </row>
    <row r="671" spans="2:21" s="92" customFormat="1" ht="18" customHeight="1" x14ac:dyDescent="0.2">
      <c r="B671" s="97"/>
      <c r="C671" s="23"/>
      <c r="D671" s="98"/>
      <c r="E671" s="9"/>
      <c r="F671" s="9"/>
      <c r="G671" s="9"/>
      <c r="H671" s="9"/>
      <c r="I671" s="9"/>
      <c r="J671" s="9"/>
      <c r="K671" s="9"/>
      <c r="L671" s="114"/>
      <c r="M671" s="114"/>
      <c r="N671" s="114"/>
      <c r="O671" s="97"/>
      <c r="P671" s="97"/>
      <c r="Q671" s="9"/>
      <c r="R671" s="112"/>
      <c r="S671" s="107"/>
      <c r="T671" s="107"/>
      <c r="U671" s="96"/>
    </row>
    <row r="672" spans="2:21" s="92" customFormat="1" ht="18" customHeight="1" x14ac:dyDescent="0.2">
      <c r="B672" s="97"/>
      <c r="C672" s="23"/>
      <c r="D672" s="98"/>
      <c r="E672" s="9"/>
      <c r="F672" s="9"/>
      <c r="G672" s="9"/>
      <c r="H672" s="9"/>
      <c r="I672" s="9"/>
      <c r="J672" s="9"/>
      <c r="K672" s="9"/>
      <c r="L672" s="114"/>
      <c r="M672" s="114"/>
      <c r="N672" s="114"/>
      <c r="O672" s="97"/>
      <c r="P672" s="97"/>
      <c r="Q672" s="9"/>
      <c r="R672" s="112"/>
      <c r="S672" s="107"/>
      <c r="T672" s="107"/>
      <c r="U672" s="96"/>
    </row>
    <row r="673" spans="2:21" s="92" customFormat="1" ht="18" customHeight="1" x14ac:dyDescent="0.2">
      <c r="B673" s="97"/>
      <c r="C673" s="23"/>
      <c r="D673" s="98"/>
      <c r="E673" s="9"/>
      <c r="F673" s="9"/>
      <c r="G673" s="9"/>
      <c r="H673" s="9"/>
      <c r="I673" s="9"/>
      <c r="J673" s="9"/>
      <c r="K673" s="9"/>
      <c r="L673" s="114"/>
      <c r="M673" s="114"/>
      <c r="N673" s="114"/>
      <c r="O673" s="97"/>
      <c r="P673" s="97"/>
      <c r="Q673" s="9"/>
      <c r="R673" s="112"/>
      <c r="S673" s="107"/>
      <c r="T673" s="107"/>
      <c r="U673" s="96"/>
    </row>
    <row r="674" spans="2:21" s="92" customFormat="1" ht="18" customHeight="1" x14ac:dyDescent="0.2">
      <c r="B674" s="97"/>
      <c r="C674" s="23"/>
      <c r="D674" s="98"/>
      <c r="E674" s="9"/>
      <c r="F674" s="9"/>
      <c r="G674" s="9"/>
      <c r="H674" s="9"/>
      <c r="I674" s="9"/>
      <c r="J674" s="9"/>
      <c r="K674" s="9"/>
      <c r="L674" s="114"/>
      <c r="M674" s="114"/>
      <c r="N674" s="114"/>
      <c r="O674" s="97"/>
      <c r="P674" s="97"/>
      <c r="Q674" s="9"/>
      <c r="R674" s="112"/>
      <c r="S674" s="107"/>
      <c r="T674" s="107"/>
      <c r="U674" s="96"/>
    </row>
    <row r="675" spans="2:21" s="92" customFormat="1" ht="18" customHeight="1" x14ac:dyDescent="0.2">
      <c r="B675" s="97"/>
      <c r="C675" s="23"/>
      <c r="D675" s="98"/>
      <c r="E675" s="9"/>
      <c r="F675" s="9"/>
      <c r="G675" s="9"/>
      <c r="H675" s="9"/>
      <c r="I675" s="9"/>
      <c r="J675" s="9"/>
      <c r="K675" s="9"/>
      <c r="L675" s="114"/>
      <c r="M675" s="114"/>
      <c r="N675" s="114"/>
      <c r="O675" s="97"/>
      <c r="P675" s="97"/>
      <c r="Q675" s="9"/>
      <c r="R675" s="112"/>
      <c r="S675" s="107"/>
      <c r="T675" s="107"/>
      <c r="U675" s="96"/>
    </row>
    <row r="676" spans="2:21" s="92" customFormat="1" ht="18" customHeight="1" x14ac:dyDescent="0.2">
      <c r="B676" s="97"/>
      <c r="C676" s="23"/>
      <c r="D676" s="98"/>
      <c r="E676" s="9"/>
      <c r="F676" s="9"/>
      <c r="G676" s="9"/>
      <c r="H676" s="9"/>
      <c r="I676" s="9"/>
      <c r="J676" s="9"/>
      <c r="K676" s="9"/>
      <c r="L676" s="114"/>
      <c r="M676" s="114"/>
      <c r="N676" s="114"/>
      <c r="O676" s="97"/>
      <c r="P676" s="97"/>
      <c r="Q676" s="9"/>
      <c r="R676" s="112"/>
      <c r="S676" s="107"/>
      <c r="T676" s="107"/>
      <c r="U676" s="96"/>
    </row>
    <row r="677" spans="2:21" s="92" customFormat="1" ht="18" customHeight="1" x14ac:dyDescent="0.2">
      <c r="B677" s="97"/>
      <c r="C677" s="23"/>
      <c r="D677" s="98"/>
      <c r="E677" s="9"/>
      <c r="F677" s="9"/>
      <c r="G677" s="9"/>
      <c r="H677" s="9"/>
      <c r="I677" s="9"/>
      <c r="J677" s="9"/>
      <c r="K677" s="9"/>
      <c r="L677" s="114"/>
      <c r="M677" s="114"/>
      <c r="N677" s="114"/>
      <c r="O677" s="97"/>
      <c r="P677" s="97"/>
      <c r="Q677" s="9"/>
      <c r="R677" s="112"/>
      <c r="S677" s="107"/>
      <c r="T677" s="107"/>
      <c r="U677" s="96"/>
    </row>
    <row r="678" spans="2:21" s="92" customFormat="1" ht="18" customHeight="1" x14ac:dyDescent="0.2">
      <c r="B678" s="97"/>
      <c r="C678" s="23"/>
      <c r="D678" s="98"/>
      <c r="E678" s="9"/>
      <c r="F678" s="9"/>
      <c r="G678" s="9"/>
      <c r="H678" s="9"/>
      <c r="I678" s="9"/>
      <c r="J678" s="9"/>
      <c r="K678" s="9"/>
      <c r="L678" s="114"/>
      <c r="M678" s="114"/>
      <c r="N678" s="114"/>
      <c r="O678" s="97"/>
      <c r="P678" s="97"/>
      <c r="Q678" s="9"/>
      <c r="R678" s="112"/>
      <c r="S678" s="107"/>
      <c r="T678" s="107"/>
      <c r="U678" s="96"/>
    </row>
    <row r="679" spans="2:21" s="92" customFormat="1" ht="18" customHeight="1" x14ac:dyDescent="0.2">
      <c r="B679" s="97"/>
      <c r="C679" s="23"/>
      <c r="D679" s="98"/>
      <c r="E679" s="9"/>
      <c r="F679" s="9"/>
      <c r="G679" s="9"/>
      <c r="H679" s="9"/>
      <c r="I679" s="9"/>
      <c r="J679" s="9"/>
      <c r="K679" s="9"/>
      <c r="L679" s="114"/>
      <c r="M679" s="114"/>
      <c r="N679" s="114"/>
      <c r="O679" s="97"/>
      <c r="P679" s="97"/>
      <c r="Q679" s="9"/>
      <c r="R679" s="112"/>
      <c r="S679" s="107"/>
      <c r="T679" s="107"/>
      <c r="U679" s="96"/>
    </row>
    <row r="680" spans="2:21" s="92" customFormat="1" ht="18" customHeight="1" x14ac:dyDescent="0.2">
      <c r="B680" s="97"/>
      <c r="C680" s="23"/>
      <c r="D680" s="98"/>
      <c r="E680" s="9"/>
      <c r="F680" s="9"/>
      <c r="G680" s="9"/>
      <c r="H680" s="9"/>
      <c r="I680" s="9"/>
      <c r="J680" s="9"/>
      <c r="K680" s="9"/>
      <c r="L680" s="114"/>
      <c r="M680" s="114"/>
      <c r="N680" s="114"/>
      <c r="O680" s="97"/>
      <c r="P680" s="97"/>
      <c r="Q680" s="9"/>
      <c r="R680" s="112"/>
      <c r="S680" s="107"/>
      <c r="T680" s="107"/>
      <c r="U680" s="96"/>
    </row>
    <row r="681" spans="2:21" s="92" customFormat="1" ht="18" customHeight="1" x14ac:dyDescent="0.2">
      <c r="B681" s="97"/>
      <c r="C681" s="23"/>
      <c r="D681" s="98"/>
      <c r="E681" s="9"/>
      <c r="F681" s="9"/>
      <c r="G681" s="9"/>
      <c r="H681" s="9"/>
      <c r="I681" s="9"/>
      <c r="J681" s="9"/>
      <c r="K681" s="9"/>
      <c r="L681" s="114"/>
      <c r="M681" s="114"/>
      <c r="N681" s="114"/>
      <c r="O681" s="97"/>
      <c r="P681" s="97"/>
      <c r="Q681" s="9"/>
      <c r="R681" s="112"/>
      <c r="S681" s="107"/>
      <c r="T681" s="107"/>
      <c r="U681" s="96"/>
    </row>
    <row r="682" spans="2:21" s="92" customFormat="1" ht="18" customHeight="1" x14ac:dyDescent="0.2">
      <c r="B682" s="97"/>
      <c r="C682" s="23"/>
      <c r="D682" s="98"/>
      <c r="E682" s="9"/>
      <c r="F682" s="9"/>
      <c r="G682" s="9"/>
      <c r="H682" s="9"/>
      <c r="I682" s="9"/>
      <c r="J682" s="9"/>
      <c r="K682" s="9"/>
      <c r="L682" s="114"/>
      <c r="M682" s="114"/>
      <c r="N682" s="114"/>
      <c r="O682" s="97"/>
      <c r="P682" s="97"/>
      <c r="Q682" s="9"/>
      <c r="R682" s="112"/>
      <c r="S682" s="107"/>
      <c r="T682" s="107"/>
      <c r="U682" s="96"/>
    </row>
    <row r="683" spans="2:21" s="92" customFormat="1" ht="18" customHeight="1" x14ac:dyDescent="0.2">
      <c r="B683" s="97"/>
      <c r="C683" s="23"/>
      <c r="D683" s="98"/>
      <c r="E683" s="9"/>
      <c r="F683" s="9"/>
      <c r="G683" s="9"/>
      <c r="H683" s="9"/>
      <c r="I683" s="9"/>
      <c r="J683" s="9"/>
      <c r="K683" s="9"/>
      <c r="L683" s="114"/>
      <c r="M683" s="114"/>
      <c r="N683" s="114"/>
      <c r="O683" s="97"/>
      <c r="P683" s="97"/>
      <c r="Q683" s="9"/>
      <c r="R683" s="112"/>
      <c r="S683" s="107"/>
      <c r="T683" s="107"/>
      <c r="U683" s="96"/>
    </row>
    <row r="684" spans="2:21" s="92" customFormat="1" ht="18" customHeight="1" x14ac:dyDescent="0.2">
      <c r="B684" s="97"/>
      <c r="C684" s="23"/>
      <c r="D684" s="98"/>
      <c r="E684" s="9"/>
      <c r="F684" s="9"/>
      <c r="G684" s="9"/>
      <c r="H684" s="9"/>
      <c r="I684" s="9"/>
      <c r="J684" s="9"/>
      <c r="K684" s="9"/>
      <c r="L684" s="114"/>
      <c r="M684" s="114"/>
      <c r="N684" s="114"/>
      <c r="O684" s="97"/>
      <c r="P684" s="97"/>
      <c r="Q684" s="9"/>
      <c r="R684" s="112"/>
      <c r="S684" s="107"/>
      <c r="T684" s="107"/>
      <c r="U684" s="96"/>
    </row>
    <row r="685" spans="2:21" s="92" customFormat="1" ht="18" customHeight="1" x14ac:dyDescent="0.2">
      <c r="B685" s="97"/>
      <c r="C685" s="23"/>
      <c r="D685" s="98"/>
      <c r="E685" s="9"/>
      <c r="F685" s="9"/>
      <c r="G685" s="9"/>
      <c r="H685" s="9"/>
      <c r="I685" s="9"/>
      <c r="J685" s="9"/>
      <c r="K685" s="9"/>
      <c r="L685" s="114"/>
      <c r="M685" s="114"/>
      <c r="N685" s="114"/>
      <c r="O685" s="97"/>
      <c r="P685" s="97"/>
      <c r="Q685" s="9"/>
      <c r="R685" s="112"/>
      <c r="S685" s="107"/>
      <c r="T685" s="107"/>
      <c r="U685" s="96"/>
    </row>
    <row r="686" spans="2:21" s="92" customFormat="1" ht="18" customHeight="1" x14ac:dyDescent="0.2">
      <c r="B686" s="97"/>
      <c r="C686" s="23"/>
      <c r="D686" s="98"/>
      <c r="E686" s="9"/>
      <c r="F686" s="9"/>
      <c r="G686" s="9"/>
      <c r="H686" s="9"/>
      <c r="I686" s="9"/>
      <c r="J686" s="9"/>
      <c r="K686" s="9"/>
      <c r="L686" s="114"/>
      <c r="M686" s="114"/>
      <c r="N686" s="114"/>
      <c r="O686" s="97"/>
      <c r="P686" s="97"/>
      <c r="Q686" s="9"/>
      <c r="R686" s="112"/>
      <c r="S686" s="107"/>
      <c r="T686" s="107"/>
      <c r="U686" s="96"/>
    </row>
    <row r="687" spans="2:21" s="92" customFormat="1" ht="18" customHeight="1" x14ac:dyDescent="0.2">
      <c r="B687" s="97"/>
      <c r="C687" s="23"/>
      <c r="D687" s="98"/>
      <c r="E687" s="9"/>
      <c r="F687" s="9"/>
      <c r="G687" s="9"/>
      <c r="H687" s="9"/>
      <c r="I687" s="9"/>
      <c r="J687" s="9"/>
      <c r="K687" s="9"/>
      <c r="L687" s="114"/>
      <c r="M687" s="114"/>
      <c r="N687" s="114"/>
      <c r="O687" s="97"/>
      <c r="P687" s="97"/>
      <c r="Q687" s="9"/>
      <c r="R687" s="112"/>
      <c r="S687" s="107"/>
      <c r="T687" s="107"/>
      <c r="U687" s="96"/>
    </row>
    <row r="688" spans="2:21" s="92" customFormat="1" ht="18" customHeight="1" x14ac:dyDescent="0.2">
      <c r="B688" s="97"/>
      <c r="C688" s="23"/>
      <c r="D688" s="98"/>
      <c r="E688" s="9"/>
      <c r="F688" s="9"/>
      <c r="G688" s="9"/>
      <c r="H688" s="9"/>
      <c r="I688" s="9"/>
      <c r="J688" s="9"/>
      <c r="K688" s="9"/>
      <c r="L688" s="114"/>
      <c r="M688" s="114"/>
      <c r="N688" s="114"/>
      <c r="O688" s="97"/>
      <c r="P688" s="97"/>
      <c r="Q688" s="9"/>
      <c r="R688" s="112"/>
      <c r="S688" s="107"/>
      <c r="T688" s="107"/>
      <c r="U688" s="96"/>
    </row>
    <row r="689" spans="2:21" s="92" customFormat="1" ht="18" customHeight="1" x14ac:dyDescent="0.2">
      <c r="B689" s="97"/>
      <c r="C689" s="23"/>
      <c r="D689" s="98"/>
      <c r="E689" s="9"/>
      <c r="F689" s="9"/>
      <c r="G689" s="9"/>
      <c r="H689" s="9"/>
      <c r="I689" s="9"/>
      <c r="J689" s="9"/>
      <c r="K689" s="9"/>
      <c r="L689" s="114"/>
      <c r="M689" s="114"/>
      <c r="N689" s="114"/>
      <c r="O689" s="97"/>
      <c r="P689" s="97"/>
      <c r="Q689" s="9"/>
      <c r="R689" s="112"/>
      <c r="S689" s="107"/>
      <c r="T689" s="107"/>
      <c r="U689" s="96"/>
    </row>
    <row r="690" spans="2:21" s="92" customFormat="1" ht="18" customHeight="1" x14ac:dyDescent="0.2">
      <c r="B690" s="97"/>
      <c r="C690" s="23"/>
      <c r="D690" s="98"/>
      <c r="E690" s="9"/>
      <c r="F690" s="9"/>
      <c r="G690" s="9"/>
      <c r="H690" s="9"/>
      <c r="I690" s="9"/>
      <c r="J690" s="9"/>
      <c r="K690" s="9"/>
      <c r="L690" s="114"/>
      <c r="M690" s="114"/>
      <c r="N690" s="114"/>
      <c r="O690" s="97"/>
      <c r="P690" s="97"/>
      <c r="Q690" s="9"/>
      <c r="R690" s="112"/>
      <c r="S690" s="107"/>
      <c r="T690" s="107"/>
      <c r="U690" s="96"/>
    </row>
    <row r="691" spans="2:21" s="92" customFormat="1" ht="18" customHeight="1" x14ac:dyDescent="0.2">
      <c r="B691" s="97"/>
      <c r="C691" s="23"/>
      <c r="D691" s="98"/>
      <c r="E691" s="9"/>
      <c r="F691" s="9"/>
      <c r="G691" s="9"/>
      <c r="H691" s="9"/>
      <c r="I691" s="9"/>
      <c r="J691" s="9"/>
      <c r="K691" s="9"/>
      <c r="L691" s="114"/>
      <c r="M691" s="114"/>
      <c r="N691" s="114"/>
      <c r="O691" s="97"/>
      <c r="P691" s="97"/>
      <c r="Q691" s="9"/>
      <c r="R691" s="112"/>
      <c r="S691" s="107"/>
      <c r="T691" s="107"/>
      <c r="U691" s="96"/>
    </row>
    <row r="692" spans="2:21" s="92" customFormat="1" ht="18" customHeight="1" x14ac:dyDescent="0.2">
      <c r="B692" s="97"/>
      <c r="C692" s="23"/>
      <c r="D692" s="98"/>
      <c r="E692" s="9"/>
      <c r="F692" s="9"/>
      <c r="G692" s="9"/>
      <c r="H692" s="9"/>
      <c r="I692" s="9"/>
      <c r="J692" s="9"/>
      <c r="K692" s="9"/>
      <c r="L692" s="114"/>
      <c r="M692" s="114"/>
      <c r="N692" s="114"/>
      <c r="O692" s="97"/>
      <c r="P692" s="97"/>
      <c r="Q692" s="9"/>
      <c r="R692" s="112"/>
      <c r="S692" s="107"/>
      <c r="T692" s="107"/>
      <c r="U692" s="96"/>
    </row>
    <row r="693" spans="2:21" s="92" customFormat="1" ht="18" customHeight="1" x14ac:dyDescent="0.2">
      <c r="B693" s="97"/>
      <c r="C693" s="23"/>
      <c r="D693" s="98"/>
      <c r="E693" s="9"/>
      <c r="F693" s="9"/>
      <c r="G693" s="9"/>
      <c r="H693" s="9"/>
      <c r="I693" s="9"/>
      <c r="J693" s="9"/>
      <c r="K693" s="9"/>
      <c r="L693" s="114"/>
      <c r="M693" s="114"/>
      <c r="N693" s="114"/>
      <c r="O693" s="97"/>
      <c r="P693" s="97"/>
      <c r="Q693" s="9"/>
      <c r="R693" s="112"/>
      <c r="S693" s="107"/>
      <c r="T693" s="107"/>
      <c r="U693" s="96"/>
    </row>
    <row r="694" spans="2:21" s="92" customFormat="1" ht="18" customHeight="1" x14ac:dyDescent="0.2">
      <c r="B694" s="97"/>
      <c r="C694" s="23"/>
      <c r="D694" s="98"/>
      <c r="E694" s="9"/>
      <c r="F694" s="9"/>
      <c r="G694" s="9"/>
      <c r="H694" s="9"/>
      <c r="I694" s="9"/>
      <c r="J694" s="9"/>
      <c r="K694" s="9"/>
      <c r="L694" s="114"/>
      <c r="M694" s="114"/>
      <c r="N694" s="114"/>
      <c r="O694" s="97"/>
      <c r="P694" s="97"/>
      <c r="Q694" s="9"/>
      <c r="R694" s="112"/>
      <c r="S694" s="107"/>
      <c r="T694" s="107"/>
      <c r="U694" s="96"/>
    </row>
    <row r="695" spans="2:21" s="92" customFormat="1" ht="18" customHeight="1" x14ac:dyDescent="0.2">
      <c r="B695" s="97"/>
      <c r="C695" s="23"/>
      <c r="D695" s="98"/>
      <c r="E695" s="9"/>
      <c r="F695" s="9"/>
      <c r="G695" s="9"/>
      <c r="H695" s="9"/>
      <c r="I695" s="9"/>
      <c r="J695" s="9"/>
      <c r="K695" s="9"/>
      <c r="L695" s="114"/>
      <c r="M695" s="114"/>
      <c r="N695" s="114"/>
      <c r="O695" s="97"/>
      <c r="P695" s="97"/>
      <c r="Q695" s="9"/>
      <c r="R695" s="112"/>
      <c r="S695" s="107"/>
      <c r="T695" s="107"/>
      <c r="U695" s="96"/>
    </row>
    <row r="696" spans="2:21" s="92" customFormat="1" ht="18" customHeight="1" x14ac:dyDescent="0.2">
      <c r="B696" s="97"/>
      <c r="C696" s="23"/>
      <c r="D696" s="98"/>
      <c r="E696" s="9"/>
      <c r="F696" s="9"/>
      <c r="G696" s="9"/>
      <c r="H696" s="9"/>
      <c r="I696" s="9"/>
      <c r="J696" s="9"/>
      <c r="K696" s="9"/>
      <c r="L696" s="114"/>
      <c r="M696" s="114"/>
      <c r="N696" s="114"/>
      <c r="O696" s="97"/>
      <c r="P696" s="97"/>
      <c r="Q696" s="9"/>
      <c r="R696" s="112"/>
      <c r="S696" s="107"/>
      <c r="T696" s="107"/>
      <c r="U696" s="96"/>
    </row>
    <row r="697" spans="2:21" s="92" customFormat="1" ht="18" customHeight="1" x14ac:dyDescent="0.2">
      <c r="B697" s="97"/>
      <c r="C697" s="23"/>
      <c r="D697" s="98"/>
      <c r="E697" s="9"/>
      <c r="F697" s="9"/>
      <c r="G697" s="9"/>
      <c r="H697" s="9"/>
      <c r="I697" s="9"/>
      <c r="J697" s="9"/>
      <c r="K697" s="9"/>
      <c r="L697" s="114"/>
      <c r="M697" s="114"/>
      <c r="N697" s="114"/>
      <c r="O697" s="97"/>
      <c r="P697" s="97"/>
      <c r="Q697" s="9"/>
      <c r="R697" s="112"/>
      <c r="S697" s="107"/>
      <c r="T697" s="107"/>
      <c r="U697" s="96"/>
    </row>
    <row r="698" spans="2:21" s="92" customFormat="1" ht="18" customHeight="1" x14ac:dyDescent="0.2">
      <c r="B698" s="97"/>
      <c r="C698" s="23"/>
      <c r="D698" s="98"/>
      <c r="E698" s="9"/>
      <c r="F698" s="9"/>
      <c r="G698" s="9"/>
      <c r="H698" s="9"/>
      <c r="I698" s="9"/>
      <c r="J698" s="9"/>
      <c r="K698" s="9"/>
      <c r="L698" s="114"/>
      <c r="M698" s="114"/>
      <c r="N698" s="114"/>
      <c r="O698" s="97"/>
      <c r="P698" s="97"/>
      <c r="Q698" s="9"/>
      <c r="R698" s="112"/>
      <c r="S698" s="107"/>
      <c r="T698" s="107"/>
      <c r="U698" s="96"/>
    </row>
    <row r="699" spans="2:21" s="92" customFormat="1" ht="18" customHeight="1" x14ac:dyDescent="0.2">
      <c r="B699" s="97"/>
      <c r="C699" s="23"/>
      <c r="D699" s="98"/>
      <c r="E699" s="9"/>
      <c r="F699" s="9"/>
      <c r="G699" s="9"/>
      <c r="H699" s="9"/>
      <c r="I699" s="9"/>
      <c r="J699" s="9"/>
      <c r="K699" s="9"/>
      <c r="L699" s="114"/>
      <c r="M699" s="114"/>
      <c r="N699" s="114"/>
      <c r="O699" s="97"/>
      <c r="P699" s="97"/>
      <c r="Q699" s="9"/>
      <c r="R699" s="112"/>
      <c r="S699" s="107"/>
      <c r="T699" s="107"/>
      <c r="U699" s="96"/>
    </row>
    <row r="700" spans="2:21" s="92" customFormat="1" ht="18" customHeight="1" x14ac:dyDescent="0.2">
      <c r="B700" s="97"/>
      <c r="C700" s="23"/>
      <c r="D700" s="98"/>
      <c r="E700" s="9"/>
      <c r="F700" s="9"/>
      <c r="G700" s="9"/>
      <c r="H700" s="9"/>
      <c r="I700" s="9"/>
      <c r="J700" s="9"/>
      <c r="K700" s="9"/>
      <c r="L700" s="114"/>
      <c r="M700" s="114"/>
      <c r="N700" s="114"/>
      <c r="O700" s="97"/>
      <c r="P700" s="97"/>
      <c r="Q700" s="9"/>
      <c r="R700" s="112"/>
      <c r="S700" s="107"/>
      <c r="T700" s="107"/>
      <c r="U700" s="96"/>
    </row>
    <row r="701" spans="2:21" s="92" customFormat="1" ht="18" customHeight="1" x14ac:dyDescent="0.2">
      <c r="B701" s="97"/>
      <c r="C701" s="23"/>
      <c r="D701" s="98"/>
      <c r="E701" s="9"/>
      <c r="F701" s="9"/>
      <c r="G701" s="9"/>
      <c r="H701" s="9"/>
      <c r="I701" s="9"/>
      <c r="J701" s="9"/>
      <c r="K701" s="9"/>
      <c r="L701" s="114"/>
      <c r="M701" s="114"/>
      <c r="N701" s="114"/>
      <c r="O701" s="97"/>
      <c r="P701" s="97"/>
      <c r="Q701" s="9"/>
      <c r="R701" s="112"/>
      <c r="S701" s="107"/>
      <c r="T701" s="107"/>
      <c r="U701" s="96"/>
    </row>
    <row r="702" spans="2:21" s="92" customFormat="1" ht="18" customHeight="1" x14ac:dyDescent="0.2">
      <c r="B702" s="97"/>
      <c r="C702" s="23"/>
      <c r="D702" s="98"/>
      <c r="E702" s="9"/>
      <c r="F702" s="9"/>
      <c r="G702" s="9"/>
      <c r="H702" s="9"/>
      <c r="I702" s="9"/>
      <c r="J702" s="9"/>
      <c r="K702" s="9"/>
      <c r="L702" s="114"/>
      <c r="M702" s="114"/>
      <c r="N702" s="114"/>
      <c r="O702" s="97"/>
      <c r="P702" s="97"/>
      <c r="Q702" s="9"/>
      <c r="R702" s="112"/>
      <c r="S702" s="107"/>
      <c r="T702" s="107"/>
      <c r="U702" s="96"/>
    </row>
    <row r="703" spans="2:21" s="92" customFormat="1" ht="18" customHeight="1" x14ac:dyDescent="0.2">
      <c r="B703" s="97"/>
      <c r="C703" s="23"/>
      <c r="D703" s="98"/>
      <c r="E703" s="9"/>
      <c r="F703" s="9"/>
      <c r="G703" s="9"/>
      <c r="H703" s="9"/>
      <c r="I703" s="9"/>
      <c r="J703" s="9"/>
      <c r="K703" s="9"/>
      <c r="L703" s="114"/>
      <c r="M703" s="114"/>
      <c r="N703" s="114"/>
      <c r="O703" s="97"/>
      <c r="P703" s="97"/>
      <c r="Q703" s="9"/>
      <c r="R703" s="112"/>
      <c r="S703" s="107"/>
      <c r="T703" s="107"/>
      <c r="U703" s="96"/>
    </row>
    <row r="704" spans="2:21" s="92" customFormat="1" ht="18" customHeight="1" x14ac:dyDescent="0.2">
      <c r="B704" s="97"/>
      <c r="C704" s="23"/>
      <c r="D704" s="98"/>
      <c r="E704" s="9"/>
      <c r="F704" s="9"/>
      <c r="G704" s="9"/>
      <c r="H704" s="9"/>
      <c r="I704" s="9"/>
      <c r="J704" s="9"/>
      <c r="K704" s="9"/>
      <c r="L704" s="114"/>
      <c r="M704" s="114"/>
      <c r="N704" s="114"/>
      <c r="O704" s="97"/>
      <c r="P704" s="97"/>
      <c r="Q704" s="9"/>
      <c r="R704" s="112"/>
      <c r="S704" s="107"/>
      <c r="T704" s="107"/>
      <c r="U704" s="96"/>
    </row>
    <row r="705" spans="2:21" s="92" customFormat="1" ht="18" customHeight="1" x14ac:dyDescent="0.2">
      <c r="B705" s="97"/>
      <c r="C705" s="23"/>
      <c r="D705" s="98"/>
      <c r="E705" s="9"/>
      <c r="F705" s="9"/>
      <c r="G705" s="9"/>
      <c r="H705" s="9"/>
      <c r="I705" s="9"/>
      <c r="J705" s="9"/>
      <c r="K705" s="9"/>
      <c r="L705" s="114"/>
      <c r="M705" s="114"/>
      <c r="N705" s="114"/>
      <c r="O705" s="97"/>
      <c r="P705" s="97"/>
      <c r="Q705" s="9"/>
      <c r="R705" s="112"/>
      <c r="S705" s="107"/>
      <c r="T705" s="107"/>
      <c r="U705" s="96"/>
    </row>
    <row r="706" spans="2:21" s="92" customFormat="1" ht="18" customHeight="1" x14ac:dyDescent="0.2">
      <c r="B706" s="97"/>
      <c r="C706" s="23"/>
      <c r="D706" s="98"/>
      <c r="E706" s="9"/>
      <c r="F706" s="9"/>
      <c r="G706" s="9"/>
      <c r="H706" s="9"/>
      <c r="I706" s="9"/>
      <c r="J706" s="9"/>
      <c r="K706" s="9"/>
      <c r="L706" s="114"/>
      <c r="M706" s="114"/>
      <c r="N706" s="114"/>
      <c r="O706" s="97"/>
      <c r="P706" s="97"/>
      <c r="Q706" s="9"/>
      <c r="R706" s="112"/>
      <c r="S706" s="107"/>
      <c r="T706" s="107"/>
      <c r="U706" s="96"/>
    </row>
    <row r="707" spans="2:21" s="92" customFormat="1" ht="18" customHeight="1" x14ac:dyDescent="0.2">
      <c r="B707" s="97"/>
      <c r="C707" s="23"/>
      <c r="D707" s="98"/>
      <c r="E707" s="9"/>
      <c r="F707" s="9"/>
      <c r="G707" s="9"/>
      <c r="H707" s="9"/>
      <c r="I707" s="9"/>
      <c r="J707" s="9"/>
      <c r="K707" s="9"/>
      <c r="L707" s="114"/>
      <c r="M707" s="114"/>
      <c r="N707" s="114"/>
      <c r="O707" s="97"/>
      <c r="P707" s="97"/>
      <c r="Q707" s="9"/>
      <c r="R707" s="112"/>
      <c r="S707" s="107"/>
      <c r="T707" s="107"/>
      <c r="U707" s="96"/>
    </row>
    <row r="708" spans="2:21" s="92" customFormat="1" ht="18" customHeight="1" x14ac:dyDescent="0.2">
      <c r="B708" s="97"/>
      <c r="C708" s="23"/>
      <c r="D708" s="98"/>
      <c r="E708" s="9"/>
      <c r="F708" s="9"/>
      <c r="G708" s="9"/>
      <c r="H708" s="9"/>
      <c r="I708" s="9"/>
      <c r="J708" s="9"/>
      <c r="K708" s="9"/>
      <c r="L708" s="114"/>
      <c r="M708" s="114"/>
      <c r="N708" s="114"/>
      <c r="O708" s="97"/>
      <c r="P708" s="97"/>
      <c r="Q708" s="9"/>
      <c r="R708" s="112"/>
      <c r="S708" s="107"/>
      <c r="T708" s="107"/>
      <c r="U708" s="96"/>
    </row>
    <row r="709" spans="2:21" s="92" customFormat="1" ht="18" customHeight="1" x14ac:dyDescent="0.2">
      <c r="B709" s="97"/>
      <c r="C709" s="23"/>
      <c r="D709" s="98"/>
      <c r="E709" s="9"/>
      <c r="F709" s="9"/>
      <c r="G709" s="9"/>
      <c r="H709" s="9"/>
      <c r="I709" s="9"/>
      <c r="J709" s="9"/>
      <c r="K709" s="9"/>
      <c r="L709" s="114"/>
      <c r="M709" s="114"/>
      <c r="N709" s="114"/>
      <c r="O709" s="97"/>
      <c r="P709" s="97"/>
      <c r="Q709" s="9"/>
      <c r="R709" s="112"/>
      <c r="S709" s="107"/>
      <c r="T709" s="107"/>
      <c r="U709" s="96"/>
    </row>
    <row r="710" spans="2:21" s="92" customFormat="1" ht="18" customHeight="1" x14ac:dyDescent="0.2">
      <c r="B710" s="97"/>
      <c r="C710" s="23"/>
      <c r="D710" s="98"/>
      <c r="E710" s="9"/>
      <c r="F710" s="9"/>
      <c r="G710" s="9"/>
      <c r="H710" s="9"/>
      <c r="I710" s="9"/>
      <c r="J710" s="9"/>
      <c r="K710" s="9"/>
      <c r="L710" s="114"/>
      <c r="M710" s="114"/>
      <c r="N710" s="114"/>
      <c r="O710" s="97"/>
      <c r="P710" s="97"/>
      <c r="Q710" s="9"/>
      <c r="R710" s="112"/>
      <c r="S710" s="107"/>
      <c r="T710" s="107"/>
      <c r="U710" s="96"/>
    </row>
    <row r="711" spans="2:21" s="92" customFormat="1" ht="18" customHeight="1" x14ac:dyDescent="0.2">
      <c r="B711" s="97"/>
      <c r="C711" s="23"/>
      <c r="D711" s="98"/>
      <c r="E711" s="9"/>
      <c r="F711" s="9"/>
      <c r="G711" s="9"/>
      <c r="H711" s="9"/>
      <c r="I711" s="9"/>
      <c r="J711" s="9"/>
      <c r="K711" s="9"/>
      <c r="L711" s="114"/>
      <c r="M711" s="114"/>
      <c r="N711" s="114"/>
      <c r="O711" s="97"/>
      <c r="P711" s="97"/>
      <c r="Q711" s="9"/>
      <c r="R711" s="112"/>
      <c r="S711" s="107"/>
      <c r="T711" s="107"/>
      <c r="U711" s="96"/>
    </row>
    <row r="712" spans="2:21" s="92" customFormat="1" ht="18" customHeight="1" x14ac:dyDescent="0.2">
      <c r="B712" s="97"/>
      <c r="C712" s="23"/>
      <c r="D712" s="98"/>
      <c r="E712" s="9"/>
      <c r="F712" s="9"/>
      <c r="G712" s="9"/>
      <c r="H712" s="9"/>
      <c r="I712" s="9"/>
      <c r="J712" s="9"/>
      <c r="K712" s="9"/>
      <c r="L712" s="114"/>
      <c r="M712" s="114"/>
      <c r="N712" s="114"/>
      <c r="O712" s="97"/>
      <c r="P712" s="97"/>
      <c r="Q712" s="9"/>
      <c r="R712" s="112"/>
      <c r="S712" s="107"/>
      <c r="T712" s="107"/>
      <c r="U712" s="96"/>
    </row>
    <row r="713" spans="2:21" s="92" customFormat="1" ht="18" customHeight="1" x14ac:dyDescent="0.2">
      <c r="B713" s="97"/>
      <c r="C713" s="23"/>
      <c r="D713" s="98"/>
      <c r="E713" s="9"/>
      <c r="F713" s="9"/>
      <c r="G713" s="9"/>
      <c r="H713" s="9"/>
      <c r="I713" s="9"/>
      <c r="J713" s="9"/>
      <c r="K713" s="9"/>
      <c r="L713" s="114"/>
      <c r="M713" s="114"/>
      <c r="N713" s="114"/>
      <c r="O713" s="97"/>
      <c r="P713" s="97"/>
      <c r="Q713" s="9"/>
      <c r="R713" s="112"/>
      <c r="S713" s="107"/>
      <c r="T713" s="107"/>
      <c r="U713" s="96"/>
    </row>
    <row r="714" spans="2:21" s="92" customFormat="1" ht="18" customHeight="1" x14ac:dyDescent="0.2">
      <c r="B714" s="97"/>
      <c r="C714" s="23"/>
      <c r="D714" s="98"/>
      <c r="E714" s="9"/>
      <c r="F714" s="9"/>
      <c r="G714" s="9"/>
      <c r="H714" s="9"/>
      <c r="I714" s="9"/>
      <c r="J714" s="9"/>
      <c r="K714" s="9"/>
      <c r="L714" s="114"/>
      <c r="M714" s="114"/>
      <c r="N714" s="114"/>
      <c r="O714" s="97"/>
      <c r="P714" s="97"/>
      <c r="Q714" s="9"/>
      <c r="R714" s="112"/>
      <c r="S714" s="107"/>
      <c r="T714" s="107"/>
      <c r="U714" s="96"/>
    </row>
    <row r="715" spans="2:21" s="92" customFormat="1" ht="18" customHeight="1" x14ac:dyDescent="0.2">
      <c r="B715" s="97"/>
      <c r="C715" s="23"/>
      <c r="D715" s="98"/>
      <c r="E715" s="9"/>
      <c r="F715" s="9"/>
      <c r="G715" s="9"/>
      <c r="H715" s="9"/>
      <c r="I715" s="9"/>
      <c r="J715" s="9"/>
      <c r="K715" s="9"/>
      <c r="L715" s="114"/>
      <c r="M715" s="114"/>
      <c r="N715" s="114"/>
      <c r="O715" s="97"/>
      <c r="P715" s="97"/>
      <c r="Q715" s="9"/>
      <c r="R715" s="112"/>
      <c r="S715" s="107"/>
      <c r="T715" s="107"/>
      <c r="U715" s="96"/>
    </row>
    <row r="716" spans="2:21" s="92" customFormat="1" ht="18" customHeight="1" x14ac:dyDescent="0.2">
      <c r="B716" s="97"/>
      <c r="C716" s="23"/>
      <c r="D716" s="98"/>
      <c r="E716" s="9"/>
      <c r="F716" s="9"/>
      <c r="G716" s="9"/>
      <c r="H716" s="9"/>
      <c r="I716" s="9"/>
      <c r="J716" s="9"/>
      <c r="K716" s="9"/>
      <c r="L716" s="114"/>
      <c r="M716" s="114"/>
      <c r="N716" s="114"/>
      <c r="O716" s="97"/>
      <c r="P716" s="97"/>
      <c r="Q716" s="9"/>
      <c r="R716" s="112"/>
      <c r="S716" s="107"/>
      <c r="T716" s="107"/>
      <c r="U716" s="96"/>
    </row>
    <row r="717" spans="2:21" s="92" customFormat="1" ht="18" customHeight="1" x14ac:dyDescent="0.2">
      <c r="B717" s="97"/>
      <c r="C717" s="23"/>
      <c r="D717" s="98"/>
      <c r="E717" s="9"/>
      <c r="F717" s="9"/>
      <c r="G717" s="9"/>
      <c r="H717" s="9"/>
      <c r="I717" s="9"/>
      <c r="J717" s="9"/>
      <c r="K717" s="9"/>
      <c r="L717" s="114"/>
      <c r="M717" s="114"/>
      <c r="N717" s="114"/>
      <c r="O717" s="97"/>
      <c r="P717" s="97"/>
      <c r="Q717" s="9"/>
      <c r="R717" s="112"/>
      <c r="S717" s="107"/>
      <c r="T717" s="107"/>
      <c r="U717" s="96"/>
    </row>
    <row r="718" spans="2:21" s="92" customFormat="1" ht="18" customHeight="1" x14ac:dyDescent="0.2">
      <c r="B718" s="97"/>
      <c r="C718" s="23"/>
      <c r="D718" s="98"/>
      <c r="E718" s="9"/>
      <c r="F718" s="9"/>
      <c r="G718" s="9"/>
      <c r="H718" s="9"/>
      <c r="I718" s="9"/>
      <c r="J718" s="9"/>
      <c r="K718" s="9"/>
      <c r="L718" s="114"/>
      <c r="M718" s="114"/>
      <c r="N718" s="114"/>
      <c r="O718" s="97"/>
      <c r="P718" s="97"/>
      <c r="Q718" s="9"/>
      <c r="R718" s="112"/>
      <c r="S718" s="107"/>
      <c r="T718" s="107"/>
      <c r="U718" s="96"/>
    </row>
    <row r="719" spans="2:21" s="92" customFormat="1" ht="18" customHeight="1" x14ac:dyDescent="0.2">
      <c r="B719" s="97"/>
      <c r="C719" s="23"/>
      <c r="D719" s="98"/>
      <c r="E719" s="9"/>
      <c r="F719" s="9"/>
      <c r="G719" s="9"/>
      <c r="H719" s="9"/>
      <c r="I719" s="9"/>
      <c r="J719" s="9"/>
      <c r="K719" s="9"/>
      <c r="L719" s="114"/>
      <c r="M719" s="114"/>
      <c r="N719" s="114"/>
      <c r="O719" s="97"/>
      <c r="P719" s="97"/>
      <c r="Q719" s="9"/>
      <c r="R719" s="112"/>
      <c r="S719" s="107"/>
      <c r="T719" s="107"/>
      <c r="U719" s="96"/>
    </row>
    <row r="720" spans="2:21" s="92" customFormat="1" ht="18" customHeight="1" x14ac:dyDescent="0.2">
      <c r="B720" s="97"/>
      <c r="C720" s="23"/>
      <c r="D720" s="98"/>
      <c r="E720" s="9"/>
      <c r="F720" s="9"/>
      <c r="G720" s="9"/>
      <c r="H720" s="9"/>
      <c r="I720" s="9"/>
      <c r="J720" s="9"/>
      <c r="K720" s="9"/>
      <c r="L720" s="114"/>
      <c r="M720" s="114"/>
      <c r="N720" s="114"/>
      <c r="O720" s="97"/>
      <c r="P720" s="97"/>
      <c r="Q720" s="9"/>
      <c r="R720" s="112"/>
      <c r="S720" s="107"/>
      <c r="T720" s="107"/>
      <c r="U720" s="96"/>
    </row>
    <row r="721" spans="2:21" s="92" customFormat="1" ht="18" customHeight="1" x14ac:dyDescent="0.2">
      <c r="B721" s="97"/>
      <c r="C721" s="23"/>
      <c r="D721" s="98"/>
      <c r="E721" s="9"/>
      <c r="F721" s="9"/>
      <c r="G721" s="9"/>
      <c r="H721" s="9"/>
      <c r="I721" s="9"/>
      <c r="J721" s="9"/>
      <c r="K721" s="9"/>
      <c r="L721" s="114"/>
      <c r="M721" s="114"/>
      <c r="N721" s="114"/>
      <c r="O721" s="97"/>
      <c r="P721" s="97"/>
      <c r="Q721" s="9"/>
      <c r="R721" s="112"/>
      <c r="S721" s="107"/>
      <c r="T721" s="107"/>
      <c r="U721" s="96"/>
    </row>
    <row r="722" spans="2:21" s="92" customFormat="1" ht="18" customHeight="1" x14ac:dyDescent="0.2">
      <c r="B722" s="97"/>
      <c r="C722" s="23"/>
      <c r="D722" s="98"/>
      <c r="E722" s="9"/>
      <c r="F722" s="9"/>
      <c r="G722" s="9"/>
      <c r="H722" s="9"/>
      <c r="I722" s="9"/>
      <c r="J722" s="9"/>
      <c r="K722" s="9"/>
      <c r="L722" s="114"/>
      <c r="M722" s="114"/>
      <c r="N722" s="114"/>
      <c r="O722" s="97"/>
      <c r="P722" s="97"/>
      <c r="Q722" s="9"/>
      <c r="R722" s="112"/>
      <c r="S722" s="107"/>
      <c r="T722" s="107"/>
      <c r="U722" s="96"/>
    </row>
    <row r="723" spans="2:21" s="92" customFormat="1" ht="18" customHeight="1" x14ac:dyDescent="0.2">
      <c r="B723" s="97"/>
      <c r="C723" s="23"/>
      <c r="D723" s="98"/>
      <c r="E723" s="9"/>
      <c r="F723" s="9"/>
      <c r="G723" s="9"/>
      <c r="H723" s="9"/>
      <c r="I723" s="9"/>
      <c r="J723" s="9"/>
      <c r="K723" s="9"/>
      <c r="L723" s="114"/>
      <c r="M723" s="114"/>
      <c r="N723" s="114"/>
      <c r="O723" s="97"/>
      <c r="P723" s="97"/>
      <c r="Q723" s="9"/>
      <c r="R723" s="112"/>
      <c r="S723" s="107"/>
      <c r="T723" s="107"/>
      <c r="U723" s="96"/>
    </row>
    <row r="724" spans="2:21" s="92" customFormat="1" ht="18" customHeight="1" x14ac:dyDescent="0.2">
      <c r="B724" s="97"/>
      <c r="C724" s="23"/>
      <c r="D724" s="98"/>
      <c r="E724" s="9"/>
      <c r="F724" s="9"/>
      <c r="G724" s="9"/>
      <c r="H724" s="9"/>
      <c r="I724" s="9"/>
      <c r="J724" s="9"/>
      <c r="K724" s="9"/>
      <c r="L724" s="114"/>
      <c r="M724" s="114"/>
      <c r="N724" s="114"/>
      <c r="O724" s="97"/>
      <c r="P724" s="97"/>
      <c r="Q724" s="9"/>
      <c r="R724" s="112"/>
      <c r="S724" s="107"/>
      <c r="T724" s="107"/>
      <c r="U724" s="96"/>
    </row>
    <row r="725" spans="2:21" s="92" customFormat="1" ht="18" customHeight="1" x14ac:dyDescent="0.2">
      <c r="B725" s="97"/>
      <c r="C725" s="23"/>
      <c r="D725" s="98"/>
      <c r="E725" s="9"/>
      <c r="F725" s="9"/>
      <c r="G725" s="9"/>
      <c r="H725" s="9"/>
      <c r="I725" s="9"/>
      <c r="J725" s="9"/>
      <c r="K725" s="9"/>
      <c r="L725" s="114"/>
      <c r="M725" s="114"/>
      <c r="N725" s="114"/>
      <c r="O725" s="97"/>
      <c r="P725" s="97"/>
      <c r="Q725" s="9"/>
      <c r="R725" s="112"/>
      <c r="S725" s="107"/>
      <c r="T725" s="107"/>
      <c r="U725" s="96"/>
    </row>
    <row r="726" spans="2:21" s="92" customFormat="1" ht="18" customHeight="1" x14ac:dyDescent="0.2">
      <c r="B726" s="97"/>
      <c r="C726" s="23"/>
      <c r="D726" s="98"/>
      <c r="E726" s="9"/>
      <c r="F726" s="9"/>
      <c r="G726" s="9"/>
      <c r="H726" s="9"/>
      <c r="I726" s="9"/>
      <c r="J726" s="9"/>
      <c r="K726" s="9"/>
      <c r="L726" s="114"/>
      <c r="M726" s="114"/>
      <c r="N726" s="114"/>
      <c r="O726" s="97"/>
      <c r="P726" s="97"/>
      <c r="Q726" s="9"/>
      <c r="R726" s="112"/>
      <c r="S726" s="107"/>
      <c r="T726" s="107"/>
      <c r="U726" s="96"/>
    </row>
    <row r="727" spans="2:21" s="92" customFormat="1" ht="18" customHeight="1" x14ac:dyDescent="0.2">
      <c r="B727" s="97"/>
      <c r="C727" s="23"/>
      <c r="D727" s="98"/>
      <c r="E727" s="9"/>
      <c r="F727" s="9"/>
      <c r="G727" s="9"/>
      <c r="H727" s="9"/>
      <c r="I727" s="9"/>
      <c r="J727" s="9"/>
      <c r="K727" s="9"/>
      <c r="L727" s="114"/>
      <c r="M727" s="114"/>
      <c r="N727" s="114"/>
      <c r="O727" s="97"/>
      <c r="P727" s="97"/>
      <c r="Q727" s="9"/>
      <c r="R727" s="112"/>
      <c r="S727" s="107"/>
      <c r="T727" s="107"/>
      <c r="U727" s="96"/>
    </row>
    <row r="728" spans="2:21" s="92" customFormat="1" ht="18" customHeight="1" x14ac:dyDescent="0.2">
      <c r="B728" s="97"/>
      <c r="C728" s="23"/>
      <c r="D728" s="98"/>
      <c r="E728" s="9"/>
      <c r="F728" s="9"/>
      <c r="G728" s="9"/>
      <c r="H728" s="9"/>
      <c r="I728" s="9"/>
      <c r="J728" s="9"/>
      <c r="K728" s="9"/>
      <c r="L728" s="114"/>
      <c r="M728" s="114"/>
      <c r="N728" s="114"/>
      <c r="O728" s="97"/>
      <c r="P728" s="97"/>
      <c r="Q728" s="9"/>
      <c r="R728" s="112"/>
      <c r="S728" s="107"/>
      <c r="T728" s="107"/>
      <c r="U728" s="96"/>
    </row>
    <row r="729" spans="2:21" s="92" customFormat="1" ht="18" customHeight="1" x14ac:dyDescent="0.2">
      <c r="B729" s="97"/>
      <c r="C729" s="23"/>
      <c r="D729" s="98"/>
      <c r="E729" s="9"/>
      <c r="F729" s="9"/>
      <c r="G729" s="9"/>
      <c r="H729" s="9"/>
      <c r="I729" s="9"/>
      <c r="J729" s="9"/>
      <c r="K729" s="9"/>
      <c r="L729" s="114"/>
      <c r="M729" s="114"/>
      <c r="N729" s="114"/>
      <c r="O729" s="97"/>
      <c r="P729" s="97"/>
      <c r="Q729" s="9"/>
      <c r="R729" s="112"/>
      <c r="S729" s="107"/>
      <c r="T729" s="107"/>
      <c r="U729" s="96"/>
    </row>
    <row r="730" spans="2:21" s="92" customFormat="1" ht="18" customHeight="1" x14ac:dyDescent="0.2">
      <c r="B730" s="97"/>
      <c r="C730" s="23"/>
      <c r="D730" s="98"/>
      <c r="E730" s="9"/>
      <c r="F730" s="9"/>
      <c r="G730" s="9"/>
      <c r="H730" s="9"/>
      <c r="I730" s="9"/>
      <c r="J730" s="9"/>
      <c r="K730" s="9"/>
      <c r="L730" s="114"/>
      <c r="M730" s="114"/>
      <c r="N730" s="114"/>
      <c r="O730" s="97"/>
      <c r="P730" s="97"/>
      <c r="Q730" s="9"/>
      <c r="R730" s="112"/>
      <c r="S730" s="107"/>
      <c r="T730" s="107"/>
      <c r="U730" s="96"/>
    </row>
    <row r="731" spans="2:21" s="92" customFormat="1" ht="18" customHeight="1" x14ac:dyDescent="0.2">
      <c r="B731" s="97"/>
      <c r="C731" s="23"/>
      <c r="D731" s="98"/>
      <c r="E731" s="9"/>
      <c r="F731" s="9"/>
      <c r="G731" s="9"/>
      <c r="H731" s="9"/>
      <c r="I731" s="9"/>
      <c r="J731" s="9"/>
      <c r="K731" s="9"/>
      <c r="L731" s="114"/>
      <c r="M731" s="114"/>
      <c r="N731" s="114"/>
      <c r="O731" s="97"/>
      <c r="P731" s="97"/>
      <c r="Q731" s="9"/>
      <c r="R731" s="112"/>
      <c r="S731" s="107"/>
      <c r="T731" s="107"/>
      <c r="U731" s="96"/>
    </row>
    <row r="732" spans="2:21" s="92" customFormat="1" ht="18" customHeight="1" x14ac:dyDescent="0.2">
      <c r="B732" s="97"/>
      <c r="C732" s="23"/>
      <c r="D732" s="98"/>
      <c r="E732" s="9"/>
      <c r="F732" s="9"/>
      <c r="G732" s="9"/>
      <c r="H732" s="9"/>
      <c r="I732" s="9"/>
      <c r="J732" s="9"/>
      <c r="K732" s="9"/>
      <c r="L732" s="114"/>
      <c r="M732" s="114"/>
      <c r="N732" s="114"/>
      <c r="O732" s="97"/>
      <c r="P732" s="97"/>
      <c r="Q732" s="9"/>
      <c r="R732" s="112"/>
      <c r="S732" s="107"/>
      <c r="T732" s="107"/>
      <c r="U732" s="96"/>
    </row>
    <row r="733" spans="2:21" s="92" customFormat="1" ht="18" customHeight="1" x14ac:dyDescent="0.2">
      <c r="B733" s="97"/>
      <c r="C733" s="23"/>
      <c r="D733" s="98"/>
      <c r="E733" s="9"/>
      <c r="F733" s="9"/>
      <c r="G733" s="9"/>
      <c r="H733" s="9"/>
      <c r="I733" s="9"/>
      <c r="J733" s="9"/>
      <c r="K733" s="9"/>
      <c r="L733" s="114"/>
      <c r="M733" s="114"/>
      <c r="N733" s="114"/>
      <c r="O733" s="97"/>
      <c r="P733" s="97"/>
      <c r="Q733" s="9"/>
      <c r="R733" s="112"/>
      <c r="S733" s="107"/>
      <c r="T733" s="107"/>
      <c r="U733" s="96"/>
    </row>
    <row r="734" spans="2:21" s="92" customFormat="1" ht="18" customHeight="1" x14ac:dyDescent="0.2">
      <c r="B734" s="97"/>
      <c r="C734" s="23"/>
      <c r="D734" s="98"/>
      <c r="E734" s="9"/>
      <c r="F734" s="9"/>
      <c r="G734" s="9"/>
      <c r="H734" s="9"/>
      <c r="I734" s="9"/>
      <c r="J734" s="9"/>
      <c r="K734" s="9"/>
      <c r="L734" s="114"/>
      <c r="M734" s="114"/>
      <c r="N734" s="114"/>
      <c r="O734" s="97"/>
      <c r="P734" s="97"/>
      <c r="Q734" s="9"/>
      <c r="R734" s="112"/>
      <c r="S734" s="107"/>
      <c r="T734" s="107"/>
      <c r="U734" s="96"/>
    </row>
    <row r="735" spans="2:21" s="92" customFormat="1" ht="18" customHeight="1" x14ac:dyDescent="0.2">
      <c r="B735" s="97"/>
      <c r="C735" s="23"/>
      <c r="D735" s="98"/>
      <c r="E735" s="9"/>
      <c r="F735" s="9"/>
      <c r="G735" s="9"/>
      <c r="H735" s="9"/>
      <c r="I735" s="9"/>
      <c r="J735" s="9"/>
      <c r="K735" s="9"/>
      <c r="L735" s="114"/>
      <c r="M735" s="114"/>
      <c r="N735" s="114"/>
      <c r="O735" s="97"/>
      <c r="P735" s="97"/>
      <c r="Q735" s="9"/>
      <c r="R735" s="112"/>
      <c r="S735" s="107"/>
      <c r="T735" s="107"/>
      <c r="U735" s="96"/>
    </row>
    <row r="736" spans="2:21" s="92" customFormat="1" ht="18" customHeight="1" x14ac:dyDescent="0.2">
      <c r="B736" s="97"/>
      <c r="C736" s="23"/>
      <c r="D736" s="98"/>
      <c r="E736" s="9"/>
      <c r="F736" s="9"/>
      <c r="G736" s="9"/>
      <c r="H736" s="9"/>
      <c r="I736" s="9"/>
      <c r="J736" s="9"/>
      <c r="K736" s="9"/>
      <c r="L736" s="114"/>
      <c r="M736" s="114"/>
      <c r="N736" s="114"/>
      <c r="O736" s="97"/>
      <c r="P736" s="97"/>
      <c r="Q736" s="9"/>
      <c r="R736" s="112"/>
      <c r="S736" s="107"/>
      <c r="T736" s="107"/>
      <c r="U736" s="96"/>
    </row>
    <row r="737" spans="2:21" s="92" customFormat="1" ht="18" customHeight="1" x14ac:dyDescent="0.2">
      <c r="B737" s="97"/>
      <c r="C737" s="23"/>
      <c r="D737" s="98"/>
      <c r="E737" s="9"/>
      <c r="F737" s="9"/>
      <c r="G737" s="9"/>
      <c r="H737" s="9"/>
      <c r="I737" s="9"/>
      <c r="J737" s="9"/>
      <c r="K737" s="9"/>
      <c r="L737" s="114"/>
      <c r="M737" s="114"/>
      <c r="N737" s="114"/>
      <c r="O737" s="97"/>
      <c r="P737" s="97"/>
      <c r="Q737" s="9"/>
      <c r="R737" s="112"/>
      <c r="S737" s="107"/>
      <c r="T737" s="107"/>
      <c r="U737" s="96"/>
    </row>
    <row r="738" spans="2:21" s="92" customFormat="1" ht="18" customHeight="1" x14ac:dyDescent="0.2">
      <c r="B738" s="97"/>
      <c r="C738" s="23"/>
      <c r="D738" s="98"/>
      <c r="E738" s="9"/>
      <c r="F738" s="9"/>
      <c r="G738" s="9"/>
      <c r="H738" s="9"/>
      <c r="I738" s="9"/>
      <c r="J738" s="9"/>
      <c r="K738" s="9"/>
      <c r="L738" s="114"/>
      <c r="M738" s="114"/>
      <c r="N738" s="114"/>
      <c r="O738" s="97"/>
      <c r="P738" s="97"/>
      <c r="Q738" s="9"/>
      <c r="R738" s="112"/>
      <c r="S738" s="107"/>
      <c r="T738" s="107"/>
      <c r="U738" s="96"/>
    </row>
    <row r="739" spans="2:21" s="92" customFormat="1" ht="18" customHeight="1" x14ac:dyDescent="0.2">
      <c r="B739" s="97"/>
      <c r="C739" s="23"/>
      <c r="D739" s="98"/>
      <c r="E739" s="9"/>
      <c r="F739" s="9"/>
      <c r="G739" s="9"/>
      <c r="H739" s="9"/>
      <c r="I739" s="9"/>
      <c r="J739" s="9"/>
      <c r="K739" s="9"/>
      <c r="L739" s="114"/>
      <c r="M739" s="114"/>
      <c r="N739" s="114"/>
      <c r="O739" s="97"/>
      <c r="P739" s="97"/>
      <c r="Q739" s="9"/>
      <c r="R739" s="112"/>
      <c r="S739" s="107"/>
      <c r="T739" s="107"/>
      <c r="U739" s="96"/>
    </row>
    <row r="740" spans="2:21" s="92" customFormat="1" ht="18" customHeight="1" x14ac:dyDescent="0.2">
      <c r="B740" s="97"/>
      <c r="C740" s="23"/>
      <c r="D740" s="98"/>
      <c r="E740" s="9"/>
      <c r="F740" s="9"/>
      <c r="G740" s="9"/>
      <c r="H740" s="9"/>
      <c r="I740" s="9"/>
      <c r="J740" s="9"/>
      <c r="K740" s="9"/>
      <c r="L740" s="114"/>
      <c r="M740" s="114"/>
      <c r="N740" s="114"/>
      <c r="O740" s="97"/>
      <c r="P740" s="97"/>
      <c r="Q740" s="9"/>
      <c r="R740" s="112"/>
      <c r="S740" s="107"/>
      <c r="T740" s="107"/>
      <c r="U740" s="96"/>
    </row>
    <row r="741" spans="2:21" s="92" customFormat="1" ht="18" customHeight="1" x14ac:dyDescent="0.2">
      <c r="B741" s="97"/>
      <c r="C741" s="23"/>
      <c r="D741" s="98"/>
      <c r="E741" s="9"/>
      <c r="F741" s="9"/>
      <c r="G741" s="9"/>
      <c r="H741" s="9"/>
      <c r="I741" s="9"/>
      <c r="J741" s="9"/>
      <c r="K741" s="9"/>
      <c r="L741" s="114"/>
      <c r="M741" s="114"/>
      <c r="N741" s="114"/>
      <c r="O741" s="97"/>
      <c r="P741" s="97"/>
      <c r="Q741" s="9"/>
      <c r="R741" s="112"/>
      <c r="S741" s="107"/>
      <c r="T741" s="107"/>
      <c r="U741" s="96"/>
    </row>
    <row r="742" spans="2:21" s="92" customFormat="1" ht="18" customHeight="1" x14ac:dyDescent="0.2">
      <c r="B742" s="97"/>
      <c r="C742" s="23"/>
      <c r="D742" s="98"/>
      <c r="E742" s="9"/>
      <c r="F742" s="9"/>
      <c r="G742" s="9"/>
      <c r="H742" s="9"/>
      <c r="I742" s="9"/>
      <c r="J742" s="9"/>
      <c r="K742" s="9"/>
      <c r="L742" s="114"/>
      <c r="M742" s="114"/>
      <c r="N742" s="114"/>
      <c r="O742" s="97"/>
      <c r="P742" s="97"/>
      <c r="Q742" s="9"/>
      <c r="R742" s="112"/>
      <c r="S742" s="107"/>
      <c r="T742" s="107"/>
      <c r="U742" s="96"/>
    </row>
    <row r="743" spans="2:21" s="92" customFormat="1" ht="18" customHeight="1" x14ac:dyDescent="0.2">
      <c r="B743" s="97"/>
      <c r="C743" s="23"/>
      <c r="D743" s="98"/>
      <c r="E743" s="9"/>
      <c r="F743" s="9"/>
      <c r="G743" s="9"/>
      <c r="H743" s="9"/>
      <c r="I743" s="9"/>
      <c r="J743" s="9"/>
      <c r="K743" s="9"/>
      <c r="L743" s="114"/>
      <c r="M743" s="114"/>
      <c r="N743" s="114"/>
      <c r="O743" s="97"/>
      <c r="P743" s="97"/>
      <c r="Q743" s="9"/>
      <c r="R743" s="112"/>
      <c r="S743" s="107"/>
      <c r="T743" s="107"/>
      <c r="U743" s="96"/>
    </row>
    <row r="744" spans="2:21" s="92" customFormat="1" ht="18" customHeight="1" x14ac:dyDescent="0.2">
      <c r="B744" s="97"/>
      <c r="C744" s="23"/>
      <c r="D744" s="98"/>
      <c r="E744" s="9"/>
      <c r="F744" s="9"/>
      <c r="G744" s="9"/>
      <c r="H744" s="9"/>
      <c r="I744" s="9"/>
      <c r="J744" s="9"/>
      <c r="K744" s="9"/>
      <c r="L744" s="114"/>
      <c r="M744" s="114"/>
      <c r="N744" s="114"/>
      <c r="O744" s="97"/>
      <c r="P744" s="97"/>
      <c r="Q744" s="9"/>
      <c r="R744" s="112"/>
      <c r="S744" s="107"/>
      <c r="T744" s="107"/>
      <c r="U744" s="96"/>
    </row>
    <row r="745" spans="2:21" s="92" customFormat="1" ht="18" customHeight="1" x14ac:dyDescent="0.2">
      <c r="B745" s="97"/>
      <c r="C745" s="23"/>
      <c r="D745" s="98"/>
      <c r="E745" s="9"/>
      <c r="F745" s="9"/>
      <c r="G745" s="9"/>
      <c r="H745" s="9"/>
      <c r="I745" s="9"/>
      <c r="J745" s="9"/>
      <c r="K745" s="9"/>
      <c r="L745" s="114"/>
      <c r="M745" s="114"/>
      <c r="N745" s="114"/>
      <c r="O745" s="97"/>
      <c r="P745" s="97"/>
      <c r="Q745" s="9"/>
      <c r="R745" s="112"/>
      <c r="S745" s="107"/>
      <c r="T745" s="107"/>
      <c r="U745" s="96"/>
    </row>
    <row r="746" spans="2:21" s="92" customFormat="1" ht="18" customHeight="1" x14ac:dyDescent="0.2">
      <c r="B746" s="97"/>
      <c r="C746" s="23"/>
      <c r="D746" s="98"/>
      <c r="E746" s="9"/>
      <c r="F746" s="9"/>
      <c r="G746" s="9"/>
      <c r="H746" s="9"/>
      <c r="I746" s="9"/>
      <c r="J746" s="9"/>
      <c r="K746" s="9"/>
      <c r="L746" s="114"/>
      <c r="M746" s="114"/>
      <c r="N746" s="114"/>
      <c r="O746" s="97"/>
      <c r="P746" s="97"/>
      <c r="Q746" s="9"/>
      <c r="R746" s="112"/>
      <c r="S746" s="107"/>
      <c r="T746" s="107"/>
      <c r="U746" s="96"/>
    </row>
    <row r="747" spans="2:21" s="92" customFormat="1" ht="18" customHeight="1" x14ac:dyDescent="0.2">
      <c r="B747" s="97"/>
      <c r="C747" s="23"/>
      <c r="D747" s="98"/>
      <c r="E747" s="9"/>
      <c r="F747" s="9"/>
      <c r="G747" s="9"/>
      <c r="H747" s="9"/>
      <c r="I747" s="9"/>
      <c r="J747" s="9"/>
      <c r="K747" s="9"/>
      <c r="L747" s="114"/>
      <c r="M747" s="114"/>
      <c r="N747" s="114"/>
      <c r="O747" s="97"/>
      <c r="P747" s="97"/>
      <c r="Q747" s="9"/>
      <c r="R747" s="112"/>
      <c r="S747" s="107"/>
      <c r="T747" s="107"/>
      <c r="U747" s="96"/>
    </row>
    <row r="748" spans="2:21" s="92" customFormat="1" ht="18" customHeight="1" x14ac:dyDescent="0.2">
      <c r="B748" s="97"/>
      <c r="C748" s="23"/>
      <c r="D748" s="98"/>
      <c r="E748" s="9"/>
      <c r="F748" s="9"/>
      <c r="G748" s="9"/>
      <c r="H748" s="9"/>
      <c r="I748" s="9"/>
      <c r="J748" s="9"/>
      <c r="K748" s="9"/>
      <c r="L748" s="114"/>
      <c r="M748" s="114"/>
      <c r="N748" s="114"/>
      <c r="O748" s="97"/>
      <c r="P748" s="97"/>
      <c r="Q748" s="9"/>
      <c r="R748" s="112"/>
      <c r="S748" s="107"/>
      <c r="T748" s="107"/>
      <c r="U748" s="96"/>
    </row>
    <row r="749" spans="2:21" s="92" customFormat="1" ht="18" customHeight="1" x14ac:dyDescent="0.2">
      <c r="B749" s="97"/>
      <c r="C749" s="23"/>
      <c r="D749" s="98"/>
      <c r="E749" s="9"/>
      <c r="F749" s="9"/>
      <c r="G749" s="9"/>
      <c r="H749" s="9"/>
      <c r="I749" s="9"/>
      <c r="J749" s="9"/>
      <c r="K749" s="9"/>
      <c r="L749" s="114"/>
      <c r="M749" s="114"/>
      <c r="N749" s="114"/>
      <c r="O749" s="97"/>
      <c r="P749" s="97"/>
      <c r="Q749" s="9"/>
      <c r="R749" s="112"/>
      <c r="S749" s="107"/>
      <c r="T749" s="107"/>
      <c r="U749" s="96"/>
    </row>
    <row r="750" spans="2:21" s="92" customFormat="1" ht="18" customHeight="1" x14ac:dyDescent="0.2">
      <c r="B750" s="97"/>
      <c r="C750" s="23"/>
      <c r="D750" s="98"/>
      <c r="E750" s="9"/>
      <c r="F750" s="9"/>
      <c r="G750" s="9"/>
      <c r="H750" s="9"/>
      <c r="I750" s="9"/>
      <c r="J750" s="9"/>
      <c r="K750" s="9"/>
      <c r="L750" s="114"/>
      <c r="M750" s="114"/>
      <c r="N750" s="114"/>
      <c r="O750" s="97"/>
      <c r="P750" s="97"/>
      <c r="Q750" s="9"/>
      <c r="R750" s="112"/>
      <c r="S750" s="107"/>
      <c r="T750" s="107"/>
      <c r="U750" s="96"/>
    </row>
    <row r="751" spans="2:21" s="92" customFormat="1" ht="18" customHeight="1" x14ac:dyDescent="0.2">
      <c r="B751" s="97"/>
      <c r="C751" s="23"/>
      <c r="D751" s="98"/>
      <c r="E751" s="9"/>
      <c r="F751" s="9"/>
      <c r="G751" s="9"/>
      <c r="H751" s="9"/>
      <c r="I751" s="9"/>
      <c r="J751" s="9"/>
      <c r="K751" s="9"/>
      <c r="L751" s="114"/>
      <c r="M751" s="114"/>
      <c r="N751" s="114"/>
      <c r="O751" s="97"/>
      <c r="P751" s="97"/>
      <c r="Q751" s="9"/>
      <c r="R751" s="112"/>
      <c r="S751" s="107"/>
      <c r="T751" s="107"/>
      <c r="U751" s="96"/>
    </row>
    <row r="752" spans="2:21" s="92" customFormat="1" ht="18" customHeight="1" x14ac:dyDescent="0.2">
      <c r="B752" s="97"/>
      <c r="C752" s="23"/>
      <c r="D752" s="98"/>
      <c r="E752" s="9"/>
      <c r="F752" s="9"/>
      <c r="G752" s="9"/>
      <c r="H752" s="9"/>
      <c r="I752" s="9"/>
      <c r="J752" s="9"/>
      <c r="K752" s="9"/>
      <c r="L752" s="114"/>
      <c r="M752" s="114"/>
      <c r="N752" s="114"/>
      <c r="O752" s="97"/>
      <c r="P752" s="97"/>
      <c r="Q752" s="9"/>
      <c r="R752" s="112"/>
      <c r="S752" s="107"/>
      <c r="T752" s="107"/>
      <c r="U752" s="96"/>
    </row>
    <row r="753" spans="2:21" s="92" customFormat="1" ht="18" customHeight="1" x14ac:dyDescent="0.2">
      <c r="B753" s="97"/>
      <c r="C753" s="23"/>
      <c r="D753" s="98"/>
      <c r="E753" s="9"/>
      <c r="F753" s="9"/>
      <c r="G753" s="9"/>
      <c r="H753" s="9"/>
      <c r="I753" s="9"/>
      <c r="J753" s="9"/>
      <c r="K753" s="9"/>
      <c r="L753" s="114"/>
      <c r="M753" s="114"/>
      <c r="N753" s="114"/>
      <c r="O753" s="97"/>
      <c r="P753" s="97"/>
      <c r="Q753" s="9"/>
      <c r="R753" s="112"/>
      <c r="S753" s="107"/>
      <c r="T753" s="107"/>
      <c r="U753" s="96"/>
    </row>
    <row r="754" spans="2:21" s="92" customFormat="1" ht="18" customHeight="1" x14ac:dyDescent="0.2">
      <c r="B754" s="97"/>
      <c r="C754" s="23"/>
      <c r="D754" s="98"/>
      <c r="E754" s="9"/>
      <c r="F754" s="9"/>
      <c r="G754" s="9"/>
      <c r="H754" s="9"/>
      <c r="I754" s="9"/>
      <c r="J754" s="9"/>
      <c r="K754" s="9"/>
      <c r="L754" s="114"/>
      <c r="M754" s="114"/>
      <c r="N754" s="114"/>
      <c r="O754" s="97"/>
      <c r="P754" s="97"/>
      <c r="Q754" s="9"/>
      <c r="R754" s="112"/>
      <c r="S754" s="107"/>
      <c r="T754" s="107"/>
      <c r="U754" s="96"/>
    </row>
    <row r="755" spans="2:21" s="92" customFormat="1" ht="18" customHeight="1" x14ac:dyDescent="0.2">
      <c r="B755" s="97"/>
      <c r="C755" s="23"/>
      <c r="D755" s="98"/>
      <c r="E755" s="9"/>
      <c r="F755" s="9"/>
      <c r="G755" s="9"/>
      <c r="H755" s="9"/>
      <c r="I755" s="9"/>
      <c r="J755" s="9"/>
      <c r="K755" s="9"/>
      <c r="L755" s="114"/>
      <c r="M755" s="114"/>
      <c r="N755" s="114"/>
      <c r="O755" s="97"/>
      <c r="P755" s="97"/>
      <c r="Q755" s="9"/>
      <c r="R755" s="112"/>
      <c r="S755" s="107"/>
      <c r="T755" s="107"/>
      <c r="U755" s="96"/>
    </row>
    <row r="756" spans="2:21" s="92" customFormat="1" ht="18" customHeight="1" x14ac:dyDescent="0.2">
      <c r="B756" s="97"/>
      <c r="C756" s="23"/>
      <c r="D756" s="98"/>
      <c r="E756" s="9"/>
      <c r="F756" s="9"/>
      <c r="G756" s="9"/>
      <c r="H756" s="9"/>
      <c r="I756" s="9"/>
      <c r="J756" s="9"/>
      <c r="K756" s="9"/>
      <c r="L756" s="114"/>
      <c r="M756" s="114"/>
      <c r="N756" s="114"/>
      <c r="O756" s="97"/>
      <c r="P756" s="97"/>
      <c r="Q756" s="9"/>
      <c r="R756" s="112"/>
      <c r="S756" s="107"/>
      <c r="T756" s="107"/>
      <c r="U756" s="96"/>
    </row>
    <row r="757" spans="2:21" s="92" customFormat="1" ht="18" customHeight="1" x14ac:dyDescent="0.2">
      <c r="B757" s="97"/>
      <c r="C757" s="23"/>
      <c r="D757" s="98"/>
      <c r="E757" s="9"/>
      <c r="F757" s="9"/>
      <c r="G757" s="9"/>
      <c r="H757" s="9"/>
      <c r="I757" s="9"/>
      <c r="J757" s="9"/>
      <c r="K757" s="9"/>
      <c r="L757" s="114"/>
      <c r="M757" s="114"/>
      <c r="N757" s="114"/>
      <c r="O757" s="97"/>
      <c r="P757" s="97"/>
      <c r="Q757" s="9"/>
      <c r="R757" s="112"/>
      <c r="S757" s="107"/>
      <c r="T757" s="107"/>
      <c r="U757" s="96"/>
    </row>
    <row r="758" spans="2:21" s="92" customFormat="1" ht="18" customHeight="1" x14ac:dyDescent="0.2">
      <c r="B758" s="97"/>
      <c r="C758" s="23"/>
      <c r="D758" s="98"/>
      <c r="E758" s="9"/>
      <c r="F758" s="9"/>
      <c r="G758" s="9"/>
      <c r="H758" s="9"/>
      <c r="I758" s="9"/>
      <c r="J758" s="9"/>
      <c r="K758" s="9"/>
      <c r="L758" s="114"/>
      <c r="M758" s="114"/>
      <c r="N758" s="114"/>
      <c r="O758" s="97"/>
      <c r="P758" s="97"/>
      <c r="Q758" s="9"/>
      <c r="R758" s="112"/>
      <c r="S758" s="107"/>
      <c r="T758" s="107"/>
      <c r="U758" s="96"/>
    </row>
    <row r="759" spans="2:21" s="92" customFormat="1" ht="18" customHeight="1" x14ac:dyDescent="0.2">
      <c r="B759" s="97"/>
      <c r="C759" s="23"/>
      <c r="D759" s="98"/>
      <c r="E759" s="9"/>
      <c r="F759" s="9"/>
      <c r="G759" s="9"/>
      <c r="H759" s="9"/>
      <c r="I759" s="9"/>
      <c r="J759" s="9"/>
      <c r="K759" s="9"/>
      <c r="L759" s="114"/>
      <c r="M759" s="114"/>
      <c r="N759" s="114"/>
      <c r="O759" s="97"/>
      <c r="P759" s="97"/>
      <c r="Q759" s="9"/>
      <c r="R759" s="112"/>
      <c r="S759" s="107"/>
      <c r="T759" s="107"/>
      <c r="U759" s="96"/>
    </row>
    <row r="760" spans="2:21" s="92" customFormat="1" ht="18" customHeight="1" x14ac:dyDescent="0.2">
      <c r="B760" s="97"/>
      <c r="C760" s="23"/>
      <c r="D760" s="98"/>
      <c r="E760" s="9"/>
      <c r="F760" s="9"/>
      <c r="G760" s="9"/>
      <c r="H760" s="9"/>
      <c r="I760" s="9"/>
      <c r="J760" s="9"/>
      <c r="K760" s="9"/>
      <c r="L760" s="114"/>
      <c r="M760" s="114"/>
      <c r="N760" s="114"/>
      <c r="O760" s="97"/>
      <c r="P760" s="97"/>
      <c r="Q760" s="9"/>
      <c r="R760" s="112"/>
      <c r="S760" s="107"/>
      <c r="T760" s="107"/>
      <c r="U760" s="96"/>
    </row>
    <row r="761" spans="2:21" s="92" customFormat="1" ht="18" customHeight="1" x14ac:dyDescent="0.2">
      <c r="B761" s="97"/>
      <c r="C761" s="23"/>
      <c r="D761" s="98"/>
      <c r="E761" s="9"/>
      <c r="F761" s="9"/>
      <c r="G761" s="9"/>
      <c r="H761" s="9"/>
      <c r="I761" s="9"/>
      <c r="J761" s="9"/>
      <c r="K761" s="9"/>
      <c r="L761" s="114"/>
      <c r="M761" s="114"/>
      <c r="N761" s="114"/>
      <c r="O761" s="97"/>
      <c r="P761" s="97"/>
      <c r="Q761" s="9"/>
      <c r="R761" s="112"/>
      <c r="S761" s="107"/>
      <c r="T761" s="107"/>
      <c r="U761" s="96"/>
    </row>
    <row r="762" spans="2:21" s="92" customFormat="1" ht="18" customHeight="1" x14ac:dyDescent="0.2">
      <c r="B762" s="97"/>
      <c r="C762" s="23"/>
      <c r="D762" s="98"/>
      <c r="E762" s="9"/>
      <c r="F762" s="9"/>
      <c r="G762" s="9"/>
      <c r="H762" s="9"/>
      <c r="I762" s="9"/>
      <c r="J762" s="9"/>
      <c r="K762" s="9"/>
      <c r="L762" s="114"/>
      <c r="M762" s="114"/>
      <c r="N762" s="114"/>
      <c r="O762" s="97"/>
      <c r="P762" s="97"/>
      <c r="Q762" s="9"/>
      <c r="R762" s="112"/>
      <c r="S762" s="107"/>
      <c r="T762" s="107"/>
      <c r="U762" s="96"/>
    </row>
    <row r="763" spans="2:21" s="92" customFormat="1" ht="18" customHeight="1" x14ac:dyDescent="0.2">
      <c r="B763" s="97"/>
      <c r="C763" s="23"/>
      <c r="D763" s="98"/>
      <c r="E763" s="9"/>
      <c r="F763" s="9"/>
      <c r="G763" s="9"/>
      <c r="H763" s="9"/>
      <c r="I763" s="9"/>
      <c r="J763" s="9"/>
      <c r="K763" s="9"/>
      <c r="L763" s="114"/>
      <c r="M763" s="114"/>
      <c r="N763" s="114"/>
      <c r="O763" s="97"/>
      <c r="P763" s="97"/>
      <c r="Q763" s="9"/>
      <c r="R763" s="112"/>
      <c r="S763" s="107"/>
      <c r="T763" s="107"/>
      <c r="U763" s="96"/>
    </row>
    <row r="764" spans="2:21" s="92" customFormat="1" ht="18" customHeight="1" x14ac:dyDescent="0.2">
      <c r="B764" s="97"/>
      <c r="C764" s="23"/>
      <c r="D764" s="98"/>
      <c r="E764" s="9"/>
      <c r="F764" s="9"/>
      <c r="G764" s="9"/>
      <c r="H764" s="9"/>
      <c r="I764" s="9"/>
      <c r="J764" s="9"/>
      <c r="K764" s="9"/>
      <c r="L764" s="114"/>
      <c r="M764" s="114"/>
      <c r="N764" s="114"/>
      <c r="O764" s="97"/>
      <c r="P764" s="97"/>
      <c r="Q764" s="9"/>
      <c r="R764" s="112"/>
      <c r="S764" s="107"/>
      <c r="T764" s="107"/>
      <c r="U764" s="96"/>
    </row>
    <row r="765" spans="2:21" s="92" customFormat="1" ht="18" customHeight="1" x14ac:dyDescent="0.2">
      <c r="B765" s="97"/>
      <c r="C765" s="23"/>
      <c r="D765" s="98"/>
      <c r="E765" s="9"/>
      <c r="F765" s="9"/>
      <c r="G765" s="9"/>
      <c r="H765" s="9"/>
      <c r="I765" s="9"/>
      <c r="J765" s="9"/>
      <c r="K765" s="9"/>
      <c r="L765" s="114"/>
      <c r="M765" s="114"/>
      <c r="N765" s="114"/>
      <c r="O765" s="97"/>
      <c r="P765" s="97"/>
      <c r="Q765" s="9"/>
      <c r="R765" s="112"/>
      <c r="S765" s="107"/>
      <c r="T765" s="107"/>
      <c r="U765" s="96"/>
    </row>
    <row r="766" spans="2:21" s="92" customFormat="1" ht="18" customHeight="1" x14ac:dyDescent="0.2">
      <c r="B766" s="97"/>
      <c r="C766" s="23"/>
      <c r="D766" s="98"/>
      <c r="E766" s="9"/>
      <c r="F766" s="9"/>
      <c r="G766" s="9"/>
      <c r="H766" s="9"/>
      <c r="I766" s="9"/>
      <c r="J766" s="9"/>
      <c r="K766" s="9"/>
      <c r="L766" s="114"/>
      <c r="M766" s="114"/>
      <c r="N766" s="114"/>
      <c r="O766" s="97"/>
      <c r="P766" s="97"/>
      <c r="Q766" s="9"/>
      <c r="R766" s="112"/>
      <c r="S766" s="107"/>
      <c r="T766" s="107"/>
      <c r="U766" s="96"/>
    </row>
    <row r="767" spans="2:21" s="92" customFormat="1" ht="18" customHeight="1" x14ac:dyDescent="0.2">
      <c r="B767" s="97"/>
      <c r="C767" s="23"/>
      <c r="D767" s="98"/>
      <c r="E767" s="9"/>
      <c r="F767" s="9"/>
      <c r="G767" s="9"/>
      <c r="H767" s="9"/>
      <c r="I767" s="9"/>
      <c r="J767" s="9"/>
      <c r="K767" s="9"/>
      <c r="L767" s="114"/>
      <c r="M767" s="114"/>
      <c r="N767" s="114"/>
      <c r="O767" s="97"/>
      <c r="P767" s="97"/>
      <c r="Q767" s="9"/>
      <c r="R767" s="112"/>
      <c r="S767" s="107"/>
      <c r="T767" s="107"/>
      <c r="U767" s="96"/>
    </row>
    <row r="768" spans="2:21" s="92" customFormat="1" ht="18" customHeight="1" x14ac:dyDescent="0.2">
      <c r="B768" s="97"/>
      <c r="C768" s="23"/>
      <c r="D768" s="98"/>
      <c r="E768" s="9"/>
      <c r="F768" s="9"/>
      <c r="G768" s="9"/>
      <c r="H768" s="9"/>
      <c r="I768" s="9"/>
      <c r="J768" s="9"/>
      <c r="K768" s="9"/>
      <c r="L768" s="114"/>
      <c r="M768" s="114"/>
      <c r="N768" s="114"/>
      <c r="O768" s="97"/>
      <c r="P768" s="97"/>
      <c r="Q768" s="9"/>
      <c r="R768" s="112"/>
      <c r="S768" s="107"/>
      <c r="T768" s="107"/>
      <c r="U768" s="96"/>
    </row>
    <row r="769" spans="2:21" s="92" customFormat="1" ht="18" customHeight="1" x14ac:dyDescent="0.2">
      <c r="B769" s="97"/>
      <c r="C769" s="23"/>
      <c r="D769" s="98"/>
      <c r="E769" s="9"/>
      <c r="F769" s="9"/>
      <c r="G769" s="9"/>
      <c r="H769" s="9"/>
      <c r="I769" s="9"/>
      <c r="J769" s="9"/>
      <c r="K769" s="9"/>
      <c r="L769" s="114"/>
      <c r="M769" s="114"/>
      <c r="N769" s="114"/>
      <c r="O769" s="97"/>
      <c r="P769" s="97"/>
      <c r="Q769" s="9"/>
      <c r="R769" s="112"/>
      <c r="S769" s="107"/>
      <c r="T769" s="107"/>
      <c r="U769" s="96"/>
    </row>
    <row r="770" spans="2:21" s="92" customFormat="1" ht="18" customHeight="1" x14ac:dyDescent="0.2">
      <c r="B770" s="97"/>
      <c r="C770" s="23"/>
      <c r="D770" s="98"/>
      <c r="E770" s="9"/>
      <c r="F770" s="9"/>
      <c r="G770" s="9"/>
      <c r="H770" s="9"/>
      <c r="I770" s="9"/>
      <c r="J770" s="9"/>
      <c r="K770" s="9"/>
      <c r="L770" s="114"/>
      <c r="M770" s="114"/>
      <c r="N770" s="114"/>
      <c r="O770" s="97"/>
      <c r="P770" s="97"/>
      <c r="Q770" s="9"/>
      <c r="R770" s="112"/>
      <c r="S770" s="107"/>
      <c r="T770" s="107"/>
      <c r="U770" s="96"/>
    </row>
    <row r="771" spans="2:21" s="92" customFormat="1" ht="18" customHeight="1" x14ac:dyDescent="0.2">
      <c r="B771" s="97"/>
      <c r="C771" s="23"/>
      <c r="D771" s="98"/>
      <c r="E771" s="9"/>
      <c r="F771" s="9"/>
      <c r="G771" s="9"/>
      <c r="H771" s="9"/>
      <c r="I771" s="9"/>
      <c r="J771" s="9"/>
      <c r="K771" s="9"/>
      <c r="L771" s="114"/>
      <c r="M771" s="114"/>
      <c r="N771" s="114"/>
      <c r="O771" s="97"/>
      <c r="P771" s="97"/>
      <c r="Q771" s="9"/>
      <c r="R771" s="112"/>
      <c r="S771" s="107"/>
      <c r="T771" s="107"/>
      <c r="U771" s="96"/>
    </row>
    <row r="772" spans="2:21" s="92" customFormat="1" ht="18" customHeight="1" x14ac:dyDescent="0.2">
      <c r="B772" s="97"/>
      <c r="C772" s="23"/>
      <c r="D772" s="98"/>
      <c r="E772" s="9"/>
      <c r="F772" s="9"/>
      <c r="G772" s="9"/>
      <c r="H772" s="9"/>
      <c r="I772" s="9"/>
      <c r="J772" s="9"/>
      <c r="K772" s="9"/>
      <c r="L772" s="114"/>
      <c r="M772" s="114"/>
      <c r="N772" s="114"/>
      <c r="O772" s="97"/>
      <c r="P772" s="97"/>
      <c r="Q772" s="9"/>
      <c r="R772" s="112"/>
      <c r="S772" s="107"/>
      <c r="T772" s="107"/>
      <c r="U772" s="96"/>
    </row>
    <row r="773" spans="2:21" s="92" customFormat="1" ht="18" customHeight="1" x14ac:dyDescent="0.2">
      <c r="B773" s="97"/>
      <c r="C773" s="23"/>
      <c r="D773" s="98"/>
      <c r="E773" s="9"/>
      <c r="F773" s="9"/>
      <c r="G773" s="9"/>
      <c r="H773" s="9"/>
      <c r="I773" s="9"/>
      <c r="J773" s="9"/>
      <c r="K773" s="9"/>
      <c r="L773" s="114"/>
      <c r="M773" s="114"/>
      <c r="N773" s="114"/>
      <c r="O773" s="97"/>
      <c r="P773" s="97"/>
      <c r="Q773" s="9"/>
      <c r="R773" s="112"/>
      <c r="S773" s="107"/>
      <c r="T773" s="107"/>
      <c r="U773" s="96"/>
    </row>
    <row r="774" spans="2:21" s="92" customFormat="1" ht="18" customHeight="1" x14ac:dyDescent="0.2">
      <c r="B774" s="97"/>
      <c r="C774" s="23"/>
      <c r="D774" s="98"/>
      <c r="E774" s="9"/>
      <c r="F774" s="9"/>
      <c r="G774" s="9"/>
      <c r="H774" s="9"/>
      <c r="I774" s="9"/>
      <c r="J774" s="9"/>
      <c r="K774" s="9"/>
      <c r="L774" s="114"/>
      <c r="M774" s="114"/>
      <c r="N774" s="114"/>
      <c r="O774" s="97"/>
      <c r="P774" s="97"/>
      <c r="Q774" s="9"/>
      <c r="R774" s="112"/>
      <c r="S774" s="107"/>
      <c r="T774" s="107"/>
      <c r="U774" s="96"/>
    </row>
    <row r="775" spans="2:21" s="92" customFormat="1" ht="18" customHeight="1" x14ac:dyDescent="0.2">
      <c r="B775" s="97"/>
      <c r="C775" s="23"/>
      <c r="D775" s="98"/>
      <c r="E775" s="9"/>
      <c r="F775" s="9"/>
      <c r="G775" s="9"/>
      <c r="H775" s="9"/>
      <c r="I775" s="9"/>
      <c r="J775" s="9"/>
      <c r="K775" s="9"/>
      <c r="L775" s="114"/>
      <c r="M775" s="114"/>
      <c r="N775" s="114"/>
      <c r="O775" s="97"/>
      <c r="P775" s="97"/>
      <c r="Q775" s="9"/>
      <c r="R775" s="112"/>
      <c r="S775" s="107"/>
      <c r="T775" s="107"/>
      <c r="U775" s="96"/>
    </row>
    <row r="776" spans="2:21" s="92" customFormat="1" ht="18" customHeight="1" x14ac:dyDescent="0.2">
      <c r="B776" s="97"/>
      <c r="C776" s="23"/>
      <c r="D776" s="98"/>
      <c r="E776" s="9"/>
      <c r="F776" s="9"/>
      <c r="G776" s="9"/>
      <c r="H776" s="9"/>
      <c r="I776" s="9"/>
      <c r="J776" s="9"/>
      <c r="K776" s="9"/>
      <c r="L776" s="114"/>
      <c r="M776" s="114"/>
      <c r="N776" s="114"/>
      <c r="O776" s="97"/>
      <c r="P776" s="97"/>
      <c r="Q776" s="9"/>
      <c r="R776" s="112"/>
      <c r="S776" s="107"/>
      <c r="T776" s="107"/>
      <c r="U776" s="96"/>
    </row>
    <row r="777" spans="2:21" s="92" customFormat="1" ht="18" customHeight="1" x14ac:dyDescent="0.2">
      <c r="B777" s="97"/>
      <c r="C777" s="23"/>
      <c r="D777" s="98"/>
      <c r="E777" s="9"/>
      <c r="F777" s="9"/>
      <c r="G777" s="9"/>
      <c r="H777" s="9"/>
      <c r="I777" s="9"/>
      <c r="J777" s="9"/>
      <c r="K777" s="9"/>
      <c r="L777" s="114"/>
      <c r="M777" s="114"/>
      <c r="N777" s="114"/>
      <c r="O777" s="97"/>
      <c r="P777" s="97"/>
      <c r="Q777" s="9"/>
      <c r="R777" s="112"/>
      <c r="S777" s="107"/>
      <c r="T777" s="107"/>
      <c r="U777" s="96"/>
    </row>
    <row r="778" spans="2:21" s="92" customFormat="1" ht="18" customHeight="1" x14ac:dyDescent="0.2">
      <c r="B778" s="97"/>
      <c r="C778" s="23"/>
      <c r="D778" s="98"/>
      <c r="E778" s="9"/>
      <c r="F778" s="9"/>
      <c r="G778" s="9"/>
      <c r="H778" s="9"/>
      <c r="I778" s="9"/>
      <c r="J778" s="9"/>
      <c r="K778" s="9"/>
      <c r="L778" s="114"/>
      <c r="M778" s="114"/>
      <c r="N778" s="114"/>
      <c r="O778" s="97"/>
      <c r="P778" s="97"/>
      <c r="Q778" s="9"/>
      <c r="R778" s="112"/>
      <c r="S778" s="107"/>
      <c r="T778" s="107"/>
      <c r="U778" s="96"/>
    </row>
    <row r="779" spans="2:21" s="92" customFormat="1" ht="18" customHeight="1" x14ac:dyDescent="0.2">
      <c r="B779" s="97"/>
      <c r="C779" s="23"/>
      <c r="D779" s="98"/>
      <c r="E779" s="9"/>
      <c r="F779" s="9"/>
      <c r="G779" s="9"/>
      <c r="H779" s="9"/>
      <c r="I779" s="9"/>
      <c r="J779" s="9"/>
      <c r="K779" s="9"/>
      <c r="L779" s="114"/>
      <c r="M779" s="114"/>
      <c r="N779" s="114"/>
      <c r="O779" s="97"/>
      <c r="P779" s="97"/>
      <c r="Q779" s="9"/>
      <c r="R779" s="112"/>
      <c r="S779" s="107"/>
      <c r="T779" s="107"/>
      <c r="U779" s="96"/>
    </row>
    <row r="780" spans="2:21" s="92" customFormat="1" ht="18" customHeight="1" x14ac:dyDescent="0.2">
      <c r="B780" s="97"/>
      <c r="C780" s="23"/>
      <c r="D780" s="98"/>
      <c r="E780" s="9"/>
      <c r="F780" s="9"/>
      <c r="G780" s="9"/>
      <c r="H780" s="9"/>
      <c r="I780" s="9"/>
      <c r="J780" s="9"/>
      <c r="K780" s="9"/>
      <c r="L780" s="114"/>
      <c r="M780" s="114"/>
      <c r="N780" s="114"/>
      <c r="O780" s="97"/>
      <c r="P780" s="97"/>
      <c r="Q780" s="9"/>
      <c r="R780" s="112"/>
      <c r="S780" s="107"/>
      <c r="T780" s="107"/>
      <c r="U780" s="96"/>
    </row>
    <row r="781" spans="2:21" s="92" customFormat="1" ht="18" customHeight="1" x14ac:dyDescent="0.2">
      <c r="B781" s="97"/>
      <c r="C781" s="23"/>
      <c r="D781" s="98"/>
      <c r="E781" s="9"/>
      <c r="F781" s="9"/>
      <c r="G781" s="9"/>
      <c r="H781" s="9"/>
      <c r="I781" s="9"/>
      <c r="J781" s="9"/>
      <c r="K781" s="9"/>
      <c r="L781" s="114"/>
      <c r="M781" s="114"/>
      <c r="N781" s="114"/>
      <c r="O781" s="97"/>
      <c r="P781" s="97"/>
      <c r="Q781" s="9"/>
      <c r="R781" s="112"/>
      <c r="S781" s="107"/>
      <c r="T781" s="107"/>
      <c r="U781" s="96"/>
    </row>
    <row r="782" spans="2:21" s="92" customFormat="1" ht="18" customHeight="1" x14ac:dyDescent="0.2">
      <c r="B782" s="97"/>
      <c r="C782" s="23"/>
      <c r="D782" s="98"/>
      <c r="E782" s="9"/>
      <c r="F782" s="9"/>
      <c r="G782" s="9"/>
      <c r="H782" s="9"/>
      <c r="I782" s="9"/>
      <c r="J782" s="9"/>
      <c r="K782" s="9"/>
      <c r="L782" s="114"/>
      <c r="M782" s="114"/>
      <c r="N782" s="114"/>
      <c r="O782" s="97"/>
      <c r="P782" s="97"/>
      <c r="Q782" s="9"/>
      <c r="R782" s="112"/>
      <c r="S782" s="107"/>
      <c r="T782" s="107"/>
      <c r="U782" s="96"/>
    </row>
    <row r="783" spans="2:21" s="92" customFormat="1" ht="18" customHeight="1" x14ac:dyDescent="0.2">
      <c r="B783" s="97"/>
      <c r="C783" s="23"/>
      <c r="D783" s="98"/>
      <c r="E783" s="9"/>
      <c r="F783" s="9"/>
      <c r="G783" s="9"/>
      <c r="H783" s="9"/>
      <c r="I783" s="9"/>
      <c r="J783" s="9"/>
      <c r="K783" s="9"/>
      <c r="L783" s="114"/>
      <c r="M783" s="114"/>
      <c r="N783" s="114"/>
      <c r="O783" s="97"/>
      <c r="P783" s="97"/>
      <c r="Q783" s="9"/>
      <c r="R783" s="112"/>
      <c r="S783" s="107"/>
      <c r="T783" s="107"/>
      <c r="U783" s="96"/>
    </row>
    <row r="784" spans="2:21" s="92" customFormat="1" ht="18" customHeight="1" x14ac:dyDescent="0.2">
      <c r="B784" s="97"/>
      <c r="C784" s="23"/>
      <c r="D784" s="98"/>
      <c r="E784" s="9"/>
      <c r="F784" s="9"/>
      <c r="G784" s="9"/>
      <c r="H784" s="9"/>
      <c r="I784" s="9"/>
      <c r="J784" s="9"/>
      <c r="K784" s="9"/>
      <c r="L784" s="114"/>
      <c r="M784" s="114"/>
      <c r="N784" s="114"/>
      <c r="O784" s="97"/>
      <c r="P784" s="97"/>
      <c r="Q784" s="9"/>
      <c r="R784" s="112"/>
      <c r="S784" s="107"/>
      <c r="T784" s="107"/>
      <c r="U784" s="96"/>
    </row>
    <row r="785" spans="2:21" s="92" customFormat="1" ht="18" customHeight="1" x14ac:dyDescent="0.2">
      <c r="B785" s="97"/>
      <c r="C785" s="23"/>
      <c r="D785" s="98"/>
      <c r="E785" s="9"/>
      <c r="F785" s="9"/>
      <c r="G785" s="9"/>
      <c r="H785" s="9"/>
      <c r="I785" s="9"/>
      <c r="J785" s="9"/>
      <c r="K785" s="9"/>
      <c r="L785" s="114"/>
      <c r="M785" s="114"/>
      <c r="N785" s="114"/>
      <c r="O785" s="97"/>
      <c r="P785" s="97"/>
      <c r="Q785" s="9"/>
      <c r="R785" s="112"/>
      <c r="S785" s="107"/>
      <c r="T785" s="107"/>
      <c r="U785" s="96"/>
    </row>
    <row r="786" spans="2:21" s="92" customFormat="1" ht="18" customHeight="1" x14ac:dyDescent="0.2">
      <c r="B786" s="97"/>
      <c r="C786" s="23"/>
      <c r="D786" s="98"/>
      <c r="E786" s="9"/>
      <c r="F786" s="9"/>
      <c r="G786" s="9"/>
      <c r="H786" s="9"/>
      <c r="I786" s="9"/>
      <c r="J786" s="9"/>
      <c r="K786" s="9"/>
      <c r="L786" s="114"/>
      <c r="M786" s="114"/>
      <c r="N786" s="114"/>
      <c r="O786" s="97"/>
      <c r="P786" s="97"/>
      <c r="Q786" s="9"/>
      <c r="R786" s="112"/>
      <c r="S786" s="107"/>
      <c r="T786" s="107"/>
      <c r="U786" s="96"/>
    </row>
    <row r="787" spans="2:21" s="92" customFormat="1" ht="18" customHeight="1" x14ac:dyDescent="0.2">
      <c r="B787" s="97"/>
      <c r="C787" s="23"/>
      <c r="D787" s="98"/>
      <c r="E787" s="9"/>
      <c r="F787" s="9"/>
      <c r="G787" s="9"/>
      <c r="H787" s="9"/>
      <c r="I787" s="9"/>
      <c r="J787" s="9"/>
      <c r="K787" s="9"/>
      <c r="L787" s="114"/>
      <c r="M787" s="114"/>
      <c r="N787" s="114"/>
      <c r="O787" s="97"/>
      <c r="P787" s="97"/>
      <c r="Q787" s="9"/>
      <c r="R787" s="112"/>
      <c r="S787" s="107"/>
      <c r="T787" s="107"/>
      <c r="U787" s="96"/>
    </row>
    <row r="788" spans="2:21" s="92" customFormat="1" ht="18" customHeight="1" x14ac:dyDescent="0.2">
      <c r="B788" s="97"/>
      <c r="C788" s="23"/>
      <c r="D788" s="98"/>
      <c r="E788" s="9"/>
      <c r="F788" s="9"/>
      <c r="G788" s="9"/>
      <c r="H788" s="9"/>
      <c r="I788" s="9"/>
      <c r="J788" s="9"/>
      <c r="K788" s="9"/>
      <c r="L788" s="114"/>
      <c r="M788" s="114"/>
      <c r="N788" s="114"/>
      <c r="O788" s="97"/>
      <c r="P788" s="97"/>
      <c r="Q788" s="9"/>
      <c r="R788" s="112"/>
      <c r="S788" s="107"/>
      <c r="T788" s="107"/>
      <c r="U788" s="96"/>
    </row>
    <row r="789" spans="2:21" s="92" customFormat="1" ht="18" customHeight="1" x14ac:dyDescent="0.2">
      <c r="B789" s="97"/>
      <c r="C789" s="23"/>
      <c r="D789" s="98"/>
      <c r="E789" s="9"/>
      <c r="F789" s="9"/>
      <c r="G789" s="9"/>
      <c r="H789" s="9"/>
      <c r="I789" s="9"/>
      <c r="J789" s="9"/>
      <c r="K789" s="9"/>
      <c r="L789" s="114"/>
      <c r="M789" s="114"/>
      <c r="N789" s="114"/>
      <c r="O789" s="97"/>
      <c r="P789" s="97"/>
      <c r="Q789" s="9"/>
      <c r="R789" s="112"/>
      <c r="S789" s="107"/>
      <c r="T789" s="107"/>
      <c r="U789" s="96"/>
    </row>
    <row r="790" spans="2:21" s="92" customFormat="1" ht="18" customHeight="1" x14ac:dyDescent="0.2">
      <c r="B790" s="97"/>
      <c r="C790" s="23"/>
      <c r="D790" s="98"/>
      <c r="E790" s="9"/>
      <c r="F790" s="9"/>
      <c r="G790" s="9"/>
      <c r="H790" s="9"/>
      <c r="I790" s="9"/>
      <c r="J790" s="9"/>
      <c r="K790" s="9"/>
      <c r="L790" s="114"/>
      <c r="M790" s="114"/>
      <c r="N790" s="114"/>
      <c r="O790" s="97"/>
      <c r="P790" s="97"/>
      <c r="Q790" s="9"/>
      <c r="R790" s="112"/>
      <c r="S790" s="107"/>
      <c r="T790" s="107"/>
      <c r="U790" s="96"/>
    </row>
    <row r="791" spans="2:21" s="92" customFormat="1" ht="18" customHeight="1" x14ac:dyDescent="0.2">
      <c r="B791" s="97"/>
      <c r="C791" s="23"/>
      <c r="D791" s="98"/>
      <c r="E791" s="9"/>
      <c r="F791" s="9"/>
      <c r="G791" s="9"/>
      <c r="H791" s="9"/>
      <c r="I791" s="9"/>
      <c r="J791" s="9"/>
      <c r="K791" s="9"/>
      <c r="L791" s="114"/>
      <c r="M791" s="114"/>
      <c r="N791" s="114"/>
      <c r="O791" s="97"/>
      <c r="P791" s="97"/>
      <c r="Q791" s="9"/>
      <c r="R791" s="112"/>
      <c r="S791" s="107"/>
      <c r="T791" s="107"/>
      <c r="U791" s="96"/>
    </row>
    <row r="792" spans="2:21" s="92" customFormat="1" ht="18" customHeight="1" x14ac:dyDescent="0.2">
      <c r="B792" s="97"/>
      <c r="C792" s="23"/>
      <c r="D792" s="98"/>
      <c r="E792" s="9"/>
      <c r="F792" s="9"/>
      <c r="G792" s="9"/>
      <c r="H792" s="9"/>
      <c r="I792" s="9"/>
      <c r="J792" s="9"/>
      <c r="K792" s="9"/>
      <c r="L792" s="114"/>
      <c r="M792" s="114"/>
      <c r="N792" s="114"/>
      <c r="O792" s="97"/>
      <c r="P792" s="97"/>
      <c r="Q792" s="9"/>
      <c r="R792" s="112"/>
      <c r="S792" s="107"/>
      <c r="T792" s="107"/>
      <c r="U792" s="96"/>
    </row>
    <row r="793" spans="2:21" s="92" customFormat="1" ht="18" customHeight="1" x14ac:dyDescent="0.2">
      <c r="B793" s="97"/>
      <c r="C793" s="23"/>
      <c r="D793" s="98"/>
      <c r="E793" s="9"/>
      <c r="F793" s="9"/>
      <c r="G793" s="9"/>
      <c r="H793" s="9"/>
      <c r="I793" s="9"/>
      <c r="J793" s="9"/>
      <c r="K793" s="9"/>
      <c r="L793" s="114"/>
      <c r="M793" s="114"/>
      <c r="N793" s="114"/>
      <c r="O793" s="97"/>
      <c r="P793" s="97"/>
      <c r="Q793" s="9"/>
      <c r="R793" s="112"/>
      <c r="S793" s="107"/>
      <c r="T793" s="107"/>
      <c r="U793" s="96"/>
    </row>
    <row r="794" spans="2:21" s="92" customFormat="1" ht="18" customHeight="1" x14ac:dyDescent="0.2">
      <c r="B794" s="97"/>
      <c r="C794" s="23"/>
      <c r="D794" s="98"/>
      <c r="E794" s="9"/>
      <c r="F794" s="9"/>
      <c r="G794" s="9"/>
      <c r="H794" s="9"/>
      <c r="I794" s="9"/>
      <c r="J794" s="9"/>
      <c r="K794" s="9"/>
      <c r="L794" s="114"/>
      <c r="M794" s="114"/>
      <c r="N794" s="114"/>
      <c r="O794" s="97"/>
      <c r="P794" s="97"/>
      <c r="Q794" s="9"/>
      <c r="R794" s="112"/>
      <c r="S794" s="107"/>
      <c r="T794" s="107"/>
      <c r="U794" s="96"/>
    </row>
    <row r="795" spans="2:21" s="92" customFormat="1" ht="18" customHeight="1" x14ac:dyDescent="0.2">
      <c r="B795" s="97"/>
      <c r="C795" s="23"/>
      <c r="D795" s="98"/>
      <c r="E795" s="9"/>
      <c r="F795" s="9"/>
      <c r="G795" s="9"/>
      <c r="H795" s="9"/>
      <c r="I795" s="9"/>
      <c r="J795" s="9"/>
      <c r="K795" s="9"/>
      <c r="L795" s="114"/>
      <c r="M795" s="114"/>
      <c r="N795" s="114"/>
      <c r="O795" s="97"/>
      <c r="P795" s="97"/>
      <c r="Q795" s="9"/>
      <c r="R795" s="112"/>
      <c r="S795" s="107"/>
      <c r="T795" s="107"/>
      <c r="U795" s="96"/>
    </row>
    <row r="796" spans="2:21" s="92" customFormat="1" ht="18" customHeight="1" x14ac:dyDescent="0.2">
      <c r="B796" s="97"/>
      <c r="C796" s="23"/>
      <c r="D796" s="98"/>
      <c r="E796" s="9"/>
      <c r="F796" s="9"/>
      <c r="G796" s="9"/>
      <c r="H796" s="9"/>
      <c r="I796" s="9"/>
      <c r="J796" s="9"/>
      <c r="K796" s="9"/>
      <c r="L796" s="114"/>
      <c r="M796" s="114"/>
      <c r="N796" s="114"/>
      <c r="O796" s="97"/>
      <c r="P796" s="97"/>
      <c r="Q796" s="9"/>
      <c r="R796" s="112"/>
      <c r="S796" s="107"/>
      <c r="T796" s="107"/>
      <c r="U796" s="96"/>
    </row>
    <row r="797" spans="2:21" s="92" customFormat="1" ht="18" customHeight="1" x14ac:dyDescent="0.2">
      <c r="B797" s="97"/>
      <c r="C797" s="23"/>
      <c r="D797" s="98"/>
      <c r="E797" s="9"/>
      <c r="F797" s="9"/>
      <c r="G797" s="9"/>
      <c r="H797" s="9"/>
      <c r="I797" s="9"/>
      <c r="J797" s="9"/>
      <c r="K797" s="9"/>
      <c r="L797" s="114"/>
      <c r="M797" s="114"/>
      <c r="N797" s="114"/>
      <c r="O797" s="97"/>
      <c r="P797" s="97"/>
      <c r="Q797" s="9"/>
      <c r="R797" s="112"/>
      <c r="S797" s="107"/>
      <c r="T797" s="107"/>
      <c r="U797" s="96"/>
    </row>
    <row r="798" spans="2:21" s="92" customFormat="1" ht="18" customHeight="1" x14ac:dyDescent="0.2">
      <c r="B798" s="97"/>
      <c r="C798" s="23"/>
      <c r="D798" s="98"/>
      <c r="E798" s="9"/>
      <c r="F798" s="9"/>
      <c r="G798" s="9"/>
      <c r="H798" s="9"/>
      <c r="I798" s="9"/>
      <c r="J798" s="9"/>
      <c r="K798" s="9"/>
      <c r="L798" s="114"/>
      <c r="M798" s="114"/>
      <c r="N798" s="114"/>
      <c r="O798" s="97"/>
      <c r="P798" s="97"/>
      <c r="Q798" s="9"/>
      <c r="R798" s="112"/>
      <c r="S798" s="107"/>
      <c r="T798" s="107"/>
      <c r="U798" s="96"/>
    </row>
    <row r="799" spans="2:21" s="92" customFormat="1" ht="18" customHeight="1" x14ac:dyDescent="0.2">
      <c r="B799" s="97"/>
      <c r="C799" s="23"/>
      <c r="D799" s="98"/>
      <c r="E799" s="9"/>
      <c r="F799" s="9"/>
      <c r="G799" s="9"/>
      <c r="H799" s="9"/>
      <c r="I799" s="9"/>
      <c r="J799" s="9"/>
      <c r="K799" s="9"/>
      <c r="L799" s="114"/>
      <c r="M799" s="114"/>
      <c r="N799" s="114"/>
      <c r="O799" s="97"/>
      <c r="P799" s="97"/>
      <c r="Q799" s="9"/>
      <c r="R799" s="112"/>
      <c r="S799" s="107"/>
      <c r="T799" s="107"/>
      <c r="U799" s="96"/>
    </row>
    <row r="800" spans="2:21" s="92" customFormat="1" ht="18" customHeight="1" x14ac:dyDescent="0.2">
      <c r="B800" s="97"/>
      <c r="C800" s="23"/>
      <c r="D800" s="98"/>
      <c r="E800" s="9"/>
      <c r="F800" s="9"/>
      <c r="G800" s="9"/>
      <c r="H800" s="9"/>
      <c r="I800" s="9"/>
      <c r="J800" s="9"/>
      <c r="K800" s="9"/>
      <c r="L800" s="114"/>
      <c r="M800" s="114"/>
      <c r="N800" s="114"/>
      <c r="O800" s="97"/>
      <c r="P800" s="97"/>
      <c r="Q800" s="9"/>
      <c r="R800" s="112"/>
      <c r="S800" s="107"/>
      <c r="T800" s="107"/>
      <c r="U800" s="96"/>
    </row>
    <row r="801" spans="2:21" s="92" customFormat="1" ht="18" customHeight="1" x14ac:dyDescent="0.2">
      <c r="B801" s="97"/>
      <c r="C801" s="23"/>
      <c r="D801" s="98"/>
      <c r="E801" s="9"/>
      <c r="F801" s="9"/>
      <c r="G801" s="9"/>
      <c r="H801" s="9"/>
      <c r="I801" s="9"/>
      <c r="J801" s="9"/>
      <c r="K801" s="9"/>
      <c r="L801" s="114"/>
      <c r="M801" s="114"/>
      <c r="N801" s="114"/>
      <c r="O801" s="97"/>
      <c r="P801" s="97"/>
      <c r="Q801" s="9"/>
      <c r="R801" s="112"/>
      <c r="S801" s="107"/>
      <c r="T801" s="107"/>
      <c r="U801" s="96"/>
    </row>
    <row r="802" spans="2:21" s="92" customFormat="1" ht="18" customHeight="1" x14ac:dyDescent="0.2">
      <c r="B802" s="97"/>
      <c r="C802" s="23"/>
      <c r="D802" s="98"/>
      <c r="E802" s="9"/>
      <c r="F802" s="9"/>
      <c r="G802" s="9"/>
      <c r="H802" s="9"/>
      <c r="I802" s="9"/>
      <c r="J802" s="9"/>
      <c r="K802" s="9"/>
      <c r="L802" s="114"/>
      <c r="M802" s="114"/>
      <c r="N802" s="114"/>
      <c r="O802" s="97"/>
      <c r="P802" s="97"/>
      <c r="Q802" s="9"/>
      <c r="R802" s="112"/>
      <c r="S802" s="107"/>
      <c r="T802" s="107"/>
      <c r="U802" s="96"/>
    </row>
    <row r="803" spans="2:21" s="92" customFormat="1" ht="18" customHeight="1" x14ac:dyDescent="0.2">
      <c r="B803" s="97"/>
      <c r="C803" s="23"/>
      <c r="D803" s="98"/>
      <c r="E803" s="9"/>
      <c r="F803" s="9"/>
      <c r="G803" s="9"/>
      <c r="H803" s="9"/>
      <c r="I803" s="9"/>
      <c r="J803" s="9"/>
      <c r="K803" s="9"/>
      <c r="L803" s="114"/>
      <c r="M803" s="114"/>
      <c r="N803" s="114"/>
      <c r="O803" s="97"/>
      <c r="P803" s="97"/>
      <c r="Q803" s="9"/>
      <c r="R803" s="112"/>
      <c r="S803" s="107"/>
      <c r="T803" s="107"/>
      <c r="U803" s="96"/>
    </row>
    <row r="804" spans="2:21" s="92" customFormat="1" ht="18" customHeight="1" x14ac:dyDescent="0.2">
      <c r="B804" s="97"/>
      <c r="C804" s="23"/>
      <c r="D804" s="98"/>
      <c r="E804" s="9"/>
      <c r="F804" s="9"/>
      <c r="G804" s="9"/>
      <c r="H804" s="9"/>
      <c r="I804" s="9"/>
      <c r="J804" s="9"/>
      <c r="K804" s="9"/>
      <c r="L804" s="114"/>
      <c r="M804" s="114"/>
      <c r="N804" s="114"/>
      <c r="O804" s="97"/>
      <c r="P804" s="97"/>
      <c r="Q804" s="9"/>
      <c r="R804" s="112"/>
      <c r="S804" s="107"/>
      <c r="T804" s="107"/>
      <c r="U804" s="96"/>
    </row>
    <row r="805" spans="2:21" s="92" customFormat="1" ht="18" customHeight="1" x14ac:dyDescent="0.2">
      <c r="B805" s="97"/>
      <c r="C805" s="23"/>
      <c r="D805" s="98"/>
      <c r="E805" s="9"/>
      <c r="F805" s="9"/>
      <c r="G805" s="9"/>
      <c r="H805" s="9"/>
      <c r="I805" s="9"/>
      <c r="J805" s="9"/>
      <c r="K805" s="9"/>
      <c r="L805" s="114"/>
      <c r="M805" s="114"/>
      <c r="N805" s="114"/>
      <c r="O805" s="97"/>
      <c r="P805" s="97"/>
      <c r="Q805" s="9"/>
      <c r="R805" s="112"/>
      <c r="S805" s="107"/>
      <c r="T805" s="107"/>
      <c r="U805" s="96"/>
    </row>
    <row r="806" spans="2:21" s="92" customFormat="1" ht="18" customHeight="1" x14ac:dyDescent="0.2">
      <c r="B806" s="97"/>
      <c r="C806" s="23"/>
      <c r="D806" s="98"/>
      <c r="E806" s="9"/>
      <c r="F806" s="9"/>
      <c r="G806" s="9"/>
      <c r="H806" s="9"/>
      <c r="I806" s="9"/>
      <c r="J806" s="9"/>
      <c r="K806" s="9"/>
      <c r="L806" s="114"/>
      <c r="M806" s="114"/>
      <c r="N806" s="114"/>
      <c r="O806" s="97"/>
      <c r="P806" s="97"/>
      <c r="Q806" s="9"/>
      <c r="R806" s="112"/>
      <c r="S806" s="107"/>
      <c r="T806" s="107"/>
      <c r="U806" s="96"/>
    </row>
    <row r="807" spans="2:21" s="92" customFormat="1" ht="18" customHeight="1" x14ac:dyDescent="0.2">
      <c r="B807" s="97"/>
      <c r="C807" s="23"/>
      <c r="D807" s="98"/>
      <c r="E807" s="9"/>
      <c r="F807" s="9"/>
      <c r="G807" s="9"/>
      <c r="H807" s="9"/>
      <c r="I807" s="9"/>
      <c r="J807" s="9"/>
      <c r="K807" s="9"/>
      <c r="L807" s="114"/>
      <c r="M807" s="114"/>
      <c r="N807" s="114"/>
      <c r="O807" s="97"/>
      <c r="P807" s="97"/>
      <c r="Q807" s="9"/>
      <c r="R807" s="112"/>
      <c r="S807" s="107"/>
      <c r="T807" s="107"/>
      <c r="U807" s="96"/>
    </row>
    <row r="808" spans="2:21" s="92" customFormat="1" ht="18" customHeight="1" x14ac:dyDescent="0.2">
      <c r="B808" s="97"/>
      <c r="C808" s="23"/>
      <c r="D808" s="98"/>
      <c r="E808" s="9"/>
      <c r="F808" s="9"/>
      <c r="G808" s="9"/>
      <c r="H808" s="9"/>
      <c r="I808" s="9"/>
      <c r="J808" s="9"/>
      <c r="K808" s="9"/>
      <c r="L808" s="114"/>
      <c r="M808" s="114"/>
      <c r="N808" s="114"/>
      <c r="O808" s="97"/>
      <c r="P808" s="97"/>
      <c r="Q808" s="9"/>
      <c r="R808" s="112"/>
      <c r="S808" s="107"/>
      <c r="T808" s="107"/>
      <c r="U808" s="96"/>
    </row>
    <row r="809" spans="2:21" s="92" customFormat="1" ht="18" customHeight="1" x14ac:dyDescent="0.2">
      <c r="B809" s="97"/>
      <c r="C809" s="23"/>
      <c r="D809" s="98"/>
      <c r="E809" s="9"/>
      <c r="F809" s="9"/>
      <c r="G809" s="9"/>
      <c r="H809" s="9"/>
      <c r="I809" s="9"/>
      <c r="J809" s="9"/>
      <c r="K809" s="9"/>
      <c r="L809" s="114"/>
      <c r="M809" s="114"/>
      <c r="N809" s="114"/>
      <c r="O809" s="97"/>
      <c r="P809" s="97"/>
      <c r="Q809" s="9"/>
      <c r="R809" s="112"/>
      <c r="S809" s="107"/>
      <c r="T809" s="107"/>
      <c r="U809" s="96"/>
    </row>
    <row r="810" spans="2:21" s="92" customFormat="1" ht="18" customHeight="1" x14ac:dyDescent="0.2">
      <c r="B810" s="97"/>
      <c r="C810" s="23"/>
      <c r="D810" s="98"/>
      <c r="E810" s="9"/>
      <c r="F810" s="9"/>
      <c r="G810" s="9"/>
      <c r="H810" s="9"/>
      <c r="I810" s="9"/>
      <c r="J810" s="9"/>
      <c r="K810" s="9"/>
      <c r="L810" s="114"/>
      <c r="M810" s="114"/>
      <c r="N810" s="114"/>
      <c r="O810" s="97"/>
      <c r="P810" s="97"/>
      <c r="Q810" s="9"/>
      <c r="R810" s="112"/>
      <c r="S810" s="107"/>
      <c r="T810" s="107"/>
      <c r="U810" s="96"/>
    </row>
    <row r="811" spans="2:21" s="92" customFormat="1" ht="18" customHeight="1" x14ac:dyDescent="0.2">
      <c r="B811" s="97"/>
      <c r="C811" s="23"/>
      <c r="D811" s="98"/>
      <c r="E811" s="9"/>
      <c r="F811" s="9"/>
      <c r="G811" s="9"/>
      <c r="H811" s="9"/>
      <c r="I811" s="9"/>
      <c r="J811" s="9"/>
      <c r="K811" s="9"/>
      <c r="L811" s="114"/>
      <c r="M811" s="114"/>
      <c r="N811" s="114"/>
      <c r="O811" s="97"/>
      <c r="P811" s="97"/>
      <c r="Q811" s="9"/>
      <c r="R811" s="112"/>
      <c r="S811" s="107"/>
      <c r="T811" s="107"/>
      <c r="U811" s="96"/>
    </row>
    <row r="812" spans="2:21" s="92" customFormat="1" ht="18" customHeight="1" x14ac:dyDescent="0.2">
      <c r="B812" s="97"/>
      <c r="C812" s="23"/>
      <c r="D812" s="98"/>
      <c r="E812" s="9"/>
      <c r="F812" s="9"/>
      <c r="G812" s="9"/>
      <c r="H812" s="9"/>
      <c r="I812" s="9"/>
      <c r="J812" s="9"/>
      <c r="K812" s="9"/>
      <c r="L812" s="114"/>
      <c r="M812" s="114"/>
      <c r="N812" s="114"/>
      <c r="O812" s="97"/>
      <c r="P812" s="97"/>
      <c r="Q812" s="9"/>
      <c r="R812" s="112"/>
      <c r="S812" s="107"/>
      <c r="T812" s="107"/>
      <c r="U812" s="96"/>
    </row>
    <row r="813" spans="2:21" s="92" customFormat="1" ht="18" customHeight="1" x14ac:dyDescent="0.2">
      <c r="B813" s="97"/>
      <c r="C813" s="23"/>
      <c r="D813" s="98"/>
      <c r="E813" s="9"/>
      <c r="F813" s="9"/>
      <c r="G813" s="9"/>
      <c r="H813" s="9"/>
      <c r="I813" s="9"/>
      <c r="J813" s="9"/>
      <c r="K813" s="9"/>
      <c r="L813" s="114"/>
      <c r="M813" s="114"/>
      <c r="N813" s="114"/>
      <c r="O813" s="97"/>
      <c r="P813" s="97"/>
      <c r="Q813" s="9"/>
      <c r="R813" s="112"/>
      <c r="S813" s="107"/>
      <c r="T813" s="107"/>
      <c r="U813" s="96"/>
    </row>
    <row r="814" spans="2:21" s="92" customFormat="1" ht="18" customHeight="1" x14ac:dyDescent="0.2">
      <c r="B814" s="97"/>
      <c r="C814" s="23"/>
      <c r="D814" s="98"/>
      <c r="E814" s="9"/>
      <c r="F814" s="9"/>
      <c r="G814" s="9"/>
      <c r="H814" s="9"/>
      <c r="I814" s="9"/>
      <c r="J814" s="9"/>
      <c r="K814" s="9"/>
      <c r="L814" s="114"/>
      <c r="M814" s="114"/>
      <c r="N814" s="114"/>
      <c r="O814" s="97"/>
      <c r="P814" s="97"/>
      <c r="Q814" s="9"/>
      <c r="R814" s="112"/>
      <c r="S814" s="107"/>
      <c r="T814" s="107"/>
      <c r="U814" s="96"/>
    </row>
    <row r="815" spans="2:21" s="92" customFormat="1" ht="18" customHeight="1" x14ac:dyDescent="0.2">
      <c r="B815" s="97"/>
      <c r="C815" s="23"/>
      <c r="D815" s="98"/>
      <c r="E815" s="9"/>
      <c r="F815" s="9"/>
      <c r="G815" s="9"/>
      <c r="H815" s="9"/>
      <c r="I815" s="9"/>
      <c r="J815" s="9"/>
      <c r="K815" s="9"/>
      <c r="L815" s="114"/>
      <c r="M815" s="114"/>
      <c r="N815" s="114"/>
      <c r="O815" s="97"/>
      <c r="P815" s="97"/>
      <c r="Q815" s="9"/>
      <c r="R815" s="112"/>
      <c r="S815" s="107"/>
      <c r="T815" s="107"/>
      <c r="U815" s="96"/>
    </row>
    <row r="816" spans="2:21" s="92" customFormat="1" ht="18" customHeight="1" x14ac:dyDescent="0.2">
      <c r="B816" s="97"/>
      <c r="C816" s="23"/>
      <c r="D816" s="98"/>
      <c r="E816" s="9"/>
      <c r="F816" s="9"/>
      <c r="G816" s="9"/>
      <c r="H816" s="9"/>
      <c r="I816" s="9"/>
      <c r="J816" s="9"/>
      <c r="K816" s="9"/>
      <c r="L816" s="114"/>
      <c r="M816" s="114"/>
      <c r="N816" s="114"/>
      <c r="O816" s="97"/>
      <c r="P816" s="97"/>
      <c r="Q816" s="9"/>
      <c r="R816" s="112"/>
      <c r="S816" s="107"/>
      <c r="T816" s="107"/>
      <c r="U816" s="96"/>
    </row>
    <row r="817" spans="2:21" s="92" customFormat="1" ht="18" customHeight="1" x14ac:dyDescent="0.2">
      <c r="B817" s="97"/>
      <c r="C817" s="23"/>
      <c r="D817" s="98"/>
      <c r="E817" s="9"/>
      <c r="F817" s="9"/>
      <c r="G817" s="9"/>
      <c r="H817" s="9"/>
      <c r="I817" s="9"/>
      <c r="J817" s="9"/>
      <c r="K817" s="9"/>
      <c r="L817" s="114"/>
      <c r="M817" s="114"/>
      <c r="N817" s="114"/>
      <c r="O817" s="97"/>
      <c r="P817" s="97"/>
      <c r="Q817" s="9"/>
      <c r="R817" s="112"/>
      <c r="S817" s="107"/>
      <c r="T817" s="107"/>
      <c r="U817" s="96"/>
    </row>
    <row r="818" spans="2:21" s="92" customFormat="1" ht="18" customHeight="1" x14ac:dyDescent="0.2">
      <c r="B818" s="97"/>
      <c r="C818" s="23"/>
      <c r="D818" s="98"/>
      <c r="E818" s="9"/>
      <c r="F818" s="9"/>
      <c r="G818" s="9"/>
      <c r="H818" s="9"/>
      <c r="I818" s="9"/>
      <c r="J818" s="9"/>
      <c r="K818" s="9"/>
      <c r="L818" s="114"/>
      <c r="M818" s="114"/>
      <c r="N818" s="114"/>
      <c r="O818" s="97"/>
      <c r="P818" s="97"/>
      <c r="Q818" s="9"/>
      <c r="R818" s="112"/>
      <c r="S818" s="107"/>
      <c r="T818" s="107"/>
      <c r="U818" s="96"/>
    </row>
    <row r="819" spans="2:21" s="92" customFormat="1" ht="18" customHeight="1" x14ac:dyDescent="0.2">
      <c r="B819" s="97"/>
      <c r="C819" s="23"/>
      <c r="D819" s="98"/>
      <c r="E819" s="9"/>
      <c r="F819" s="9"/>
      <c r="G819" s="9"/>
      <c r="H819" s="9"/>
      <c r="I819" s="9"/>
      <c r="J819" s="9"/>
      <c r="K819" s="9"/>
      <c r="L819" s="114"/>
      <c r="M819" s="114"/>
      <c r="N819" s="114"/>
      <c r="O819" s="97"/>
      <c r="P819" s="97"/>
      <c r="Q819" s="9"/>
      <c r="R819" s="112"/>
      <c r="S819" s="107"/>
      <c r="T819" s="107"/>
      <c r="U819" s="96"/>
    </row>
    <row r="820" spans="2:21" s="92" customFormat="1" ht="18" customHeight="1" x14ac:dyDescent="0.2">
      <c r="B820" s="97"/>
      <c r="C820" s="23"/>
      <c r="D820" s="98"/>
      <c r="E820" s="9"/>
      <c r="F820" s="9"/>
      <c r="G820" s="9"/>
      <c r="H820" s="9"/>
      <c r="I820" s="9"/>
      <c r="J820" s="9"/>
      <c r="K820" s="9"/>
      <c r="L820" s="114"/>
      <c r="M820" s="114"/>
      <c r="N820" s="114"/>
      <c r="O820" s="97"/>
      <c r="P820" s="97"/>
      <c r="Q820" s="9"/>
      <c r="R820" s="112"/>
      <c r="S820" s="107"/>
      <c r="T820" s="107"/>
      <c r="U820" s="96"/>
    </row>
    <row r="821" spans="2:21" s="92" customFormat="1" ht="18" customHeight="1" x14ac:dyDescent="0.2">
      <c r="B821" s="97"/>
      <c r="C821" s="23"/>
      <c r="D821" s="98"/>
      <c r="E821" s="9"/>
      <c r="F821" s="9"/>
      <c r="G821" s="9"/>
      <c r="H821" s="9"/>
      <c r="I821" s="9"/>
      <c r="J821" s="9"/>
      <c r="K821" s="9"/>
      <c r="L821" s="114"/>
      <c r="M821" s="114"/>
      <c r="N821" s="114"/>
      <c r="O821" s="97"/>
      <c r="P821" s="97"/>
      <c r="Q821" s="9"/>
      <c r="R821" s="112"/>
      <c r="S821" s="107"/>
      <c r="T821" s="107"/>
      <c r="U821" s="96"/>
    </row>
    <row r="822" spans="2:21" s="92" customFormat="1" ht="18" customHeight="1" x14ac:dyDescent="0.2">
      <c r="B822" s="97"/>
      <c r="C822" s="23"/>
      <c r="D822" s="98"/>
      <c r="E822" s="9"/>
      <c r="F822" s="9"/>
      <c r="G822" s="9"/>
      <c r="H822" s="9"/>
      <c r="I822" s="9"/>
      <c r="J822" s="9"/>
      <c r="K822" s="9"/>
      <c r="L822" s="114"/>
      <c r="M822" s="114"/>
      <c r="N822" s="114"/>
      <c r="O822" s="97"/>
      <c r="P822" s="97"/>
      <c r="Q822" s="9"/>
      <c r="R822" s="112"/>
      <c r="S822" s="107"/>
      <c r="T822" s="107"/>
      <c r="U822" s="96"/>
    </row>
    <row r="823" spans="2:21" s="92" customFormat="1" ht="18" customHeight="1" x14ac:dyDescent="0.2">
      <c r="B823" s="97"/>
      <c r="C823" s="23"/>
      <c r="D823" s="98"/>
      <c r="E823" s="9"/>
      <c r="F823" s="9"/>
      <c r="G823" s="9"/>
      <c r="H823" s="9"/>
      <c r="I823" s="9"/>
      <c r="J823" s="9"/>
      <c r="K823" s="9"/>
      <c r="L823" s="114"/>
      <c r="M823" s="114"/>
      <c r="N823" s="114"/>
      <c r="O823" s="97"/>
      <c r="P823" s="97"/>
      <c r="Q823" s="9"/>
      <c r="R823" s="112"/>
      <c r="S823" s="107"/>
      <c r="T823" s="107"/>
      <c r="U823" s="96"/>
    </row>
    <row r="824" spans="2:21" s="92" customFormat="1" ht="18" customHeight="1" x14ac:dyDescent="0.2">
      <c r="B824" s="97"/>
      <c r="C824" s="23"/>
      <c r="D824" s="98"/>
      <c r="E824" s="9"/>
      <c r="F824" s="9"/>
      <c r="G824" s="9"/>
      <c r="H824" s="9"/>
      <c r="I824" s="9"/>
      <c r="J824" s="9"/>
      <c r="K824" s="9"/>
      <c r="L824" s="114"/>
      <c r="M824" s="114"/>
      <c r="N824" s="114"/>
      <c r="O824" s="97"/>
      <c r="P824" s="97"/>
      <c r="Q824" s="9"/>
      <c r="R824" s="112"/>
      <c r="S824" s="107"/>
      <c r="T824" s="107"/>
      <c r="U824" s="96"/>
    </row>
    <row r="825" spans="2:21" s="92" customFormat="1" ht="18" customHeight="1" x14ac:dyDescent="0.2">
      <c r="B825" s="97"/>
      <c r="C825" s="23"/>
      <c r="D825" s="98"/>
      <c r="E825" s="9"/>
      <c r="F825" s="9"/>
      <c r="G825" s="9"/>
      <c r="H825" s="9"/>
      <c r="I825" s="9"/>
      <c r="J825" s="9"/>
      <c r="K825" s="9"/>
      <c r="L825" s="114"/>
      <c r="M825" s="114"/>
      <c r="N825" s="114"/>
      <c r="O825" s="97"/>
      <c r="P825" s="97"/>
      <c r="Q825" s="9"/>
      <c r="R825" s="112"/>
      <c r="S825" s="107"/>
      <c r="T825" s="107"/>
      <c r="U825" s="96"/>
    </row>
    <row r="826" spans="2:21" s="92" customFormat="1" ht="18" customHeight="1" x14ac:dyDescent="0.2">
      <c r="B826" s="97"/>
      <c r="C826" s="23"/>
      <c r="D826" s="98"/>
      <c r="E826" s="9"/>
      <c r="F826" s="9"/>
      <c r="G826" s="9"/>
      <c r="H826" s="9"/>
      <c r="I826" s="9"/>
      <c r="J826" s="9"/>
      <c r="K826" s="9"/>
      <c r="L826" s="114"/>
      <c r="M826" s="114"/>
      <c r="N826" s="114"/>
      <c r="O826" s="97"/>
      <c r="P826" s="97"/>
      <c r="Q826" s="9"/>
      <c r="R826" s="112"/>
      <c r="S826" s="107"/>
      <c r="T826" s="107"/>
      <c r="U826" s="96"/>
    </row>
    <row r="827" spans="2:21" s="92" customFormat="1" ht="18" customHeight="1" x14ac:dyDescent="0.2">
      <c r="B827" s="97"/>
      <c r="C827" s="23"/>
      <c r="D827" s="98"/>
      <c r="E827" s="9"/>
      <c r="F827" s="9"/>
      <c r="G827" s="9"/>
      <c r="H827" s="9"/>
      <c r="I827" s="9"/>
      <c r="J827" s="9"/>
      <c r="K827" s="9"/>
      <c r="L827" s="114"/>
      <c r="M827" s="114"/>
      <c r="N827" s="114"/>
      <c r="O827" s="97"/>
      <c r="P827" s="97"/>
      <c r="Q827" s="9"/>
      <c r="R827" s="112"/>
      <c r="S827" s="107"/>
      <c r="T827" s="107"/>
      <c r="U827" s="96"/>
    </row>
    <row r="828" spans="2:21" s="92" customFormat="1" ht="18" customHeight="1" x14ac:dyDescent="0.2">
      <c r="B828" s="97"/>
      <c r="C828" s="23"/>
      <c r="D828" s="98"/>
      <c r="E828" s="9"/>
      <c r="F828" s="9"/>
      <c r="G828" s="9"/>
      <c r="H828" s="9"/>
      <c r="I828" s="9"/>
      <c r="J828" s="9"/>
      <c r="K828" s="9"/>
      <c r="L828" s="114"/>
      <c r="M828" s="114"/>
      <c r="N828" s="114"/>
      <c r="O828" s="97"/>
      <c r="P828" s="97"/>
      <c r="Q828" s="9"/>
      <c r="R828" s="112"/>
      <c r="S828" s="107"/>
      <c r="T828" s="107"/>
      <c r="U828" s="96"/>
    </row>
    <row r="829" spans="2:21" s="92" customFormat="1" ht="18" customHeight="1" x14ac:dyDescent="0.2">
      <c r="B829" s="97"/>
      <c r="C829" s="23"/>
      <c r="D829" s="98"/>
      <c r="E829" s="9"/>
      <c r="F829" s="9"/>
      <c r="G829" s="9"/>
      <c r="H829" s="9"/>
      <c r="I829" s="9"/>
      <c r="J829" s="9"/>
      <c r="K829" s="9"/>
      <c r="L829" s="114"/>
      <c r="M829" s="114"/>
      <c r="N829" s="114"/>
      <c r="O829" s="97"/>
      <c r="P829" s="97"/>
      <c r="Q829" s="9"/>
      <c r="R829" s="112"/>
      <c r="S829" s="107"/>
      <c r="T829" s="107"/>
      <c r="U829" s="96"/>
    </row>
    <row r="830" spans="2:21" s="92" customFormat="1" ht="18" customHeight="1" x14ac:dyDescent="0.2">
      <c r="B830" s="97"/>
      <c r="C830" s="23"/>
      <c r="D830" s="98"/>
      <c r="E830" s="9"/>
      <c r="F830" s="9"/>
      <c r="G830" s="9"/>
      <c r="H830" s="9"/>
      <c r="I830" s="9"/>
      <c r="J830" s="9"/>
      <c r="K830" s="9"/>
      <c r="L830" s="114"/>
      <c r="M830" s="114"/>
      <c r="N830" s="114"/>
      <c r="O830" s="97"/>
      <c r="P830" s="97"/>
      <c r="Q830" s="9"/>
      <c r="R830" s="112"/>
      <c r="S830" s="107"/>
      <c r="T830" s="107"/>
      <c r="U830" s="96"/>
    </row>
    <row r="831" spans="2:21" s="92" customFormat="1" ht="18" customHeight="1" x14ac:dyDescent="0.2">
      <c r="B831" s="97"/>
      <c r="C831" s="23"/>
      <c r="D831" s="98"/>
      <c r="E831" s="9"/>
      <c r="F831" s="9"/>
      <c r="G831" s="9"/>
      <c r="H831" s="9"/>
      <c r="I831" s="9"/>
      <c r="J831" s="9"/>
      <c r="K831" s="9"/>
      <c r="L831" s="114"/>
      <c r="M831" s="114"/>
      <c r="N831" s="114"/>
      <c r="O831" s="97"/>
      <c r="P831" s="97"/>
      <c r="Q831" s="9"/>
      <c r="R831" s="112"/>
      <c r="S831" s="107"/>
      <c r="T831" s="107"/>
      <c r="U831" s="96"/>
    </row>
    <row r="832" spans="2:21" s="92" customFormat="1" ht="18" customHeight="1" x14ac:dyDescent="0.2">
      <c r="B832" s="97"/>
      <c r="C832" s="23"/>
      <c r="D832" s="98"/>
      <c r="E832" s="9"/>
      <c r="F832" s="9"/>
      <c r="G832" s="9"/>
      <c r="H832" s="9"/>
      <c r="I832" s="9"/>
      <c r="J832" s="9"/>
      <c r="K832" s="9"/>
      <c r="L832" s="114"/>
      <c r="M832" s="114"/>
      <c r="N832" s="114"/>
      <c r="O832" s="97"/>
      <c r="P832" s="97"/>
      <c r="Q832" s="9"/>
      <c r="R832" s="112"/>
      <c r="S832" s="107"/>
      <c r="T832" s="107"/>
      <c r="U832" s="96"/>
    </row>
    <row r="833" spans="2:21" s="92" customFormat="1" ht="18" customHeight="1" x14ac:dyDescent="0.2">
      <c r="B833" s="97"/>
      <c r="C833" s="23"/>
      <c r="D833" s="98"/>
      <c r="E833" s="9"/>
      <c r="F833" s="9"/>
      <c r="G833" s="9"/>
      <c r="H833" s="9"/>
      <c r="I833" s="9"/>
      <c r="J833" s="9"/>
      <c r="K833" s="9"/>
      <c r="L833" s="114"/>
      <c r="M833" s="114"/>
      <c r="N833" s="114"/>
      <c r="O833" s="97"/>
      <c r="P833" s="97"/>
      <c r="Q833" s="9"/>
      <c r="R833" s="112"/>
      <c r="S833" s="107"/>
      <c r="T833" s="107"/>
      <c r="U833" s="96"/>
    </row>
    <row r="834" spans="2:21" s="92" customFormat="1" ht="18" customHeight="1" x14ac:dyDescent="0.2">
      <c r="B834" s="97"/>
      <c r="C834" s="23"/>
      <c r="D834" s="98"/>
      <c r="E834" s="9"/>
      <c r="F834" s="9"/>
      <c r="G834" s="9"/>
      <c r="H834" s="9"/>
      <c r="I834" s="9"/>
      <c r="J834" s="9"/>
      <c r="K834" s="9"/>
      <c r="L834" s="114"/>
      <c r="M834" s="114"/>
      <c r="N834" s="114"/>
      <c r="O834" s="97"/>
      <c r="P834" s="97"/>
      <c r="Q834" s="9"/>
      <c r="R834" s="112"/>
      <c r="S834" s="107"/>
      <c r="T834" s="107"/>
      <c r="U834" s="96"/>
    </row>
    <row r="835" spans="2:21" s="92" customFormat="1" ht="18" customHeight="1" x14ac:dyDescent="0.2">
      <c r="B835" s="97"/>
      <c r="C835" s="23"/>
      <c r="D835" s="98"/>
      <c r="E835" s="9"/>
      <c r="F835" s="9"/>
      <c r="G835" s="9"/>
      <c r="H835" s="9"/>
      <c r="I835" s="9"/>
      <c r="J835" s="9"/>
      <c r="K835" s="9"/>
      <c r="L835" s="114"/>
      <c r="M835" s="114"/>
      <c r="N835" s="114"/>
      <c r="O835" s="97"/>
      <c r="P835" s="97"/>
      <c r="Q835" s="9"/>
      <c r="R835" s="112"/>
      <c r="S835" s="107"/>
      <c r="T835" s="107"/>
      <c r="U835" s="96"/>
    </row>
    <row r="836" spans="2:21" s="92" customFormat="1" ht="18" customHeight="1" x14ac:dyDescent="0.2">
      <c r="B836" s="97"/>
      <c r="C836" s="23"/>
      <c r="D836" s="98"/>
      <c r="E836" s="9"/>
      <c r="F836" s="9"/>
      <c r="G836" s="9"/>
      <c r="H836" s="9"/>
      <c r="I836" s="9"/>
      <c r="J836" s="9"/>
      <c r="K836" s="9"/>
      <c r="L836" s="114"/>
      <c r="M836" s="114"/>
      <c r="N836" s="114"/>
      <c r="O836" s="97"/>
      <c r="P836" s="97"/>
      <c r="Q836" s="9"/>
      <c r="R836" s="112"/>
      <c r="S836" s="107"/>
      <c r="T836" s="107"/>
      <c r="U836" s="96"/>
    </row>
    <row r="837" spans="2:21" s="92" customFormat="1" ht="18" customHeight="1" x14ac:dyDescent="0.2">
      <c r="B837" s="97"/>
      <c r="C837" s="23"/>
      <c r="D837" s="98"/>
      <c r="E837" s="9"/>
      <c r="F837" s="9"/>
      <c r="G837" s="9"/>
      <c r="H837" s="9"/>
      <c r="I837" s="9"/>
      <c r="J837" s="9"/>
      <c r="K837" s="9"/>
      <c r="L837" s="114"/>
      <c r="M837" s="114"/>
      <c r="N837" s="114"/>
      <c r="O837" s="97"/>
      <c r="P837" s="97"/>
      <c r="Q837" s="9"/>
      <c r="R837" s="112"/>
      <c r="S837" s="107"/>
      <c r="T837" s="107"/>
      <c r="U837" s="96"/>
    </row>
    <row r="838" spans="2:21" s="92" customFormat="1" ht="18" customHeight="1" x14ac:dyDescent="0.2">
      <c r="B838" s="97"/>
      <c r="C838" s="23"/>
      <c r="D838" s="98"/>
      <c r="E838" s="9"/>
      <c r="F838" s="9"/>
      <c r="G838" s="9"/>
      <c r="H838" s="9"/>
      <c r="I838" s="9"/>
      <c r="J838" s="9"/>
      <c r="K838" s="9"/>
      <c r="L838" s="114"/>
      <c r="M838" s="114"/>
      <c r="N838" s="114"/>
      <c r="O838" s="97"/>
      <c r="P838" s="97"/>
      <c r="Q838" s="9"/>
      <c r="R838" s="112"/>
      <c r="S838" s="107"/>
      <c r="T838" s="107"/>
      <c r="U838" s="96"/>
    </row>
    <row r="839" spans="2:21" s="92" customFormat="1" ht="18" customHeight="1" x14ac:dyDescent="0.2">
      <c r="B839" s="97"/>
      <c r="C839" s="23"/>
      <c r="D839" s="98"/>
      <c r="E839" s="9"/>
      <c r="F839" s="9"/>
      <c r="G839" s="9"/>
      <c r="H839" s="9"/>
      <c r="I839" s="9"/>
      <c r="J839" s="9"/>
      <c r="K839" s="9"/>
      <c r="L839" s="114"/>
      <c r="M839" s="114"/>
      <c r="N839" s="114"/>
      <c r="O839" s="97"/>
      <c r="P839" s="97"/>
      <c r="Q839" s="9"/>
      <c r="R839" s="112"/>
      <c r="S839" s="107"/>
      <c r="T839" s="107"/>
      <c r="U839" s="96"/>
    </row>
    <row r="840" spans="2:21" s="92" customFormat="1" ht="18" customHeight="1" x14ac:dyDescent="0.2">
      <c r="B840" s="97"/>
      <c r="C840" s="23"/>
      <c r="D840" s="98"/>
      <c r="E840" s="9"/>
      <c r="F840" s="9"/>
      <c r="G840" s="9"/>
      <c r="H840" s="9"/>
      <c r="I840" s="9"/>
      <c r="J840" s="9"/>
      <c r="K840" s="9"/>
      <c r="L840" s="114"/>
      <c r="M840" s="114"/>
      <c r="N840" s="114"/>
      <c r="O840" s="97"/>
      <c r="P840" s="97"/>
      <c r="Q840" s="9"/>
      <c r="R840" s="112"/>
      <c r="S840" s="107"/>
      <c r="T840" s="107"/>
      <c r="U840" s="96"/>
    </row>
    <row r="841" spans="2:21" s="92" customFormat="1" ht="18" customHeight="1" x14ac:dyDescent="0.2">
      <c r="B841" s="97"/>
      <c r="C841" s="23"/>
      <c r="D841" s="98"/>
      <c r="E841" s="9"/>
      <c r="F841" s="9"/>
      <c r="G841" s="9"/>
      <c r="H841" s="9"/>
      <c r="I841" s="9"/>
      <c r="J841" s="9"/>
      <c r="K841" s="9"/>
      <c r="L841" s="114"/>
      <c r="M841" s="114"/>
      <c r="N841" s="114"/>
      <c r="O841" s="97"/>
      <c r="P841" s="97"/>
      <c r="Q841" s="9"/>
      <c r="R841" s="112"/>
      <c r="S841" s="107"/>
      <c r="T841" s="107"/>
      <c r="U841" s="96"/>
    </row>
    <row r="842" spans="2:21" s="92" customFormat="1" ht="18" customHeight="1" x14ac:dyDescent="0.2">
      <c r="B842" s="97"/>
      <c r="C842" s="23"/>
      <c r="D842" s="98"/>
      <c r="E842" s="9"/>
      <c r="F842" s="9"/>
      <c r="G842" s="9"/>
      <c r="H842" s="9"/>
      <c r="I842" s="9"/>
      <c r="J842" s="9"/>
      <c r="K842" s="9"/>
      <c r="L842" s="114"/>
      <c r="M842" s="114"/>
      <c r="N842" s="114"/>
      <c r="O842" s="97"/>
      <c r="P842" s="97"/>
      <c r="Q842" s="9"/>
      <c r="R842" s="112"/>
      <c r="S842" s="107"/>
      <c r="T842" s="107"/>
      <c r="U842" s="96"/>
    </row>
    <row r="843" spans="2:21" s="92" customFormat="1" ht="18" customHeight="1" x14ac:dyDescent="0.2">
      <c r="B843" s="97"/>
      <c r="C843" s="23"/>
      <c r="D843" s="98"/>
      <c r="E843" s="9"/>
      <c r="F843" s="9"/>
      <c r="G843" s="9"/>
      <c r="H843" s="9"/>
      <c r="I843" s="9"/>
      <c r="J843" s="9"/>
      <c r="K843" s="9"/>
      <c r="L843" s="114"/>
      <c r="M843" s="114"/>
      <c r="N843" s="114"/>
      <c r="O843" s="97"/>
      <c r="P843" s="97"/>
      <c r="Q843" s="9"/>
      <c r="R843" s="112"/>
      <c r="S843" s="107"/>
      <c r="T843" s="107"/>
      <c r="U843" s="96"/>
    </row>
    <row r="844" spans="2:21" s="92" customFormat="1" ht="18" customHeight="1" x14ac:dyDescent="0.2">
      <c r="B844" s="97"/>
      <c r="C844" s="23"/>
      <c r="D844" s="98"/>
      <c r="E844" s="9"/>
      <c r="F844" s="9"/>
      <c r="G844" s="9"/>
      <c r="H844" s="9"/>
      <c r="I844" s="9"/>
      <c r="J844" s="9"/>
      <c r="K844" s="9"/>
      <c r="L844" s="114"/>
      <c r="M844" s="114"/>
      <c r="N844" s="114"/>
      <c r="O844" s="97"/>
      <c r="P844" s="97"/>
      <c r="Q844" s="9"/>
      <c r="R844" s="112"/>
      <c r="S844" s="107"/>
      <c r="T844" s="107"/>
      <c r="U844" s="96"/>
    </row>
    <row r="845" spans="2:21" s="92" customFormat="1" ht="18" customHeight="1" x14ac:dyDescent="0.2">
      <c r="B845" s="97"/>
      <c r="C845" s="23"/>
      <c r="D845" s="98"/>
      <c r="E845" s="9"/>
      <c r="F845" s="9"/>
      <c r="G845" s="9"/>
      <c r="H845" s="9"/>
      <c r="I845" s="9"/>
      <c r="J845" s="9"/>
      <c r="K845" s="9"/>
      <c r="L845" s="114"/>
      <c r="M845" s="114"/>
      <c r="N845" s="114"/>
      <c r="O845" s="97"/>
      <c r="P845" s="97"/>
      <c r="Q845" s="9"/>
      <c r="R845" s="112"/>
      <c r="S845" s="107"/>
      <c r="T845" s="107"/>
      <c r="U845" s="96"/>
    </row>
    <row r="846" spans="2:21" s="92" customFormat="1" ht="18" customHeight="1" x14ac:dyDescent="0.2">
      <c r="B846" s="97"/>
      <c r="C846" s="23"/>
      <c r="D846" s="98"/>
      <c r="E846" s="9"/>
      <c r="F846" s="9"/>
      <c r="G846" s="9"/>
      <c r="H846" s="9"/>
      <c r="I846" s="9"/>
      <c r="J846" s="9"/>
      <c r="K846" s="9"/>
      <c r="L846" s="114"/>
      <c r="M846" s="114"/>
      <c r="N846" s="114"/>
      <c r="O846" s="97"/>
      <c r="P846" s="97"/>
      <c r="Q846" s="9"/>
      <c r="R846" s="112"/>
      <c r="S846" s="107"/>
      <c r="T846" s="107"/>
      <c r="U846" s="96"/>
    </row>
    <row r="847" spans="2:21" s="92" customFormat="1" ht="18" customHeight="1" x14ac:dyDescent="0.2">
      <c r="B847" s="97"/>
      <c r="C847" s="23"/>
      <c r="D847" s="98"/>
      <c r="E847" s="9"/>
      <c r="F847" s="9"/>
      <c r="G847" s="9"/>
      <c r="H847" s="9"/>
      <c r="I847" s="9"/>
      <c r="J847" s="9"/>
      <c r="K847" s="9"/>
      <c r="L847" s="114"/>
      <c r="M847" s="114"/>
      <c r="N847" s="114"/>
      <c r="O847" s="97"/>
      <c r="P847" s="97"/>
      <c r="Q847" s="9"/>
      <c r="R847" s="112"/>
      <c r="S847" s="107"/>
      <c r="T847" s="107"/>
      <c r="U847" s="96"/>
    </row>
    <row r="848" spans="2:21" s="92" customFormat="1" ht="18" customHeight="1" x14ac:dyDescent="0.2">
      <c r="B848" s="97"/>
      <c r="C848" s="23"/>
      <c r="D848" s="98"/>
      <c r="E848" s="9"/>
      <c r="F848" s="9"/>
      <c r="G848" s="9"/>
      <c r="H848" s="9"/>
      <c r="I848" s="9"/>
      <c r="J848" s="9"/>
      <c r="K848" s="9"/>
      <c r="L848" s="114"/>
      <c r="M848" s="114"/>
      <c r="N848" s="114"/>
      <c r="O848" s="97"/>
      <c r="P848" s="97"/>
      <c r="Q848" s="9"/>
      <c r="R848" s="112"/>
      <c r="S848" s="107"/>
      <c r="T848" s="107"/>
      <c r="U848" s="96"/>
    </row>
    <row r="849" spans="2:21" s="92" customFormat="1" ht="18" customHeight="1" x14ac:dyDescent="0.2">
      <c r="B849" s="97"/>
      <c r="C849" s="23"/>
      <c r="D849" s="98"/>
      <c r="E849" s="9"/>
      <c r="F849" s="9"/>
      <c r="G849" s="9"/>
      <c r="H849" s="9"/>
      <c r="I849" s="9"/>
      <c r="J849" s="9"/>
      <c r="K849" s="9"/>
      <c r="L849" s="114"/>
      <c r="M849" s="114"/>
      <c r="N849" s="114"/>
      <c r="O849" s="97"/>
      <c r="P849" s="97"/>
      <c r="Q849" s="9"/>
      <c r="R849" s="112"/>
      <c r="S849" s="107"/>
      <c r="T849" s="107"/>
      <c r="U849" s="96"/>
    </row>
    <row r="850" spans="2:21" s="92" customFormat="1" ht="18" customHeight="1" x14ac:dyDescent="0.2">
      <c r="B850" s="97"/>
      <c r="C850" s="23"/>
      <c r="D850" s="98"/>
      <c r="E850" s="9"/>
      <c r="F850" s="9"/>
      <c r="G850" s="9"/>
      <c r="H850" s="9"/>
      <c r="I850" s="9"/>
      <c r="J850" s="9"/>
      <c r="K850" s="9"/>
      <c r="L850" s="114"/>
      <c r="M850" s="114"/>
      <c r="N850" s="114"/>
      <c r="O850" s="97"/>
      <c r="P850" s="97"/>
      <c r="Q850" s="9"/>
      <c r="R850" s="112"/>
      <c r="S850" s="107"/>
      <c r="T850" s="107"/>
      <c r="U850" s="96"/>
    </row>
    <row r="851" spans="2:21" s="92" customFormat="1" ht="18" customHeight="1" x14ac:dyDescent="0.2">
      <c r="B851" s="97"/>
      <c r="C851" s="23"/>
      <c r="D851" s="98"/>
      <c r="E851" s="9"/>
      <c r="F851" s="9"/>
      <c r="G851" s="9"/>
      <c r="H851" s="9"/>
      <c r="I851" s="9"/>
      <c r="J851" s="9"/>
      <c r="K851" s="9"/>
      <c r="L851" s="114"/>
      <c r="M851" s="114"/>
      <c r="N851" s="114"/>
      <c r="O851" s="97"/>
      <c r="P851" s="97"/>
      <c r="Q851" s="9"/>
      <c r="R851" s="112"/>
      <c r="S851" s="107"/>
      <c r="T851" s="107"/>
      <c r="U851" s="96"/>
    </row>
    <row r="852" spans="2:21" s="92" customFormat="1" ht="18" customHeight="1" x14ac:dyDescent="0.2">
      <c r="B852" s="97"/>
      <c r="C852" s="23"/>
      <c r="D852" s="98"/>
      <c r="E852" s="9"/>
      <c r="F852" s="9"/>
      <c r="G852" s="9"/>
      <c r="H852" s="9"/>
      <c r="I852" s="9"/>
      <c r="J852" s="9"/>
      <c r="K852" s="9"/>
      <c r="L852" s="114"/>
      <c r="M852" s="114"/>
      <c r="N852" s="114"/>
      <c r="O852" s="97"/>
      <c r="P852" s="97"/>
      <c r="Q852" s="9"/>
      <c r="R852" s="112"/>
      <c r="S852" s="107"/>
      <c r="T852" s="107"/>
      <c r="U852" s="96"/>
    </row>
    <row r="853" spans="2:21" s="92" customFormat="1" ht="18" customHeight="1" x14ac:dyDescent="0.2">
      <c r="B853" s="97"/>
      <c r="C853" s="23"/>
      <c r="D853" s="98"/>
      <c r="E853" s="9"/>
      <c r="F853" s="9"/>
      <c r="G853" s="9"/>
      <c r="H853" s="9"/>
      <c r="I853" s="9"/>
      <c r="J853" s="9"/>
      <c r="K853" s="9"/>
      <c r="L853" s="114"/>
      <c r="M853" s="114"/>
      <c r="N853" s="114"/>
      <c r="O853" s="97"/>
      <c r="P853" s="97"/>
      <c r="Q853" s="9"/>
      <c r="R853" s="112"/>
      <c r="S853" s="107"/>
      <c r="T853" s="107"/>
      <c r="U853" s="96"/>
    </row>
    <row r="854" spans="2:21" s="92" customFormat="1" ht="18" customHeight="1" x14ac:dyDescent="0.2">
      <c r="B854" s="97"/>
      <c r="C854" s="23"/>
      <c r="D854" s="98"/>
      <c r="E854" s="9"/>
      <c r="F854" s="9"/>
      <c r="G854" s="9"/>
      <c r="H854" s="9"/>
      <c r="I854" s="9"/>
      <c r="J854" s="9"/>
      <c r="K854" s="9"/>
      <c r="L854" s="114"/>
      <c r="M854" s="114"/>
      <c r="N854" s="114"/>
      <c r="O854" s="97"/>
      <c r="P854" s="97"/>
      <c r="Q854" s="9"/>
      <c r="R854" s="112"/>
      <c r="S854" s="107"/>
      <c r="T854" s="107"/>
      <c r="U854" s="96"/>
    </row>
    <row r="855" spans="2:21" s="92" customFormat="1" ht="18" customHeight="1" x14ac:dyDescent="0.2">
      <c r="B855" s="97"/>
      <c r="C855" s="23"/>
      <c r="D855" s="98"/>
      <c r="E855" s="9"/>
      <c r="F855" s="9"/>
      <c r="G855" s="9"/>
      <c r="H855" s="9"/>
      <c r="I855" s="9"/>
      <c r="J855" s="9"/>
      <c r="K855" s="9"/>
      <c r="L855" s="114"/>
      <c r="M855" s="114"/>
      <c r="N855" s="114"/>
      <c r="O855" s="97"/>
      <c r="P855" s="97"/>
      <c r="Q855" s="9"/>
      <c r="R855" s="112"/>
      <c r="S855" s="107"/>
      <c r="T855" s="107"/>
      <c r="U855" s="96"/>
    </row>
    <row r="856" spans="2:21" s="92" customFormat="1" ht="18" customHeight="1" x14ac:dyDescent="0.2">
      <c r="B856" s="97"/>
      <c r="C856" s="23"/>
      <c r="D856" s="98"/>
      <c r="E856" s="9"/>
      <c r="F856" s="9"/>
      <c r="G856" s="9"/>
      <c r="H856" s="9"/>
      <c r="I856" s="9"/>
      <c r="J856" s="9"/>
      <c r="K856" s="9"/>
      <c r="L856" s="114"/>
      <c r="M856" s="114"/>
      <c r="N856" s="114"/>
      <c r="O856" s="97"/>
      <c r="P856" s="97"/>
      <c r="Q856" s="9"/>
      <c r="R856" s="112"/>
      <c r="S856" s="107"/>
      <c r="T856" s="107"/>
      <c r="U856" s="96"/>
    </row>
    <row r="857" spans="2:21" s="92" customFormat="1" ht="18" customHeight="1" x14ac:dyDescent="0.2">
      <c r="B857" s="97"/>
      <c r="C857" s="23"/>
      <c r="D857" s="98"/>
      <c r="E857" s="9"/>
      <c r="F857" s="9"/>
      <c r="G857" s="9"/>
      <c r="H857" s="9"/>
      <c r="I857" s="9"/>
      <c r="J857" s="9"/>
      <c r="K857" s="9"/>
      <c r="L857" s="114"/>
      <c r="M857" s="114"/>
      <c r="N857" s="114"/>
      <c r="O857" s="97"/>
      <c r="P857" s="97"/>
      <c r="Q857" s="9"/>
      <c r="R857" s="112"/>
      <c r="S857" s="107"/>
      <c r="T857" s="107"/>
      <c r="U857" s="96"/>
    </row>
    <row r="858" spans="2:21" s="92" customFormat="1" ht="18" customHeight="1" x14ac:dyDescent="0.2">
      <c r="B858" s="97"/>
      <c r="C858" s="23"/>
      <c r="D858" s="98"/>
      <c r="E858" s="9"/>
      <c r="F858" s="9"/>
      <c r="G858" s="9"/>
      <c r="H858" s="9"/>
      <c r="I858" s="9"/>
      <c r="J858" s="9"/>
      <c r="K858" s="9"/>
      <c r="L858" s="114"/>
      <c r="M858" s="114"/>
      <c r="N858" s="114"/>
      <c r="O858" s="97"/>
      <c r="P858" s="97"/>
      <c r="Q858" s="9"/>
      <c r="R858" s="112"/>
      <c r="S858" s="107"/>
      <c r="T858" s="107"/>
      <c r="U858" s="96"/>
    </row>
    <row r="859" spans="2:21" s="92" customFormat="1" ht="18" customHeight="1" x14ac:dyDescent="0.2">
      <c r="B859" s="97"/>
      <c r="C859" s="23"/>
      <c r="D859" s="98"/>
      <c r="E859" s="9"/>
      <c r="F859" s="9"/>
      <c r="G859" s="9"/>
      <c r="H859" s="9"/>
      <c r="I859" s="9"/>
      <c r="J859" s="9"/>
      <c r="K859" s="9"/>
      <c r="L859" s="114"/>
      <c r="M859" s="114"/>
      <c r="N859" s="114"/>
      <c r="O859" s="97"/>
      <c r="P859" s="97"/>
      <c r="Q859" s="9"/>
      <c r="R859" s="112"/>
      <c r="S859" s="107"/>
      <c r="T859" s="107"/>
      <c r="U859" s="96"/>
    </row>
    <row r="860" spans="2:21" s="92" customFormat="1" ht="18" customHeight="1" x14ac:dyDescent="0.2">
      <c r="B860" s="97"/>
      <c r="C860" s="23"/>
      <c r="D860" s="98"/>
      <c r="E860" s="9"/>
      <c r="F860" s="9"/>
      <c r="G860" s="9"/>
      <c r="H860" s="9"/>
      <c r="I860" s="9"/>
      <c r="J860" s="9"/>
      <c r="K860" s="9"/>
      <c r="L860" s="114"/>
      <c r="M860" s="114"/>
      <c r="N860" s="114"/>
      <c r="O860" s="97"/>
      <c r="P860" s="97"/>
      <c r="Q860" s="9"/>
      <c r="R860" s="112"/>
      <c r="S860" s="107"/>
      <c r="T860" s="107"/>
      <c r="U860" s="96"/>
    </row>
    <row r="861" spans="2:21" s="92" customFormat="1" ht="18" customHeight="1" x14ac:dyDescent="0.2">
      <c r="B861" s="97"/>
      <c r="C861" s="23"/>
      <c r="D861" s="98"/>
      <c r="E861" s="9"/>
      <c r="F861" s="9"/>
      <c r="G861" s="9"/>
      <c r="H861" s="9"/>
      <c r="I861" s="9"/>
      <c r="J861" s="9"/>
      <c r="K861" s="9"/>
      <c r="L861" s="114"/>
      <c r="M861" s="114"/>
      <c r="N861" s="114"/>
      <c r="O861" s="97"/>
      <c r="P861" s="97"/>
      <c r="Q861" s="9"/>
      <c r="R861" s="112"/>
      <c r="S861" s="107"/>
      <c r="T861" s="107"/>
      <c r="U861" s="96"/>
    </row>
    <row r="862" spans="2:21" s="92" customFormat="1" ht="18" customHeight="1" x14ac:dyDescent="0.2">
      <c r="B862" s="97"/>
      <c r="C862" s="23"/>
      <c r="D862" s="98"/>
      <c r="E862" s="9"/>
      <c r="F862" s="9"/>
      <c r="G862" s="9"/>
      <c r="H862" s="9"/>
      <c r="I862" s="9"/>
      <c r="J862" s="9"/>
      <c r="K862" s="9"/>
      <c r="L862" s="114"/>
      <c r="M862" s="114"/>
      <c r="N862" s="114"/>
      <c r="O862" s="97"/>
      <c r="P862" s="97"/>
      <c r="Q862" s="9"/>
      <c r="R862" s="112"/>
      <c r="S862" s="107"/>
      <c r="T862" s="107"/>
      <c r="U862" s="96"/>
    </row>
    <row r="863" spans="2:21" s="92" customFormat="1" ht="18" customHeight="1" x14ac:dyDescent="0.2">
      <c r="B863" s="97"/>
      <c r="C863" s="23"/>
      <c r="D863" s="98"/>
      <c r="E863" s="9"/>
      <c r="F863" s="9"/>
      <c r="G863" s="9"/>
      <c r="H863" s="9"/>
      <c r="I863" s="9"/>
      <c r="J863" s="9"/>
      <c r="K863" s="9"/>
      <c r="L863" s="114"/>
      <c r="M863" s="114"/>
      <c r="N863" s="114"/>
      <c r="O863" s="97"/>
      <c r="P863" s="97"/>
      <c r="Q863" s="9"/>
      <c r="R863" s="112"/>
      <c r="S863" s="107"/>
      <c r="T863" s="107"/>
      <c r="U863" s="96"/>
    </row>
    <row r="864" spans="2:21" s="92" customFormat="1" ht="18" customHeight="1" x14ac:dyDescent="0.2">
      <c r="B864" s="97"/>
      <c r="C864" s="23"/>
      <c r="D864" s="98"/>
      <c r="E864" s="9"/>
      <c r="F864" s="9"/>
      <c r="G864" s="9"/>
      <c r="H864" s="9"/>
      <c r="I864" s="9"/>
      <c r="J864" s="9"/>
      <c r="K864" s="9"/>
      <c r="L864" s="114"/>
      <c r="M864" s="114"/>
      <c r="N864" s="114"/>
      <c r="O864" s="97"/>
      <c r="P864" s="97"/>
      <c r="Q864" s="9"/>
      <c r="R864" s="112"/>
      <c r="S864" s="107"/>
      <c r="T864" s="107"/>
      <c r="U864" s="96"/>
    </row>
    <row r="865" spans="2:21" s="92" customFormat="1" ht="18" customHeight="1" x14ac:dyDescent="0.2">
      <c r="B865" s="97"/>
      <c r="C865" s="23"/>
      <c r="D865" s="98"/>
      <c r="E865" s="9"/>
      <c r="F865" s="9"/>
      <c r="G865" s="9"/>
      <c r="H865" s="9"/>
      <c r="I865" s="9"/>
      <c r="J865" s="9"/>
      <c r="K865" s="9"/>
      <c r="L865" s="114"/>
      <c r="M865" s="114"/>
      <c r="N865" s="114"/>
      <c r="O865" s="97"/>
      <c r="P865" s="97"/>
      <c r="Q865" s="9"/>
      <c r="R865" s="112"/>
      <c r="S865" s="107"/>
      <c r="T865" s="107"/>
      <c r="U865" s="96"/>
    </row>
    <row r="866" spans="2:21" s="92" customFormat="1" ht="18" customHeight="1" x14ac:dyDescent="0.2">
      <c r="B866" s="97"/>
      <c r="C866" s="23"/>
      <c r="D866" s="98"/>
      <c r="E866" s="9"/>
      <c r="F866" s="9"/>
      <c r="G866" s="9"/>
      <c r="H866" s="9"/>
      <c r="I866" s="9"/>
      <c r="J866" s="9"/>
      <c r="K866" s="9"/>
      <c r="L866" s="114"/>
      <c r="M866" s="114"/>
      <c r="N866" s="114"/>
      <c r="O866" s="97"/>
      <c r="P866" s="97"/>
      <c r="Q866" s="9"/>
      <c r="R866" s="112"/>
      <c r="S866" s="107"/>
      <c r="T866" s="107"/>
      <c r="U866" s="96"/>
    </row>
    <row r="867" spans="2:21" s="92" customFormat="1" ht="18" customHeight="1" x14ac:dyDescent="0.2">
      <c r="B867" s="97"/>
      <c r="C867" s="23"/>
      <c r="D867" s="98"/>
      <c r="E867" s="9"/>
      <c r="F867" s="9"/>
      <c r="G867" s="9"/>
      <c r="H867" s="9"/>
      <c r="I867" s="9"/>
      <c r="J867" s="9"/>
      <c r="K867" s="9"/>
      <c r="L867" s="114"/>
      <c r="M867" s="114"/>
      <c r="N867" s="114"/>
      <c r="O867" s="97"/>
      <c r="P867" s="97"/>
      <c r="Q867" s="9"/>
      <c r="R867" s="112"/>
      <c r="S867" s="107"/>
      <c r="T867" s="107"/>
      <c r="U867" s="96"/>
    </row>
    <row r="868" spans="2:21" s="92" customFormat="1" ht="18" customHeight="1" x14ac:dyDescent="0.2">
      <c r="B868" s="97"/>
      <c r="C868" s="23"/>
      <c r="D868" s="98"/>
      <c r="E868" s="9"/>
      <c r="F868" s="9"/>
      <c r="G868" s="9"/>
      <c r="H868" s="9"/>
      <c r="I868" s="9"/>
      <c r="J868" s="9"/>
      <c r="K868" s="9"/>
      <c r="L868" s="114"/>
      <c r="M868" s="114"/>
      <c r="N868" s="114"/>
      <c r="O868" s="97"/>
      <c r="P868" s="97"/>
      <c r="Q868" s="9"/>
      <c r="R868" s="112"/>
      <c r="S868" s="107"/>
      <c r="T868" s="107"/>
      <c r="U868" s="96"/>
    </row>
    <row r="869" spans="2:21" s="92" customFormat="1" ht="18" customHeight="1" x14ac:dyDescent="0.2">
      <c r="B869" s="97"/>
      <c r="C869" s="23"/>
      <c r="D869" s="98"/>
      <c r="E869" s="9"/>
      <c r="F869" s="9"/>
      <c r="G869" s="9"/>
      <c r="H869" s="9"/>
      <c r="I869" s="9"/>
      <c r="J869" s="9"/>
      <c r="K869" s="9"/>
      <c r="L869" s="114"/>
      <c r="M869" s="114"/>
      <c r="N869" s="114"/>
      <c r="O869" s="97"/>
      <c r="P869" s="97"/>
      <c r="Q869" s="9"/>
      <c r="R869" s="112"/>
      <c r="S869" s="107"/>
      <c r="T869" s="107"/>
      <c r="U869" s="96"/>
    </row>
    <row r="870" spans="2:21" s="92" customFormat="1" ht="18" customHeight="1" x14ac:dyDescent="0.2">
      <c r="B870" s="97"/>
      <c r="C870" s="23"/>
      <c r="D870" s="98"/>
      <c r="E870" s="9"/>
      <c r="F870" s="9"/>
      <c r="G870" s="9"/>
      <c r="H870" s="9"/>
      <c r="I870" s="9"/>
      <c r="J870" s="9"/>
      <c r="K870" s="9"/>
      <c r="L870" s="114"/>
      <c r="M870" s="114"/>
      <c r="N870" s="114"/>
      <c r="O870" s="97"/>
      <c r="P870" s="97"/>
      <c r="Q870" s="9"/>
      <c r="R870" s="112"/>
      <c r="S870" s="107"/>
      <c r="T870" s="107"/>
      <c r="U870" s="96"/>
    </row>
    <row r="871" spans="2:21" s="92" customFormat="1" ht="18" customHeight="1" x14ac:dyDescent="0.2">
      <c r="B871" s="97"/>
      <c r="C871" s="23"/>
      <c r="D871" s="98"/>
      <c r="E871" s="9"/>
      <c r="F871" s="9"/>
      <c r="G871" s="9"/>
      <c r="H871" s="9"/>
      <c r="I871" s="9"/>
      <c r="J871" s="9"/>
      <c r="K871" s="9"/>
      <c r="L871" s="114"/>
      <c r="M871" s="114"/>
      <c r="N871" s="114"/>
      <c r="O871" s="97"/>
      <c r="P871" s="97"/>
      <c r="Q871" s="9"/>
      <c r="R871" s="112"/>
      <c r="S871" s="107"/>
      <c r="T871" s="107"/>
      <c r="U871" s="96"/>
    </row>
    <row r="872" spans="2:21" s="92" customFormat="1" ht="18" customHeight="1" x14ac:dyDescent="0.2">
      <c r="B872" s="97"/>
      <c r="C872" s="23"/>
      <c r="D872" s="98"/>
      <c r="E872" s="9"/>
      <c r="F872" s="9"/>
      <c r="G872" s="9"/>
      <c r="H872" s="9"/>
      <c r="I872" s="9"/>
      <c r="J872" s="9"/>
      <c r="K872" s="9"/>
      <c r="L872" s="114"/>
      <c r="M872" s="114"/>
      <c r="N872" s="114"/>
      <c r="O872" s="97"/>
      <c r="P872" s="97"/>
      <c r="Q872" s="9"/>
      <c r="R872" s="112"/>
      <c r="S872" s="107"/>
      <c r="T872" s="107"/>
      <c r="U872" s="96"/>
    </row>
    <row r="873" spans="2:21" s="92" customFormat="1" ht="18" customHeight="1" x14ac:dyDescent="0.2">
      <c r="B873" s="97"/>
      <c r="C873" s="23"/>
      <c r="D873" s="98"/>
      <c r="E873" s="9"/>
      <c r="F873" s="9"/>
      <c r="G873" s="9"/>
      <c r="H873" s="9"/>
      <c r="I873" s="9"/>
      <c r="J873" s="9"/>
      <c r="K873" s="9"/>
      <c r="L873" s="114"/>
      <c r="M873" s="114"/>
      <c r="N873" s="114"/>
      <c r="O873" s="97"/>
      <c r="P873" s="97"/>
      <c r="Q873" s="9"/>
      <c r="R873" s="112"/>
      <c r="S873" s="107"/>
      <c r="T873" s="107"/>
      <c r="U873" s="96"/>
    </row>
    <row r="874" spans="2:21" s="92" customFormat="1" ht="18" customHeight="1" x14ac:dyDescent="0.2">
      <c r="B874" s="97"/>
      <c r="C874" s="23"/>
      <c r="D874" s="98"/>
      <c r="E874" s="9"/>
      <c r="F874" s="9"/>
      <c r="G874" s="9"/>
      <c r="H874" s="9"/>
      <c r="I874" s="9"/>
      <c r="J874" s="9"/>
      <c r="K874" s="9"/>
      <c r="L874" s="114"/>
      <c r="M874" s="114"/>
      <c r="N874" s="114"/>
      <c r="O874" s="97"/>
      <c r="P874" s="97"/>
      <c r="Q874" s="9"/>
      <c r="R874" s="112"/>
      <c r="S874" s="107"/>
      <c r="T874" s="107"/>
      <c r="U874" s="96"/>
    </row>
    <row r="875" spans="2:21" s="92" customFormat="1" ht="18" customHeight="1" x14ac:dyDescent="0.2">
      <c r="B875" s="97"/>
      <c r="C875" s="23"/>
      <c r="D875" s="98"/>
      <c r="E875" s="9"/>
      <c r="F875" s="9"/>
      <c r="G875" s="9"/>
      <c r="H875" s="9"/>
      <c r="I875" s="9"/>
      <c r="J875" s="9"/>
      <c r="K875" s="9"/>
      <c r="L875" s="114"/>
      <c r="M875" s="114"/>
      <c r="N875" s="114"/>
      <c r="O875" s="97"/>
      <c r="P875" s="97"/>
      <c r="Q875" s="9"/>
      <c r="R875" s="112"/>
      <c r="S875" s="107"/>
      <c r="T875" s="107"/>
      <c r="U875" s="96"/>
    </row>
    <row r="876" spans="2:21" s="92" customFormat="1" ht="18" customHeight="1" x14ac:dyDescent="0.2">
      <c r="B876" s="97"/>
      <c r="C876" s="23"/>
      <c r="D876" s="98"/>
      <c r="E876" s="9"/>
      <c r="F876" s="9"/>
      <c r="G876" s="9"/>
      <c r="H876" s="9"/>
      <c r="I876" s="9"/>
      <c r="J876" s="9"/>
      <c r="K876" s="9"/>
      <c r="L876" s="114"/>
      <c r="M876" s="114"/>
      <c r="N876" s="114"/>
      <c r="O876" s="97"/>
      <c r="P876" s="97"/>
      <c r="Q876" s="9"/>
      <c r="R876" s="112"/>
      <c r="S876" s="107"/>
      <c r="T876" s="107"/>
      <c r="U876" s="96"/>
    </row>
    <row r="877" spans="2:21" s="92" customFormat="1" ht="18" customHeight="1" x14ac:dyDescent="0.2">
      <c r="B877" s="97"/>
      <c r="C877" s="23"/>
      <c r="D877" s="98"/>
      <c r="E877" s="9"/>
      <c r="F877" s="9"/>
      <c r="G877" s="9"/>
      <c r="H877" s="9"/>
      <c r="I877" s="9"/>
      <c r="J877" s="9"/>
      <c r="K877" s="9"/>
      <c r="L877" s="114"/>
      <c r="M877" s="114"/>
      <c r="N877" s="114"/>
      <c r="O877" s="97"/>
      <c r="P877" s="97"/>
      <c r="Q877" s="9"/>
      <c r="R877" s="112"/>
      <c r="S877" s="107"/>
      <c r="T877" s="107"/>
      <c r="U877" s="96"/>
    </row>
    <row r="878" spans="2:21" s="92" customFormat="1" ht="18" customHeight="1" x14ac:dyDescent="0.2">
      <c r="B878" s="97"/>
      <c r="C878" s="23"/>
      <c r="D878" s="98"/>
      <c r="E878" s="9"/>
      <c r="F878" s="9"/>
      <c r="G878" s="9"/>
      <c r="H878" s="9"/>
      <c r="I878" s="9"/>
      <c r="J878" s="9"/>
      <c r="K878" s="9"/>
      <c r="L878" s="114"/>
      <c r="M878" s="114"/>
      <c r="N878" s="114"/>
      <c r="O878" s="97"/>
      <c r="P878" s="97"/>
      <c r="Q878" s="9"/>
      <c r="R878" s="112"/>
      <c r="S878" s="107"/>
      <c r="T878" s="107"/>
      <c r="U878" s="96"/>
    </row>
    <row r="879" spans="2:21" s="92" customFormat="1" ht="18" customHeight="1" x14ac:dyDescent="0.2">
      <c r="B879" s="97"/>
      <c r="C879" s="23"/>
      <c r="D879" s="98"/>
      <c r="E879" s="9"/>
      <c r="F879" s="9"/>
      <c r="G879" s="9"/>
      <c r="H879" s="9"/>
      <c r="I879" s="9"/>
      <c r="J879" s="9"/>
      <c r="K879" s="9"/>
      <c r="L879" s="114"/>
      <c r="M879" s="114"/>
      <c r="N879" s="114"/>
      <c r="O879" s="97"/>
      <c r="P879" s="97"/>
      <c r="Q879" s="9"/>
      <c r="R879" s="112"/>
      <c r="S879" s="107"/>
      <c r="T879" s="107"/>
      <c r="U879" s="96"/>
    </row>
    <row r="880" spans="2:21" s="92" customFormat="1" ht="18" customHeight="1" x14ac:dyDescent="0.2">
      <c r="B880" s="97"/>
      <c r="C880" s="23"/>
      <c r="D880" s="98"/>
      <c r="E880" s="9"/>
      <c r="F880" s="9"/>
      <c r="G880" s="9"/>
      <c r="H880" s="9"/>
      <c r="I880" s="9"/>
      <c r="J880" s="9"/>
      <c r="K880" s="9"/>
      <c r="L880" s="114"/>
      <c r="M880" s="114"/>
      <c r="N880" s="114"/>
      <c r="O880" s="97"/>
      <c r="P880" s="97"/>
      <c r="Q880" s="9"/>
      <c r="R880" s="112"/>
      <c r="S880" s="107"/>
      <c r="T880" s="107"/>
      <c r="U880" s="96"/>
    </row>
    <row r="881" spans="2:21" s="92" customFormat="1" ht="18" customHeight="1" x14ac:dyDescent="0.2">
      <c r="B881" s="97"/>
      <c r="C881" s="23"/>
      <c r="D881" s="98"/>
      <c r="E881" s="9"/>
      <c r="F881" s="9"/>
      <c r="G881" s="9"/>
      <c r="H881" s="9"/>
      <c r="I881" s="9"/>
      <c r="J881" s="9"/>
      <c r="K881" s="9"/>
      <c r="L881" s="114"/>
      <c r="M881" s="114"/>
      <c r="N881" s="114"/>
      <c r="O881" s="97"/>
      <c r="P881" s="97"/>
      <c r="Q881" s="9"/>
      <c r="R881" s="112"/>
      <c r="S881" s="107"/>
      <c r="T881" s="107"/>
      <c r="U881" s="96"/>
    </row>
    <row r="882" spans="2:21" s="92" customFormat="1" ht="18" customHeight="1" x14ac:dyDescent="0.2">
      <c r="B882" s="97"/>
      <c r="C882" s="23"/>
      <c r="D882" s="98"/>
      <c r="E882" s="9"/>
      <c r="F882" s="9"/>
      <c r="G882" s="9"/>
      <c r="H882" s="9"/>
      <c r="I882" s="9"/>
      <c r="J882" s="9"/>
      <c r="K882" s="9"/>
      <c r="L882" s="114"/>
      <c r="M882" s="114"/>
      <c r="N882" s="114"/>
      <c r="O882" s="97"/>
      <c r="P882" s="97"/>
      <c r="Q882" s="9"/>
      <c r="R882" s="112"/>
      <c r="S882" s="107"/>
      <c r="T882" s="107"/>
      <c r="U882" s="96"/>
    </row>
    <row r="883" spans="2:21" s="92" customFormat="1" ht="18" customHeight="1" x14ac:dyDescent="0.2">
      <c r="B883" s="97"/>
      <c r="C883" s="23"/>
      <c r="D883" s="98"/>
      <c r="E883" s="9"/>
      <c r="F883" s="9"/>
      <c r="G883" s="9"/>
      <c r="H883" s="9"/>
      <c r="I883" s="9"/>
      <c r="J883" s="9"/>
      <c r="K883" s="9"/>
      <c r="L883" s="114"/>
      <c r="M883" s="114"/>
      <c r="N883" s="114"/>
      <c r="O883" s="97"/>
      <c r="P883" s="97"/>
      <c r="Q883" s="9"/>
      <c r="R883" s="112"/>
      <c r="S883" s="107"/>
      <c r="T883" s="107"/>
      <c r="U883" s="96"/>
    </row>
    <row r="884" spans="2:21" s="92" customFormat="1" ht="18" customHeight="1" x14ac:dyDescent="0.2">
      <c r="B884" s="97"/>
      <c r="C884" s="23"/>
      <c r="D884" s="98"/>
      <c r="E884" s="9"/>
      <c r="F884" s="9"/>
      <c r="G884" s="9"/>
      <c r="H884" s="9"/>
      <c r="I884" s="9"/>
      <c r="J884" s="9"/>
      <c r="K884" s="9"/>
      <c r="L884" s="114"/>
      <c r="M884" s="114"/>
      <c r="N884" s="114"/>
      <c r="O884" s="97"/>
      <c r="P884" s="97"/>
      <c r="Q884" s="9"/>
      <c r="R884" s="112"/>
      <c r="S884" s="107"/>
      <c r="T884" s="107"/>
      <c r="U884" s="96"/>
    </row>
    <row r="885" spans="2:21" s="92" customFormat="1" ht="18" customHeight="1" x14ac:dyDescent="0.2">
      <c r="B885" s="97"/>
      <c r="C885" s="23"/>
      <c r="D885" s="98"/>
      <c r="E885" s="9"/>
      <c r="F885" s="9"/>
      <c r="G885" s="9"/>
      <c r="H885" s="9"/>
      <c r="I885" s="9"/>
      <c r="J885" s="9"/>
      <c r="K885" s="9"/>
      <c r="L885" s="114"/>
      <c r="M885" s="114"/>
      <c r="N885" s="114"/>
      <c r="O885" s="97"/>
      <c r="P885" s="97"/>
      <c r="Q885" s="9"/>
      <c r="R885" s="112"/>
      <c r="S885" s="107"/>
      <c r="T885" s="107"/>
      <c r="U885" s="96"/>
    </row>
    <row r="886" spans="2:21" s="92" customFormat="1" ht="18" customHeight="1" x14ac:dyDescent="0.2">
      <c r="B886" s="97"/>
      <c r="C886" s="23"/>
      <c r="D886" s="98"/>
      <c r="E886" s="9"/>
      <c r="F886" s="9"/>
      <c r="G886" s="9"/>
      <c r="H886" s="9"/>
      <c r="I886" s="9"/>
      <c r="J886" s="9"/>
      <c r="K886" s="9"/>
      <c r="L886" s="114"/>
      <c r="M886" s="114"/>
      <c r="N886" s="114"/>
      <c r="O886" s="97"/>
      <c r="P886" s="97"/>
      <c r="Q886" s="9"/>
      <c r="R886" s="112"/>
      <c r="S886" s="107"/>
      <c r="T886" s="107"/>
      <c r="U886" s="96"/>
    </row>
    <row r="887" spans="2:21" s="92" customFormat="1" ht="18" customHeight="1" x14ac:dyDescent="0.2">
      <c r="B887" s="97"/>
      <c r="C887" s="23"/>
      <c r="D887" s="98"/>
      <c r="E887" s="9"/>
      <c r="F887" s="9"/>
      <c r="G887" s="9"/>
      <c r="H887" s="9"/>
      <c r="I887" s="9"/>
      <c r="J887" s="9"/>
      <c r="K887" s="9"/>
      <c r="L887" s="114"/>
      <c r="M887" s="114"/>
      <c r="N887" s="114"/>
      <c r="O887" s="97"/>
      <c r="P887" s="97"/>
      <c r="Q887" s="9"/>
      <c r="R887" s="112"/>
      <c r="S887" s="107"/>
      <c r="T887" s="107"/>
      <c r="U887" s="96"/>
    </row>
    <row r="888" spans="2:21" s="92" customFormat="1" ht="18" customHeight="1" x14ac:dyDescent="0.2">
      <c r="B888" s="97"/>
      <c r="C888" s="23"/>
      <c r="D888" s="98"/>
      <c r="E888" s="9"/>
      <c r="F888" s="9"/>
      <c r="G888" s="9"/>
      <c r="H888" s="9"/>
      <c r="I888" s="9"/>
      <c r="J888" s="9"/>
      <c r="K888" s="9"/>
      <c r="L888" s="114"/>
      <c r="M888" s="114"/>
      <c r="N888" s="114"/>
      <c r="O888" s="97"/>
      <c r="P888" s="97"/>
      <c r="Q888" s="9"/>
      <c r="R888" s="112"/>
      <c r="S888" s="107"/>
      <c r="T888" s="107"/>
      <c r="U888" s="96"/>
    </row>
    <row r="889" spans="2:21" s="92" customFormat="1" ht="18" customHeight="1" x14ac:dyDescent="0.2">
      <c r="B889" s="97"/>
      <c r="C889" s="23"/>
      <c r="D889" s="98"/>
      <c r="E889" s="9"/>
      <c r="F889" s="9"/>
      <c r="G889" s="9"/>
      <c r="H889" s="9"/>
      <c r="I889" s="9"/>
      <c r="J889" s="9"/>
      <c r="K889" s="9"/>
      <c r="L889" s="114"/>
      <c r="M889" s="114"/>
      <c r="N889" s="114"/>
      <c r="O889" s="97"/>
      <c r="P889" s="97"/>
      <c r="Q889" s="9"/>
      <c r="R889" s="112"/>
      <c r="S889" s="107"/>
      <c r="T889" s="107"/>
      <c r="U889" s="96"/>
    </row>
    <row r="890" spans="2:21" s="92" customFormat="1" ht="18" customHeight="1" x14ac:dyDescent="0.2">
      <c r="B890" s="97"/>
      <c r="C890" s="23"/>
      <c r="D890" s="98"/>
      <c r="E890" s="9"/>
      <c r="F890" s="9"/>
      <c r="G890" s="9"/>
      <c r="H890" s="9"/>
      <c r="I890" s="9"/>
      <c r="J890" s="9"/>
      <c r="K890" s="9"/>
      <c r="L890" s="114"/>
      <c r="M890" s="114"/>
      <c r="N890" s="114"/>
      <c r="O890" s="97"/>
      <c r="P890" s="97"/>
      <c r="Q890" s="9"/>
      <c r="R890" s="112"/>
      <c r="S890" s="107"/>
      <c r="T890" s="107"/>
      <c r="U890" s="96"/>
    </row>
    <row r="891" spans="2:21" s="92" customFormat="1" ht="18" customHeight="1" x14ac:dyDescent="0.2">
      <c r="B891" s="97"/>
      <c r="C891" s="23"/>
      <c r="D891" s="98"/>
      <c r="E891" s="9"/>
      <c r="F891" s="9"/>
      <c r="G891" s="9"/>
      <c r="H891" s="9"/>
      <c r="I891" s="9"/>
      <c r="J891" s="9"/>
      <c r="K891" s="9"/>
      <c r="L891" s="114"/>
      <c r="M891" s="114"/>
      <c r="N891" s="114"/>
      <c r="O891" s="97"/>
      <c r="P891" s="97"/>
      <c r="Q891" s="9"/>
      <c r="R891" s="112"/>
      <c r="S891" s="107"/>
      <c r="T891" s="107"/>
      <c r="U891" s="96"/>
    </row>
    <row r="892" spans="2:21" s="92" customFormat="1" ht="18" customHeight="1" x14ac:dyDescent="0.2">
      <c r="B892" s="97"/>
      <c r="C892" s="23"/>
      <c r="D892" s="98"/>
      <c r="E892" s="9"/>
      <c r="F892" s="9"/>
      <c r="G892" s="9"/>
      <c r="H892" s="9"/>
      <c r="I892" s="9"/>
      <c r="J892" s="9"/>
      <c r="K892" s="9"/>
      <c r="L892" s="114"/>
      <c r="M892" s="114"/>
      <c r="N892" s="114"/>
      <c r="O892" s="97"/>
      <c r="P892" s="97"/>
      <c r="Q892" s="9"/>
      <c r="R892" s="112"/>
      <c r="S892" s="107"/>
      <c r="T892" s="107"/>
      <c r="U892" s="96"/>
    </row>
    <row r="893" spans="2:21" s="92" customFormat="1" ht="18" customHeight="1" x14ac:dyDescent="0.2">
      <c r="B893" s="97"/>
      <c r="C893" s="23"/>
      <c r="D893" s="98"/>
      <c r="E893" s="9"/>
      <c r="F893" s="9"/>
      <c r="G893" s="9"/>
      <c r="H893" s="9"/>
      <c r="I893" s="9"/>
      <c r="J893" s="9"/>
      <c r="K893" s="9"/>
      <c r="L893" s="114"/>
      <c r="M893" s="114"/>
      <c r="N893" s="114"/>
      <c r="O893" s="97"/>
      <c r="P893" s="97"/>
      <c r="Q893" s="9"/>
      <c r="R893" s="112"/>
      <c r="S893" s="107"/>
      <c r="T893" s="107"/>
      <c r="U893" s="96"/>
    </row>
    <row r="894" spans="2:21" s="92" customFormat="1" ht="18" customHeight="1" x14ac:dyDescent="0.2">
      <c r="B894" s="97"/>
      <c r="C894" s="23"/>
      <c r="D894" s="98"/>
      <c r="E894" s="9"/>
      <c r="F894" s="9"/>
      <c r="G894" s="9"/>
      <c r="H894" s="9"/>
      <c r="I894" s="9"/>
      <c r="J894" s="9"/>
      <c r="K894" s="9"/>
      <c r="L894" s="114"/>
      <c r="M894" s="114"/>
      <c r="N894" s="114"/>
      <c r="O894" s="97"/>
      <c r="P894" s="97"/>
      <c r="Q894" s="9"/>
      <c r="R894" s="112"/>
      <c r="S894" s="107"/>
      <c r="T894" s="107"/>
      <c r="U894" s="96"/>
    </row>
    <row r="895" spans="2:21" s="92" customFormat="1" ht="18" customHeight="1" x14ac:dyDescent="0.2">
      <c r="B895" s="97"/>
      <c r="C895" s="23"/>
      <c r="D895" s="98"/>
      <c r="E895" s="9"/>
      <c r="F895" s="9"/>
      <c r="G895" s="9"/>
      <c r="H895" s="9"/>
      <c r="I895" s="9"/>
      <c r="J895" s="9"/>
      <c r="K895" s="9"/>
      <c r="L895" s="114"/>
      <c r="M895" s="114"/>
      <c r="N895" s="114"/>
      <c r="O895" s="97"/>
      <c r="P895" s="97"/>
      <c r="Q895" s="9"/>
      <c r="R895" s="112"/>
      <c r="S895" s="107"/>
      <c r="T895" s="107"/>
      <c r="U895" s="96"/>
    </row>
    <row r="896" spans="2:21" s="92" customFormat="1" ht="18" customHeight="1" x14ac:dyDescent="0.2">
      <c r="B896" s="97"/>
      <c r="C896" s="23"/>
      <c r="D896" s="98"/>
      <c r="E896" s="9"/>
      <c r="F896" s="9"/>
      <c r="G896" s="9"/>
      <c r="H896" s="9"/>
      <c r="I896" s="9"/>
      <c r="J896" s="9"/>
      <c r="K896" s="9"/>
      <c r="L896" s="114"/>
      <c r="M896" s="114"/>
      <c r="N896" s="114"/>
      <c r="O896" s="97"/>
      <c r="P896" s="97"/>
      <c r="Q896" s="9"/>
      <c r="R896" s="112"/>
      <c r="S896" s="107"/>
      <c r="T896" s="107"/>
      <c r="U896" s="96"/>
    </row>
    <row r="897" spans="2:21" s="92" customFormat="1" ht="18" customHeight="1" x14ac:dyDescent="0.2">
      <c r="B897" s="97"/>
      <c r="C897" s="23"/>
      <c r="D897" s="98"/>
      <c r="E897" s="9"/>
      <c r="F897" s="9"/>
      <c r="G897" s="9"/>
      <c r="H897" s="9"/>
      <c r="I897" s="9"/>
      <c r="J897" s="9"/>
      <c r="K897" s="9"/>
      <c r="L897" s="114"/>
      <c r="M897" s="114"/>
      <c r="N897" s="114"/>
      <c r="O897" s="97"/>
      <c r="P897" s="97"/>
      <c r="Q897" s="9"/>
      <c r="R897" s="112"/>
      <c r="S897" s="107"/>
      <c r="T897" s="107"/>
      <c r="U897" s="96"/>
    </row>
    <row r="898" spans="2:21" s="92" customFormat="1" ht="18" customHeight="1" x14ac:dyDescent="0.2">
      <c r="B898" s="97"/>
      <c r="C898" s="23"/>
      <c r="D898" s="98"/>
      <c r="E898" s="9"/>
      <c r="F898" s="9"/>
      <c r="G898" s="9"/>
      <c r="H898" s="9"/>
      <c r="I898" s="9"/>
      <c r="J898" s="9"/>
      <c r="K898" s="9"/>
      <c r="L898" s="114"/>
      <c r="M898" s="114"/>
      <c r="N898" s="114"/>
      <c r="O898" s="97"/>
      <c r="P898" s="97"/>
      <c r="Q898" s="9"/>
      <c r="R898" s="112"/>
      <c r="S898" s="107"/>
      <c r="T898" s="107"/>
      <c r="U898" s="96"/>
    </row>
    <row r="899" spans="2:21" s="92" customFormat="1" ht="18" customHeight="1" x14ac:dyDescent="0.2">
      <c r="B899" s="97"/>
      <c r="C899" s="23"/>
      <c r="D899" s="98"/>
      <c r="E899" s="9"/>
      <c r="F899" s="9"/>
      <c r="G899" s="9"/>
      <c r="H899" s="9"/>
      <c r="I899" s="9"/>
      <c r="J899" s="9"/>
      <c r="K899" s="9"/>
      <c r="L899" s="114"/>
      <c r="M899" s="114"/>
      <c r="N899" s="114"/>
      <c r="O899" s="97"/>
      <c r="P899" s="97"/>
      <c r="Q899" s="9"/>
      <c r="R899" s="112"/>
      <c r="S899" s="107"/>
      <c r="T899" s="107"/>
      <c r="U899" s="96"/>
    </row>
    <row r="900" spans="2:21" s="92" customFormat="1" ht="18" customHeight="1" x14ac:dyDescent="0.2">
      <c r="B900" s="97"/>
      <c r="C900" s="23"/>
      <c r="D900" s="98"/>
      <c r="E900" s="9"/>
      <c r="F900" s="9"/>
      <c r="G900" s="9"/>
      <c r="H900" s="9"/>
      <c r="I900" s="9"/>
      <c r="J900" s="9"/>
      <c r="K900" s="9"/>
      <c r="L900" s="114"/>
      <c r="M900" s="114"/>
      <c r="N900" s="114"/>
      <c r="O900" s="97"/>
      <c r="P900" s="97"/>
      <c r="Q900" s="9"/>
      <c r="R900" s="112"/>
      <c r="S900" s="107"/>
      <c r="T900" s="107"/>
      <c r="U900" s="96"/>
    </row>
    <row r="901" spans="2:21" s="92" customFormat="1" ht="18" customHeight="1" x14ac:dyDescent="0.2">
      <c r="B901" s="97"/>
      <c r="C901" s="23"/>
      <c r="D901" s="98"/>
      <c r="E901" s="9"/>
      <c r="F901" s="9"/>
      <c r="G901" s="9"/>
      <c r="H901" s="9"/>
      <c r="I901" s="9"/>
      <c r="J901" s="9"/>
      <c r="K901" s="9"/>
      <c r="L901" s="114"/>
      <c r="M901" s="114"/>
      <c r="N901" s="114"/>
      <c r="O901" s="97"/>
      <c r="P901" s="97"/>
      <c r="Q901" s="9"/>
      <c r="R901" s="112"/>
      <c r="S901" s="107"/>
      <c r="T901" s="107"/>
      <c r="U901" s="96"/>
    </row>
    <row r="902" spans="2:21" s="92" customFormat="1" ht="18" customHeight="1" x14ac:dyDescent="0.2">
      <c r="B902" s="97"/>
      <c r="C902" s="23"/>
      <c r="D902" s="98"/>
      <c r="E902" s="9"/>
      <c r="F902" s="9"/>
      <c r="G902" s="9"/>
      <c r="H902" s="9"/>
      <c r="I902" s="9"/>
      <c r="J902" s="9"/>
      <c r="K902" s="9"/>
      <c r="L902" s="114"/>
      <c r="M902" s="114"/>
      <c r="N902" s="114"/>
      <c r="O902" s="97"/>
      <c r="P902" s="97"/>
      <c r="Q902" s="9"/>
      <c r="R902" s="112"/>
      <c r="S902" s="107"/>
      <c r="T902" s="107"/>
      <c r="U902" s="96"/>
    </row>
    <row r="903" spans="2:21" s="92" customFormat="1" ht="18" customHeight="1" x14ac:dyDescent="0.2">
      <c r="B903" s="97"/>
      <c r="C903" s="23"/>
      <c r="D903" s="98"/>
      <c r="E903" s="9"/>
      <c r="F903" s="9"/>
      <c r="G903" s="9"/>
      <c r="H903" s="9"/>
      <c r="I903" s="9"/>
      <c r="J903" s="9"/>
      <c r="K903" s="9"/>
      <c r="L903" s="114"/>
      <c r="M903" s="114"/>
      <c r="N903" s="114"/>
      <c r="O903" s="97"/>
      <c r="P903" s="97"/>
      <c r="Q903" s="9"/>
      <c r="R903" s="112"/>
      <c r="S903" s="107"/>
      <c r="T903" s="107"/>
      <c r="U903" s="96"/>
    </row>
    <row r="904" spans="2:21" s="92" customFormat="1" ht="18" customHeight="1" x14ac:dyDescent="0.2">
      <c r="B904" s="97"/>
      <c r="C904" s="23"/>
      <c r="D904" s="98"/>
      <c r="E904" s="9"/>
      <c r="F904" s="9"/>
      <c r="G904" s="9"/>
      <c r="H904" s="9"/>
      <c r="I904" s="9"/>
      <c r="J904" s="9"/>
      <c r="K904" s="9"/>
      <c r="L904" s="114"/>
      <c r="M904" s="114"/>
      <c r="N904" s="114"/>
      <c r="O904" s="97"/>
      <c r="P904" s="97"/>
      <c r="Q904" s="9"/>
      <c r="R904" s="112"/>
      <c r="S904" s="107"/>
      <c r="T904" s="107"/>
      <c r="U904" s="96"/>
    </row>
    <row r="905" spans="2:21" s="92" customFormat="1" ht="18" customHeight="1" x14ac:dyDescent="0.2">
      <c r="B905" s="97"/>
      <c r="C905" s="23"/>
      <c r="D905" s="98"/>
      <c r="E905" s="9"/>
      <c r="F905" s="9"/>
      <c r="G905" s="9"/>
      <c r="H905" s="9"/>
      <c r="I905" s="9"/>
      <c r="J905" s="9"/>
      <c r="K905" s="9"/>
      <c r="L905" s="114"/>
      <c r="M905" s="114"/>
      <c r="N905" s="114"/>
      <c r="O905" s="97"/>
      <c r="P905" s="97"/>
      <c r="Q905" s="9"/>
      <c r="R905" s="112"/>
      <c r="S905" s="107"/>
      <c r="T905" s="107"/>
      <c r="U905" s="96"/>
    </row>
    <row r="906" spans="2:21" s="92" customFormat="1" ht="18" customHeight="1" x14ac:dyDescent="0.2">
      <c r="B906" s="97"/>
      <c r="C906" s="23"/>
      <c r="D906" s="98"/>
      <c r="E906" s="9"/>
      <c r="F906" s="9"/>
      <c r="G906" s="9"/>
      <c r="H906" s="9"/>
      <c r="I906" s="9"/>
      <c r="J906" s="9"/>
      <c r="K906" s="9"/>
      <c r="L906" s="114"/>
      <c r="M906" s="114"/>
      <c r="N906" s="114"/>
      <c r="O906" s="97"/>
      <c r="P906" s="97"/>
      <c r="Q906" s="9"/>
      <c r="R906" s="112"/>
      <c r="S906" s="107"/>
      <c r="T906" s="107"/>
      <c r="U906" s="96"/>
    </row>
    <row r="907" spans="2:21" s="92" customFormat="1" ht="18" customHeight="1" x14ac:dyDescent="0.2">
      <c r="B907" s="97"/>
      <c r="C907" s="23"/>
      <c r="D907" s="98"/>
      <c r="E907" s="9"/>
      <c r="F907" s="9"/>
      <c r="G907" s="9"/>
      <c r="H907" s="9"/>
      <c r="I907" s="9"/>
      <c r="J907" s="9"/>
      <c r="K907" s="9"/>
      <c r="L907" s="114"/>
      <c r="M907" s="114"/>
      <c r="N907" s="114"/>
      <c r="O907" s="97"/>
      <c r="P907" s="97"/>
      <c r="Q907" s="9"/>
      <c r="R907" s="112"/>
      <c r="S907" s="107"/>
      <c r="T907" s="107"/>
      <c r="U907" s="96"/>
    </row>
    <row r="908" spans="2:21" s="92" customFormat="1" ht="18" customHeight="1" x14ac:dyDescent="0.2">
      <c r="B908" s="97"/>
      <c r="C908" s="23"/>
      <c r="D908" s="98"/>
      <c r="E908" s="9"/>
      <c r="F908" s="9"/>
      <c r="G908" s="9"/>
      <c r="H908" s="9"/>
      <c r="I908" s="9"/>
      <c r="J908" s="9"/>
      <c r="K908" s="9"/>
      <c r="L908" s="114"/>
      <c r="M908" s="114"/>
      <c r="N908" s="114"/>
      <c r="O908" s="97"/>
      <c r="P908" s="97"/>
      <c r="Q908" s="9"/>
      <c r="R908" s="112"/>
      <c r="S908" s="107"/>
      <c r="T908" s="107"/>
      <c r="U908" s="96"/>
    </row>
    <row r="909" spans="2:21" s="92" customFormat="1" ht="18" customHeight="1" x14ac:dyDescent="0.2">
      <c r="B909" s="97"/>
      <c r="C909" s="23"/>
      <c r="D909" s="98"/>
      <c r="E909" s="9"/>
      <c r="F909" s="9"/>
      <c r="G909" s="9"/>
      <c r="H909" s="9"/>
      <c r="I909" s="9"/>
      <c r="J909" s="9"/>
      <c r="K909" s="9"/>
      <c r="L909" s="114"/>
      <c r="M909" s="114"/>
      <c r="N909" s="114"/>
      <c r="O909" s="97"/>
      <c r="P909" s="97"/>
      <c r="Q909" s="9"/>
      <c r="R909" s="112"/>
      <c r="S909" s="107"/>
      <c r="T909" s="107"/>
      <c r="U909" s="96"/>
    </row>
    <row r="910" spans="2:21" s="92" customFormat="1" ht="18" customHeight="1" x14ac:dyDescent="0.2">
      <c r="B910" s="97"/>
      <c r="C910" s="23"/>
      <c r="D910" s="98"/>
      <c r="E910" s="9"/>
      <c r="F910" s="9"/>
      <c r="G910" s="9"/>
      <c r="H910" s="9"/>
      <c r="I910" s="9"/>
      <c r="J910" s="9"/>
      <c r="K910" s="9"/>
      <c r="L910" s="114"/>
      <c r="M910" s="114"/>
      <c r="N910" s="114"/>
      <c r="O910" s="97"/>
      <c r="P910" s="97"/>
      <c r="Q910" s="9"/>
      <c r="R910" s="112"/>
      <c r="S910" s="107"/>
      <c r="T910" s="107"/>
      <c r="U910" s="96"/>
    </row>
    <row r="911" spans="2:21" s="92" customFormat="1" ht="18" customHeight="1" x14ac:dyDescent="0.2">
      <c r="B911" s="97"/>
      <c r="C911" s="23"/>
      <c r="D911" s="98"/>
      <c r="E911" s="9"/>
      <c r="F911" s="9"/>
      <c r="G911" s="9"/>
      <c r="H911" s="9"/>
      <c r="I911" s="9"/>
      <c r="J911" s="9"/>
      <c r="K911" s="9"/>
      <c r="L911" s="114"/>
      <c r="M911" s="114"/>
      <c r="N911" s="114"/>
      <c r="O911" s="97"/>
      <c r="P911" s="97"/>
      <c r="Q911" s="9"/>
      <c r="R911" s="112"/>
      <c r="S911" s="107"/>
      <c r="T911" s="107"/>
      <c r="U911" s="96"/>
    </row>
    <row r="912" spans="2:21" s="92" customFormat="1" ht="18" customHeight="1" x14ac:dyDescent="0.2">
      <c r="B912" s="97"/>
      <c r="C912" s="23"/>
      <c r="D912" s="98"/>
      <c r="E912" s="9"/>
      <c r="F912" s="9"/>
      <c r="G912" s="9"/>
      <c r="H912" s="9"/>
      <c r="I912" s="9"/>
      <c r="J912" s="9"/>
      <c r="K912" s="9"/>
      <c r="L912" s="114"/>
      <c r="M912" s="114"/>
      <c r="N912" s="114"/>
      <c r="O912" s="97"/>
      <c r="P912" s="97"/>
      <c r="Q912" s="9"/>
      <c r="R912" s="112"/>
      <c r="S912" s="107"/>
      <c r="T912" s="107"/>
      <c r="U912" s="96"/>
    </row>
    <row r="913" spans="2:21" s="92" customFormat="1" ht="18" customHeight="1" x14ac:dyDescent="0.2">
      <c r="B913" s="97"/>
      <c r="C913" s="23"/>
      <c r="D913" s="98"/>
      <c r="E913" s="9"/>
      <c r="F913" s="9"/>
      <c r="G913" s="9"/>
      <c r="H913" s="9"/>
      <c r="I913" s="9"/>
      <c r="J913" s="9"/>
      <c r="K913" s="9"/>
      <c r="L913" s="114"/>
      <c r="M913" s="114"/>
      <c r="N913" s="114"/>
      <c r="O913" s="97"/>
      <c r="P913" s="97"/>
      <c r="Q913" s="9"/>
      <c r="R913" s="112"/>
      <c r="S913" s="107"/>
      <c r="T913" s="107"/>
      <c r="U913" s="96"/>
    </row>
    <row r="914" spans="2:21" s="92" customFormat="1" ht="18" customHeight="1" x14ac:dyDescent="0.2">
      <c r="B914" s="97"/>
      <c r="C914" s="23"/>
      <c r="D914" s="98"/>
      <c r="E914" s="9"/>
      <c r="F914" s="9"/>
      <c r="G914" s="9"/>
      <c r="H914" s="9"/>
      <c r="I914" s="9"/>
      <c r="J914" s="9"/>
      <c r="K914" s="9"/>
      <c r="L914" s="114"/>
      <c r="M914" s="114"/>
      <c r="N914" s="114"/>
      <c r="O914" s="97"/>
      <c r="P914" s="97"/>
      <c r="Q914" s="9"/>
      <c r="R914" s="112"/>
      <c r="S914" s="107"/>
      <c r="T914" s="107"/>
      <c r="U914" s="96"/>
    </row>
    <row r="915" spans="2:21" s="92" customFormat="1" ht="18" customHeight="1" x14ac:dyDescent="0.2">
      <c r="B915" s="97"/>
      <c r="C915" s="23"/>
      <c r="D915" s="98"/>
      <c r="E915" s="9"/>
      <c r="F915" s="9"/>
      <c r="G915" s="9"/>
      <c r="H915" s="9"/>
      <c r="I915" s="9"/>
      <c r="J915" s="9"/>
      <c r="K915" s="9"/>
      <c r="L915" s="114"/>
      <c r="M915" s="114"/>
      <c r="N915" s="114"/>
      <c r="O915" s="97"/>
      <c r="P915" s="97"/>
      <c r="Q915" s="9"/>
      <c r="R915" s="112"/>
      <c r="S915" s="107"/>
      <c r="T915" s="107"/>
      <c r="U915" s="96"/>
    </row>
    <row r="916" spans="2:21" s="92" customFormat="1" ht="18" customHeight="1" x14ac:dyDescent="0.2">
      <c r="B916" s="97"/>
      <c r="C916" s="23"/>
      <c r="D916" s="98"/>
      <c r="E916" s="9"/>
      <c r="F916" s="9"/>
      <c r="G916" s="9"/>
      <c r="H916" s="9"/>
      <c r="I916" s="9"/>
      <c r="J916" s="9"/>
      <c r="K916" s="9"/>
      <c r="L916" s="114"/>
      <c r="M916" s="114"/>
      <c r="N916" s="114"/>
      <c r="O916" s="97"/>
      <c r="P916" s="97"/>
      <c r="Q916" s="9"/>
      <c r="R916" s="112"/>
      <c r="S916" s="107"/>
      <c r="T916" s="107"/>
      <c r="U916" s="96"/>
    </row>
    <row r="917" spans="2:21" s="92" customFormat="1" ht="18" customHeight="1" x14ac:dyDescent="0.2">
      <c r="B917" s="97"/>
      <c r="C917" s="23"/>
      <c r="D917" s="98"/>
      <c r="E917" s="9"/>
      <c r="F917" s="9"/>
      <c r="G917" s="9"/>
      <c r="H917" s="9"/>
      <c r="I917" s="9"/>
      <c r="J917" s="9"/>
      <c r="K917" s="9"/>
      <c r="L917" s="114"/>
      <c r="M917" s="114"/>
      <c r="N917" s="114"/>
      <c r="O917" s="97"/>
      <c r="P917" s="97"/>
      <c r="Q917" s="9"/>
      <c r="R917" s="112"/>
      <c r="S917" s="107"/>
      <c r="T917" s="107"/>
      <c r="U917" s="96"/>
    </row>
    <row r="918" spans="2:21" s="92" customFormat="1" ht="18" customHeight="1" x14ac:dyDescent="0.2">
      <c r="B918" s="97"/>
      <c r="C918" s="23"/>
      <c r="D918" s="98"/>
      <c r="E918" s="9"/>
      <c r="F918" s="9"/>
      <c r="G918" s="9"/>
      <c r="H918" s="9"/>
      <c r="I918" s="9"/>
      <c r="J918" s="9"/>
      <c r="K918" s="9"/>
      <c r="L918" s="114"/>
      <c r="M918" s="114"/>
      <c r="N918" s="114"/>
      <c r="O918" s="97"/>
      <c r="P918" s="97"/>
      <c r="Q918" s="9"/>
      <c r="R918" s="112"/>
      <c r="S918" s="107"/>
      <c r="T918" s="107"/>
      <c r="U918" s="96"/>
    </row>
    <row r="919" spans="2:21" s="92" customFormat="1" ht="18" customHeight="1" x14ac:dyDescent="0.2">
      <c r="B919" s="97"/>
      <c r="C919" s="23"/>
      <c r="D919" s="98"/>
      <c r="E919" s="9"/>
      <c r="F919" s="9"/>
      <c r="G919" s="9"/>
      <c r="H919" s="9"/>
      <c r="I919" s="9"/>
      <c r="J919" s="9"/>
      <c r="K919" s="9"/>
      <c r="L919" s="114"/>
      <c r="M919" s="114"/>
      <c r="N919" s="114"/>
      <c r="O919" s="97"/>
      <c r="P919" s="97"/>
      <c r="Q919" s="9"/>
      <c r="R919" s="112"/>
      <c r="S919" s="107"/>
      <c r="T919" s="107"/>
      <c r="U919" s="96"/>
    </row>
    <row r="920" spans="2:21" s="92" customFormat="1" ht="18" customHeight="1" x14ac:dyDescent="0.2">
      <c r="B920" s="97"/>
      <c r="C920" s="23"/>
      <c r="D920" s="98"/>
      <c r="E920" s="9"/>
      <c r="F920" s="9"/>
      <c r="G920" s="9"/>
      <c r="H920" s="9"/>
      <c r="I920" s="9"/>
      <c r="J920" s="9"/>
      <c r="K920" s="9"/>
      <c r="L920" s="114"/>
      <c r="M920" s="114"/>
      <c r="N920" s="114"/>
      <c r="O920" s="97"/>
      <c r="P920" s="97"/>
      <c r="Q920" s="9"/>
      <c r="R920" s="112"/>
      <c r="S920" s="107"/>
      <c r="T920" s="107"/>
      <c r="U920" s="96"/>
    </row>
    <row r="921" spans="2:21" s="92" customFormat="1" ht="18" customHeight="1" x14ac:dyDescent="0.2">
      <c r="B921" s="97"/>
      <c r="C921" s="23"/>
      <c r="D921" s="98"/>
      <c r="E921" s="9"/>
      <c r="F921" s="9"/>
      <c r="G921" s="9"/>
      <c r="H921" s="9"/>
      <c r="I921" s="9"/>
      <c r="J921" s="9"/>
      <c r="K921" s="9"/>
      <c r="L921" s="114"/>
      <c r="M921" s="114"/>
      <c r="N921" s="114"/>
      <c r="O921" s="97"/>
      <c r="P921" s="97"/>
      <c r="Q921" s="9"/>
      <c r="R921" s="112"/>
      <c r="S921" s="107"/>
      <c r="T921" s="107"/>
      <c r="U921" s="96"/>
    </row>
    <row r="922" spans="2:21" s="92" customFormat="1" ht="18" customHeight="1" x14ac:dyDescent="0.2">
      <c r="B922" s="97"/>
      <c r="C922" s="23"/>
      <c r="D922" s="98"/>
      <c r="E922" s="9"/>
      <c r="F922" s="9"/>
      <c r="G922" s="9"/>
      <c r="H922" s="9"/>
      <c r="I922" s="9"/>
      <c r="J922" s="9"/>
      <c r="K922" s="9"/>
      <c r="L922" s="114"/>
      <c r="M922" s="114"/>
      <c r="N922" s="114"/>
      <c r="O922" s="97"/>
      <c r="P922" s="97"/>
      <c r="Q922" s="9"/>
      <c r="R922" s="112"/>
      <c r="S922" s="107"/>
      <c r="T922" s="107"/>
      <c r="U922" s="96"/>
    </row>
    <row r="923" spans="2:21" s="92" customFormat="1" ht="18" customHeight="1" x14ac:dyDescent="0.2">
      <c r="B923" s="97"/>
      <c r="C923" s="23"/>
      <c r="D923" s="98"/>
      <c r="E923" s="9"/>
      <c r="F923" s="9"/>
      <c r="G923" s="9"/>
      <c r="H923" s="9"/>
      <c r="I923" s="9"/>
      <c r="J923" s="9"/>
      <c r="K923" s="9"/>
      <c r="L923" s="114"/>
      <c r="M923" s="114"/>
      <c r="N923" s="114"/>
      <c r="O923" s="97"/>
      <c r="P923" s="97"/>
      <c r="Q923" s="9"/>
      <c r="R923" s="112"/>
      <c r="S923" s="107"/>
      <c r="T923" s="107"/>
      <c r="U923" s="96"/>
    </row>
    <row r="924" spans="2:21" s="92" customFormat="1" ht="18" customHeight="1" x14ac:dyDescent="0.2">
      <c r="B924" s="97"/>
      <c r="C924" s="23"/>
      <c r="D924" s="98"/>
      <c r="E924" s="9"/>
      <c r="F924" s="9"/>
      <c r="G924" s="9"/>
      <c r="H924" s="9"/>
      <c r="I924" s="9"/>
      <c r="J924" s="9"/>
      <c r="K924" s="9"/>
      <c r="L924" s="114"/>
      <c r="M924" s="114"/>
      <c r="N924" s="114"/>
      <c r="O924" s="97"/>
      <c r="P924" s="97"/>
      <c r="Q924" s="9"/>
      <c r="R924" s="112"/>
      <c r="S924" s="107"/>
      <c r="T924" s="107"/>
      <c r="U924" s="96"/>
    </row>
    <row r="925" spans="2:21" s="92" customFormat="1" ht="18" customHeight="1" x14ac:dyDescent="0.2">
      <c r="B925" s="97"/>
      <c r="C925" s="23"/>
      <c r="D925" s="98"/>
      <c r="E925" s="9"/>
      <c r="F925" s="9"/>
      <c r="G925" s="9"/>
      <c r="H925" s="9"/>
      <c r="I925" s="9"/>
      <c r="J925" s="9"/>
      <c r="K925" s="9"/>
      <c r="L925" s="114"/>
      <c r="M925" s="114"/>
      <c r="N925" s="114"/>
      <c r="O925" s="97"/>
      <c r="P925" s="97"/>
      <c r="Q925" s="9"/>
      <c r="R925" s="112"/>
      <c r="S925" s="107"/>
      <c r="T925" s="107"/>
      <c r="U925" s="96"/>
    </row>
    <row r="926" spans="2:21" s="92" customFormat="1" ht="18" customHeight="1" x14ac:dyDescent="0.2">
      <c r="B926" s="97"/>
      <c r="C926" s="23"/>
      <c r="D926" s="98"/>
      <c r="E926" s="9"/>
      <c r="F926" s="9"/>
      <c r="G926" s="9"/>
      <c r="H926" s="9"/>
      <c r="I926" s="9"/>
      <c r="J926" s="9"/>
      <c r="K926" s="9"/>
      <c r="L926" s="114"/>
      <c r="M926" s="114"/>
      <c r="N926" s="114"/>
      <c r="O926" s="97"/>
      <c r="P926" s="97"/>
      <c r="Q926" s="9"/>
      <c r="R926" s="112"/>
      <c r="S926" s="107"/>
      <c r="T926" s="107"/>
      <c r="U926" s="96"/>
    </row>
    <row r="927" spans="2:21" s="92" customFormat="1" ht="18" customHeight="1" x14ac:dyDescent="0.2">
      <c r="B927" s="97"/>
      <c r="C927" s="23"/>
      <c r="D927" s="98"/>
      <c r="E927" s="9"/>
      <c r="F927" s="9"/>
      <c r="G927" s="9"/>
      <c r="H927" s="9"/>
      <c r="I927" s="9"/>
      <c r="J927" s="9"/>
      <c r="K927" s="9"/>
      <c r="L927" s="114"/>
      <c r="M927" s="114"/>
      <c r="N927" s="114"/>
      <c r="O927" s="97"/>
      <c r="P927" s="97"/>
      <c r="Q927" s="9"/>
      <c r="R927" s="112"/>
      <c r="S927" s="107"/>
      <c r="T927" s="107"/>
      <c r="U927" s="96"/>
    </row>
    <row r="928" spans="2:21" s="92" customFormat="1" ht="18" customHeight="1" x14ac:dyDescent="0.2">
      <c r="B928" s="97"/>
      <c r="C928" s="23"/>
      <c r="D928" s="98"/>
      <c r="E928" s="9"/>
      <c r="F928" s="9"/>
      <c r="G928" s="9"/>
      <c r="H928" s="9"/>
      <c r="I928" s="9"/>
      <c r="J928" s="9"/>
      <c r="K928" s="9"/>
      <c r="L928" s="114"/>
      <c r="M928" s="114"/>
      <c r="N928" s="114"/>
      <c r="O928" s="97"/>
      <c r="P928" s="97"/>
      <c r="Q928" s="9"/>
      <c r="R928" s="112"/>
      <c r="S928" s="107"/>
      <c r="T928" s="107"/>
      <c r="U928" s="96"/>
    </row>
    <row r="929" spans="2:21" s="92" customFormat="1" ht="18" customHeight="1" x14ac:dyDescent="0.2">
      <c r="B929" s="97"/>
      <c r="C929" s="23"/>
      <c r="D929" s="98"/>
      <c r="E929" s="9"/>
      <c r="F929" s="9"/>
      <c r="G929" s="9"/>
      <c r="H929" s="9"/>
      <c r="I929" s="9"/>
      <c r="J929" s="9"/>
      <c r="K929" s="9"/>
      <c r="L929" s="114"/>
      <c r="M929" s="114"/>
      <c r="N929" s="114"/>
      <c r="O929" s="97"/>
      <c r="P929" s="97"/>
      <c r="Q929" s="9"/>
      <c r="R929" s="112"/>
      <c r="S929" s="107"/>
      <c r="T929" s="107"/>
      <c r="U929" s="96"/>
    </row>
    <row r="930" spans="2:21" s="92" customFormat="1" ht="18" customHeight="1" x14ac:dyDescent="0.2">
      <c r="B930" s="97"/>
      <c r="C930" s="23"/>
      <c r="D930" s="98"/>
      <c r="E930" s="9"/>
      <c r="F930" s="9"/>
      <c r="G930" s="9"/>
      <c r="H930" s="9"/>
      <c r="I930" s="9"/>
      <c r="J930" s="9"/>
      <c r="K930" s="9"/>
      <c r="L930" s="114"/>
      <c r="M930" s="114"/>
      <c r="N930" s="114"/>
      <c r="O930" s="97"/>
      <c r="P930" s="97"/>
      <c r="Q930" s="9"/>
      <c r="R930" s="112"/>
      <c r="S930" s="107"/>
      <c r="T930" s="107"/>
      <c r="U930" s="96"/>
    </row>
    <row r="931" spans="2:21" s="92" customFormat="1" ht="18" customHeight="1" x14ac:dyDescent="0.2">
      <c r="B931" s="97"/>
      <c r="C931" s="23"/>
      <c r="D931" s="98"/>
      <c r="E931" s="9"/>
      <c r="F931" s="9"/>
      <c r="G931" s="9"/>
      <c r="H931" s="9"/>
      <c r="I931" s="9"/>
      <c r="J931" s="9"/>
      <c r="K931" s="9"/>
      <c r="L931" s="114"/>
      <c r="M931" s="114"/>
      <c r="N931" s="114"/>
      <c r="O931" s="97"/>
      <c r="P931" s="97"/>
      <c r="Q931" s="9"/>
      <c r="R931" s="112"/>
      <c r="S931" s="107"/>
      <c r="T931" s="107"/>
      <c r="U931" s="96"/>
    </row>
    <row r="932" spans="2:21" s="92" customFormat="1" ht="18" customHeight="1" x14ac:dyDescent="0.2">
      <c r="B932" s="97"/>
      <c r="C932" s="23"/>
      <c r="D932" s="98"/>
      <c r="E932" s="9"/>
      <c r="F932" s="9"/>
      <c r="G932" s="9"/>
      <c r="H932" s="9"/>
      <c r="I932" s="9"/>
      <c r="J932" s="9"/>
      <c r="K932" s="9"/>
      <c r="L932" s="114"/>
      <c r="M932" s="114"/>
      <c r="N932" s="114"/>
      <c r="O932" s="97"/>
      <c r="P932" s="97"/>
      <c r="Q932" s="9"/>
      <c r="R932" s="112"/>
      <c r="S932" s="107"/>
      <c r="T932" s="107"/>
      <c r="U932" s="96"/>
    </row>
    <row r="933" spans="2:21" s="92" customFormat="1" ht="18" customHeight="1" x14ac:dyDescent="0.2">
      <c r="B933" s="97"/>
      <c r="C933" s="23"/>
      <c r="D933" s="98"/>
      <c r="E933" s="9"/>
      <c r="F933" s="9"/>
      <c r="G933" s="9"/>
      <c r="H933" s="9"/>
      <c r="I933" s="9"/>
      <c r="J933" s="9"/>
      <c r="K933" s="9"/>
      <c r="L933" s="114"/>
      <c r="M933" s="114"/>
      <c r="N933" s="114"/>
      <c r="O933" s="97"/>
      <c r="P933" s="97"/>
      <c r="Q933" s="9"/>
      <c r="R933" s="112"/>
      <c r="S933" s="107"/>
      <c r="T933" s="107"/>
      <c r="U933" s="96"/>
    </row>
    <row r="934" spans="2:21" s="92" customFormat="1" ht="18" customHeight="1" x14ac:dyDescent="0.2">
      <c r="B934" s="97"/>
      <c r="C934" s="23"/>
      <c r="D934" s="98"/>
      <c r="E934" s="9"/>
      <c r="F934" s="9"/>
      <c r="G934" s="9"/>
      <c r="H934" s="9"/>
      <c r="I934" s="9"/>
      <c r="J934" s="9"/>
      <c r="K934" s="9"/>
      <c r="L934" s="114"/>
      <c r="M934" s="114"/>
      <c r="N934" s="114"/>
      <c r="O934" s="97"/>
      <c r="P934" s="97"/>
      <c r="Q934" s="9"/>
      <c r="R934" s="112"/>
      <c r="S934" s="107"/>
      <c r="T934" s="107"/>
      <c r="U934" s="96"/>
    </row>
    <row r="935" spans="2:21" s="92" customFormat="1" ht="18" customHeight="1" x14ac:dyDescent="0.2">
      <c r="B935" s="97"/>
      <c r="C935" s="23"/>
      <c r="D935" s="98"/>
      <c r="E935" s="9"/>
      <c r="F935" s="9"/>
      <c r="G935" s="9"/>
      <c r="H935" s="9"/>
      <c r="I935" s="9"/>
      <c r="J935" s="9"/>
      <c r="K935" s="9"/>
      <c r="L935" s="114"/>
      <c r="M935" s="114"/>
      <c r="N935" s="114"/>
      <c r="O935" s="97"/>
      <c r="P935" s="97"/>
      <c r="Q935" s="9"/>
      <c r="R935" s="112"/>
      <c r="S935" s="107"/>
      <c r="T935" s="107"/>
      <c r="U935" s="96"/>
    </row>
    <row r="936" spans="2:21" s="92" customFormat="1" ht="18" customHeight="1" x14ac:dyDescent="0.2">
      <c r="B936" s="97"/>
      <c r="C936" s="23"/>
      <c r="D936" s="98"/>
      <c r="E936" s="9"/>
      <c r="F936" s="9"/>
      <c r="G936" s="9"/>
      <c r="H936" s="9"/>
      <c r="I936" s="9"/>
      <c r="J936" s="9"/>
      <c r="K936" s="9"/>
      <c r="L936" s="114"/>
      <c r="M936" s="114"/>
      <c r="N936" s="114"/>
      <c r="O936" s="97"/>
      <c r="P936" s="97"/>
      <c r="Q936" s="9"/>
      <c r="R936" s="112"/>
      <c r="S936" s="107"/>
      <c r="T936" s="107"/>
      <c r="U936" s="96"/>
    </row>
    <row r="937" spans="2:21" s="92" customFormat="1" ht="18" customHeight="1" x14ac:dyDescent="0.2">
      <c r="B937" s="97"/>
      <c r="C937" s="23"/>
      <c r="D937" s="98"/>
      <c r="E937" s="9"/>
      <c r="F937" s="9"/>
      <c r="G937" s="9"/>
      <c r="H937" s="9"/>
      <c r="I937" s="9"/>
      <c r="J937" s="9"/>
      <c r="K937" s="9"/>
      <c r="L937" s="114"/>
      <c r="M937" s="114"/>
      <c r="N937" s="114"/>
      <c r="O937" s="97"/>
      <c r="P937" s="97"/>
      <c r="Q937" s="9"/>
      <c r="R937" s="112"/>
      <c r="S937" s="107"/>
      <c r="T937" s="107"/>
      <c r="U937" s="96"/>
    </row>
    <row r="938" spans="2:21" s="92" customFormat="1" ht="18" customHeight="1" x14ac:dyDescent="0.2">
      <c r="B938" s="97"/>
      <c r="C938" s="23"/>
      <c r="D938" s="98"/>
      <c r="E938" s="9"/>
      <c r="F938" s="9"/>
      <c r="G938" s="9"/>
      <c r="H938" s="9"/>
      <c r="I938" s="9"/>
      <c r="J938" s="9"/>
      <c r="K938" s="9"/>
      <c r="L938" s="114"/>
      <c r="M938" s="114"/>
      <c r="N938" s="114"/>
      <c r="O938" s="97"/>
      <c r="P938" s="97"/>
      <c r="Q938" s="9"/>
      <c r="R938" s="112"/>
      <c r="S938" s="107"/>
      <c r="T938" s="107"/>
      <c r="U938" s="96"/>
    </row>
    <row r="939" spans="2:21" s="92" customFormat="1" ht="18" customHeight="1" x14ac:dyDescent="0.2">
      <c r="B939" s="97"/>
      <c r="C939" s="23"/>
      <c r="D939" s="98"/>
      <c r="E939" s="9"/>
      <c r="F939" s="9"/>
      <c r="G939" s="9"/>
      <c r="H939" s="9"/>
      <c r="I939" s="9"/>
      <c r="J939" s="9"/>
      <c r="K939" s="9"/>
      <c r="L939" s="114"/>
      <c r="M939" s="114"/>
      <c r="N939" s="114"/>
      <c r="O939" s="97"/>
      <c r="P939" s="97"/>
      <c r="Q939" s="9"/>
      <c r="R939" s="112"/>
      <c r="S939" s="107"/>
      <c r="T939" s="107"/>
      <c r="U939" s="96"/>
    </row>
    <row r="940" spans="2:21" s="92" customFormat="1" ht="18" customHeight="1" x14ac:dyDescent="0.2">
      <c r="B940" s="97"/>
      <c r="C940" s="23"/>
      <c r="D940" s="98"/>
      <c r="E940" s="9"/>
      <c r="F940" s="9"/>
      <c r="G940" s="9"/>
      <c r="H940" s="9"/>
      <c r="I940" s="9"/>
      <c r="J940" s="9"/>
      <c r="K940" s="9"/>
      <c r="L940" s="114"/>
      <c r="M940" s="114"/>
      <c r="N940" s="114"/>
      <c r="O940" s="97"/>
      <c r="P940" s="97"/>
      <c r="Q940" s="9"/>
      <c r="R940" s="112"/>
      <c r="S940" s="107"/>
      <c r="T940" s="107"/>
      <c r="U940" s="96"/>
    </row>
    <row r="941" spans="2:21" s="92" customFormat="1" ht="18" customHeight="1" x14ac:dyDescent="0.2">
      <c r="B941" s="97"/>
      <c r="C941" s="23"/>
      <c r="D941" s="98"/>
      <c r="E941" s="9"/>
      <c r="F941" s="9"/>
      <c r="G941" s="9"/>
      <c r="H941" s="9"/>
      <c r="I941" s="9"/>
      <c r="J941" s="9"/>
      <c r="K941" s="9"/>
      <c r="L941" s="114"/>
      <c r="M941" s="114"/>
      <c r="N941" s="114"/>
      <c r="O941" s="97"/>
      <c r="P941" s="97"/>
      <c r="Q941" s="9"/>
      <c r="R941" s="112"/>
      <c r="S941" s="107"/>
      <c r="T941" s="107"/>
      <c r="U941" s="96"/>
    </row>
    <row r="942" spans="2:21" s="92" customFormat="1" ht="18" customHeight="1" x14ac:dyDescent="0.2">
      <c r="B942" s="97"/>
      <c r="C942" s="23"/>
      <c r="D942" s="98"/>
      <c r="E942" s="9"/>
      <c r="F942" s="9"/>
      <c r="G942" s="9"/>
      <c r="H942" s="9"/>
      <c r="I942" s="9"/>
      <c r="J942" s="9"/>
      <c r="K942" s="9"/>
      <c r="L942" s="114"/>
      <c r="M942" s="114"/>
      <c r="N942" s="114"/>
      <c r="O942" s="97"/>
      <c r="P942" s="97"/>
      <c r="Q942" s="9"/>
      <c r="R942" s="112"/>
      <c r="S942" s="107"/>
      <c r="T942" s="107"/>
      <c r="U942" s="96"/>
    </row>
    <row r="943" spans="2:21" s="92" customFormat="1" ht="18" customHeight="1" x14ac:dyDescent="0.2">
      <c r="B943" s="97"/>
      <c r="C943" s="23"/>
      <c r="D943" s="98"/>
      <c r="E943" s="9"/>
      <c r="F943" s="9"/>
      <c r="G943" s="9"/>
      <c r="H943" s="9"/>
      <c r="I943" s="9"/>
      <c r="J943" s="9"/>
      <c r="K943" s="9"/>
      <c r="L943" s="114"/>
      <c r="M943" s="114"/>
      <c r="N943" s="114"/>
      <c r="O943" s="97"/>
      <c r="P943" s="97"/>
      <c r="Q943" s="9"/>
      <c r="R943" s="112"/>
      <c r="S943" s="107"/>
      <c r="T943" s="107"/>
      <c r="U943" s="96"/>
    </row>
    <row r="944" spans="2:21" s="92" customFormat="1" ht="18" customHeight="1" x14ac:dyDescent="0.2">
      <c r="B944" s="97"/>
      <c r="C944" s="23"/>
      <c r="D944" s="98"/>
      <c r="E944" s="9"/>
      <c r="F944" s="9"/>
      <c r="G944" s="9"/>
      <c r="H944" s="9"/>
      <c r="I944" s="9"/>
      <c r="J944" s="9"/>
      <c r="K944" s="9"/>
      <c r="L944" s="114"/>
      <c r="M944" s="114"/>
      <c r="N944" s="114"/>
      <c r="O944" s="97"/>
      <c r="P944" s="97"/>
      <c r="Q944" s="9"/>
      <c r="R944" s="112"/>
      <c r="S944" s="107"/>
      <c r="T944" s="107"/>
      <c r="U944" s="96"/>
    </row>
    <row r="945" spans="2:21" s="92" customFormat="1" ht="18" customHeight="1" x14ac:dyDescent="0.2">
      <c r="B945" s="97"/>
      <c r="C945" s="23"/>
      <c r="D945" s="98"/>
      <c r="E945" s="9"/>
      <c r="F945" s="9"/>
      <c r="G945" s="9"/>
      <c r="H945" s="9"/>
      <c r="I945" s="9"/>
      <c r="J945" s="9"/>
      <c r="K945" s="9"/>
      <c r="L945" s="114"/>
      <c r="M945" s="114"/>
      <c r="N945" s="114"/>
      <c r="O945" s="97"/>
      <c r="P945" s="97"/>
      <c r="Q945" s="9"/>
      <c r="R945" s="112"/>
      <c r="S945" s="107"/>
      <c r="T945" s="107"/>
      <c r="U945" s="96"/>
    </row>
    <row r="946" spans="2:21" s="92" customFormat="1" ht="18" customHeight="1" x14ac:dyDescent="0.2">
      <c r="B946" s="97"/>
      <c r="C946" s="23"/>
      <c r="D946" s="98"/>
      <c r="E946" s="9"/>
      <c r="F946" s="9"/>
      <c r="G946" s="9"/>
      <c r="H946" s="9"/>
      <c r="I946" s="9"/>
      <c r="J946" s="9"/>
      <c r="K946" s="9"/>
      <c r="L946" s="114"/>
      <c r="M946" s="114"/>
      <c r="N946" s="114"/>
      <c r="O946" s="97"/>
      <c r="P946" s="97"/>
      <c r="Q946" s="9"/>
      <c r="R946" s="112"/>
      <c r="S946" s="107"/>
      <c r="T946" s="107"/>
      <c r="U946" s="96"/>
    </row>
    <row r="947" spans="2:21" s="92" customFormat="1" ht="18" customHeight="1" x14ac:dyDescent="0.2">
      <c r="B947" s="97"/>
      <c r="C947" s="23"/>
      <c r="D947" s="98"/>
      <c r="E947" s="9"/>
      <c r="F947" s="9"/>
      <c r="G947" s="9"/>
      <c r="H947" s="9"/>
      <c r="I947" s="9"/>
      <c r="J947" s="9"/>
      <c r="K947" s="9"/>
      <c r="L947" s="114"/>
      <c r="M947" s="114"/>
      <c r="N947" s="114"/>
      <c r="O947" s="97"/>
      <c r="P947" s="97"/>
      <c r="Q947" s="9"/>
      <c r="R947" s="112"/>
      <c r="S947" s="107"/>
      <c r="T947" s="107"/>
      <c r="U947" s="96"/>
    </row>
    <row r="948" spans="2:21" s="92" customFormat="1" ht="18" customHeight="1" x14ac:dyDescent="0.2">
      <c r="B948" s="97"/>
      <c r="C948" s="23"/>
      <c r="D948" s="98"/>
      <c r="E948" s="9"/>
      <c r="F948" s="9"/>
      <c r="G948" s="9"/>
      <c r="H948" s="9"/>
      <c r="I948" s="9"/>
      <c r="J948" s="9"/>
      <c r="K948" s="9"/>
      <c r="L948" s="114"/>
      <c r="M948" s="114"/>
      <c r="N948" s="114"/>
      <c r="O948" s="97"/>
      <c r="P948" s="97"/>
      <c r="Q948" s="9"/>
      <c r="R948" s="112"/>
      <c r="S948" s="107"/>
      <c r="T948" s="107"/>
      <c r="U948" s="96"/>
    </row>
    <row r="949" spans="2:21" s="92" customFormat="1" ht="18" customHeight="1" x14ac:dyDescent="0.2">
      <c r="B949" s="97"/>
      <c r="C949" s="23"/>
      <c r="D949" s="98"/>
      <c r="E949" s="9"/>
      <c r="F949" s="9"/>
      <c r="G949" s="9"/>
      <c r="H949" s="9"/>
      <c r="I949" s="9"/>
      <c r="J949" s="9"/>
      <c r="K949" s="9"/>
      <c r="L949" s="114"/>
      <c r="M949" s="114"/>
      <c r="N949" s="114"/>
      <c r="O949" s="97"/>
      <c r="P949" s="97"/>
      <c r="Q949" s="9"/>
      <c r="R949" s="112"/>
      <c r="S949" s="107"/>
      <c r="T949" s="107"/>
      <c r="U949" s="96"/>
    </row>
    <row r="950" spans="2:21" s="92" customFormat="1" ht="18" customHeight="1" x14ac:dyDescent="0.2">
      <c r="B950" s="97"/>
      <c r="C950" s="23"/>
      <c r="D950" s="98"/>
      <c r="E950" s="9"/>
      <c r="F950" s="9"/>
      <c r="G950" s="9"/>
      <c r="H950" s="9"/>
      <c r="I950" s="9"/>
      <c r="J950" s="9"/>
      <c r="K950" s="9"/>
      <c r="L950" s="114"/>
      <c r="M950" s="114"/>
      <c r="N950" s="114"/>
      <c r="O950" s="97"/>
      <c r="P950" s="97"/>
      <c r="Q950" s="9"/>
      <c r="R950" s="112"/>
      <c r="S950" s="107"/>
      <c r="T950" s="107"/>
      <c r="U950" s="96"/>
    </row>
    <row r="951" spans="2:21" s="92" customFormat="1" ht="18" customHeight="1" x14ac:dyDescent="0.2">
      <c r="B951" s="97"/>
      <c r="C951" s="23"/>
      <c r="D951" s="98"/>
      <c r="E951" s="9"/>
      <c r="F951" s="9"/>
      <c r="G951" s="9"/>
      <c r="H951" s="9"/>
      <c r="I951" s="9"/>
      <c r="J951" s="9"/>
      <c r="K951" s="9"/>
      <c r="L951" s="114"/>
      <c r="M951" s="114"/>
      <c r="N951" s="114"/>
      <c r="O951" s="97"/>
      <c r="P951" s="97"/>
      <c r="Q951" s="9"/>
      <c r="R951" s="112"/>
      <c r="S951" s="107"/>
      <c r="T951" s="107"/>
      <c r="U951" s="96"/>
    </row>
    <row r="952" spans="2:21" s="92" customFormat="1" ht="18" customHeight="1" x14ac:dyDescent="0.2">
      <c r="B952" s="97"/>
      <c r="C952" s="23"/>
      <c r="D952" s="98"/>
      <c r="E952" s="9"/>
      <c r="F952" s="9"/>
      <c r="G952" s="9"/>
      <c r="H952" s="9"/>
      <c r="I952" s="9"/>
      <c r="J952" s="9"/>
      <c r="K952" s="9"/>
      <c r="L952" s="114"/>
      <c r="M952" s="114"/>
      <c r="N952" s="114"/>
      <c r="O952" s="97"/>
      <c r="P952" s="97"/>
      <c r="Q952" s="9"/>
      <c r="R952" s="112"/>
      <c r="S952" s="107"/>
      <c r="T952" s="107"/>
      <c r="U952" s="96"/>
    </row>
    <row r="953" spans="2:21" s="92" customFormat="1" ht="18" customHeight="1" x14ac:dyDescent="0.2">
      <c r="B953" s="97"/>
      <c r="C953" s="23"/>
      <c r="D953" s="98"/>
      <c r="E953" s="9"/>
      <c r="F953" s="9"/>
      <c r="G953" s="9"/>
      <c r="H953" s="9"/>
      <c r="I953" s="9"/>
      <c r="J953" s="9"/>
      <c r="K953" s="9"/>
      <c r="L953" s="114"/>
      <c r="M953" s="114"/>
      <c r="N953" s="114"/>
      <c r="O953" s="97"/>
      <c r="P953" s="97"/>
      <c r="Q953" s="9"/>
      <c r="R953" s="112"/>
      <c r="S953" s="107"/>
      <c r="T953" s="107"/>
      <c r="U953" s="96"/>
    </row>
    <row r="954" spans="2:21" s="92" customFormat="1" ht="18" customHeight="1" x14ac:dyDescent="0.2">
      <c r="B954" s="97"/>
      <c r="C954" s="23"/>
      <c r="D954" s="98"/>
      <c r="E954" s="9"/>
      <c r="F954" s="9"/>
      <c r="G954" s="9"/>
      <c r="H954" s="9"/>
      <c r="I954" s="9"/>
      <c r="J954" s="9"/>
      <c r="K954" s="9"/>
      <c r="L954" s="114"/>
      <c r="M954" s="114"/>
      <c r="N954" s="114"/>
      <c r="O954" s="97"/>
      <c r="P954" s="97"/>
      <c r="Q954" s="9"/>
      <c r="R954" s="112"/>
      <c r="S954" s="107"/>
      <c r="T954" s="107"/>
      <c r="U954" s="96"/>
    </row>
    <row r="955" spans="2:21" s="92" customFormat="1" ht="18" customHeight="1" x14ac:dyDescent="0.2">
      <c r="B955" s="97"/>
      <c r="C955" s="23"/>
      <c r="D955" s="98"/>
      <c r="E955" s="9"/>
      <c r="F955" s="9"/>
      <c r="G955" s="9"/>
      <c r="H955" s="9"/>
      <c r="I955" s="9"/>
      <c r="J955" s="9"/>
      <c r="K955" s="9"/>
      <c r="L955" s="114"/>
      <c r="M955" s="114"/>
      <c r="N955" s="114"/>
      <c r="O955" s="97"/>
      <c r="P955" s="97"/>
      <c r="Q955" s="9"/>
      <c r="R955" s="112"/>
      <c r="S955" s="107"/>
      <c r="T955" s="107"/>
      <c r="U955" s="96"/>
    </row>
    <row r="956" spans="2:21" s="92" customFormat="1" ht="18" customHeight="1" x14ac:dyDescent="0.2">
      <c r="B956" s="97"/>
      <c r="C956" s="23"/>
      <c r="D956" s="98"/>
      <c r="E956" s="9"/>
      <c r="F956" s="9"/>
      <c r="G956" s="9"/>
      <c r="H956" s="9"/>
      <c r="I956" s="9"/>
      <c r="J956" s="9"/>
      <c r="K956" s="9"/>
      <c r="L956" s="114"/>
      <c r="M956" s="114"/>
      <c r="N956" s="114"/>
      <c r="O956" s="97"/>
      <c r="P956" s="97"/>
      <c r="Q956" s="9"/>
      <c r="R956" s="112"/>
      <c r="S956" s="107"/>
      <c r="T956" s="107"/>
      <c r="U956" s="96"/>
    </row>
    <row r="957" spans="2:21" s="92" customFormat="1" ht="18" customHeight="1" x14ac:dyDescent="0.2">
      <c r="B957" s="97"/>
      <c r="C957" s="23"/>
      <c r="D957" s="98"/>
      <c r="E957" s="9"/>
      <c r="F957" s="9"/>
      <c r="G957" s="9"/>
      <c r="H957" s="9"/>
      <c r="I957" s="9"/>
      <c r="J957" s="9"/>
      <c r="K957" s="9"/>
      <c r="L957" s="114"/>
      <c r="M957" s="114"/>
      <c r="N957" s="114"/>
      <c r="O957" s="97"/>
      <c r="P957" s="97"/>
      <c r="Q957" s="9"/>
      <c r="R957" s="112"/>
      <c r="S957" s="107"/>
      <c r="T957" s="107"/>
      <c r="U957" s="96"/>
    </row>
    <row r="958" spans="2:21" s="92" customFormat="1" ht="18" customHeight="1" x14ac:dyDescent="0.2">
      <c r="B958" s="97"/>
      <c r="C958" s="23"/>
      <c r="D958" s="98"/>
      <c r="E958" s="9"/>
      <c r="F958" s="9"/>
      <c r="G958" s="9"/>
      <c r="H958" s="9"/>
      <c r="I958" s="9"/>
      <c r="J958" s="9"/>
      <c r="K958" s="9"/>
      <c r="L958" s="114"/>
      <c r="M958" s="114"/>
      <c r="N958" s="114"/>
      <c r="O958" s="97"/>
      <c r="P958" s="97"/>
      <c r="Q958" s="9"/>
      <c r="R958" s="112"/>
      <c r="S958" s="107"/>
      <c r="T958" s="107"/>
      <c r="U958" s="96"/>
    </row>
    <row r="959" spans="2:21" s="92" customFormat="1" ht="18" customHeight="1" x14ac:dyDescent="0.2">
      <c r="B959" s="97"/>
      <c r="C959" s="23"/>
      <c r="D959" s="98"/>
      <c r="E959" s="9"/>
      <c r="F959" s="9"/>
      <c r="G959" s="9"/>
      <c r="H959" s="9"/>
      <c r="I959" s="9"/>
      <c r="J959" s="9"/>
      <c r="K959" s="9"/>
      <c r="L959" s="114"/>
      <c r="M959" s="114"/>
      <c r="N959" s="114"/>
      <c r="O959" s="97"/>
      <c r="P959" s="97"/>
      <c r="Q959" s="9"/>
      <c r="R959" s="112"/>
      <c r="S959" s="107"/>
      <c r="T959" s="107"/>
      <c r="U959" s="96"/>
    </row>
    <row r="960" spans="2:21" s="92" customFormat="1" ht="18" customHeight="1" x14ac:dyDescent="0.2">
      <c r="B960" s="97"/>
      <c r="C960" s="23"/>
      <c r="D960" s="98"/>
      <c r="E960" s="9"/>
      <c r="F960" s="9"/>
      <c r="G960" s="9"/>
      <c r="H960" s="9"/>
      <c r="I960" s="9"/>
      <c r="J960" s="9"/>
      <c r="K960" s="9"/>
      <c r="L960" s="114"/>
      <c r="M960" s="114"/>
      <c r="N960" s="114"/>
      <c r="O960" s="97"/>
      <c r="P960" s="97"/>
      <c r="Q960" s="9"/>
      <c r="R960" s="112"/>
      <c r="S960" s="107"/>
      <c r="T960" s="107"/>
      <c r="U960" s="96"/>
    </row>
    <row r="961" spans="2:21" s="92" customFormat="1" ht="18" customHeight="1" x14ac:dyDescent="0.2">
      <c r="B961" s="97"/>
      <c r="C961" s="23"/>
      <c r="D961" s="98"/>
      <c r="E961" s="9"/>
      <c r="F961" s="9"/>
      <c r="G961" s="9"/>
      <c r="H961" s="9"/>
      <c r="I961" s="9"/>
      <c r="J961" s="9"/>
      <c r="K961" s="9"/>
      <c r="L961" s="114"/>
      <c r="M961" s="114"/>
      <c r="N961" s="114"/>
      <c r="O961" s="97"/>
      <c r="P961" s="97"/>
      <c r="Q961" s="9"/>
      <c r="R961" s="112"/>
      <c r="S961" s="107"/>
      <c r="T961" s="107"/>
      <c r="U961" s="96"/>
    </row>
    <row r="962" spans="2:21" s="92" customFormat="1" ht="18" customHeight="1" x14ac:dyDescent="0.2">
      <c r="B962" s="97"/>
      <c r="C962" s="23"/>
      <c r="D962" s="98"/>
      <c r="E962" s="9"/>
      <c r="F962" s="9"/>
      <c r="G962" s="9"/>
      <c r="H962" s="9"/>
      <c r="I962" s="9"/>
      <c r="J962" s="9"/>
      <c r="K962" s="9"/>
      <c r="L962" s="114"/>
      <c r="M962" s="114"/>
      <c r="N962" s="114"/>
      <c r="O962" s="97"/>
      <c r="P962" s="97"/>
      <c r="Q962" s="9"/>
      <c r="R962" s="112"/>
      <c r="S962" s="107"/>
      <c r="T962" s="107"/>
      <c r="U962" s="96"/>
    </row>
    <row r="963" spans="2:21" s="92" customFormat="1" ht="18" customHeight="1" x14ac:dyDescent="0.2">
      <c r="B963" s="97"/>
      <c r="C963" s="23"/>
      <c r="D963" s="98"/>
      <c r="E963" s="9"/>
      <c r="F963" s="9"/>
      <c r="G963" s="9"/>
      <c r="H963" s="9"/>
      <c r="I963" s="9"/>
      <c r="J963" s="9"/>
      <c r="K963" s="9"/>
      <c r="L963" s="114"/>
      <c r="M963" s="114"/>
      <c r="N963" s="114"/>
      <c r="O963" s="97"/>
      <c r="P963" s="97"/>
      <c r="Q963" s="9"/>
      <c r="R963" s="112"/>
      <c r="S963" s="107"/>
      <c r="T963" s="107"/>
      <c r="U963" s="96"/>
    </row>
    <row r="964" spans="2:21" s="92" customFormat="1" ht="18" customHeight="1" x14ac:dyDescent="0.2">
      <c r="B964" s="97"/>
      <c r="C964" s="23"/>
      <c r="D964" s="98"/>
      <c r="E964" s="9"/>
      <c r="F964" s="9"/>
      <c r="G964" s="9"/>
      <c r="H964" s="9"/>
      <c r="I964" s="9"/>
      <c r="J964" s="9"/>
      <c r="K964" s="9"/>
      <c r="L964" s="114"/>
      <c r="M964" s="114"/>
      <c r="N964" s="114"/>
      <c r="O964" s="97"/>
      <c r="P964" s="97"/>
      <c r="Q964" s="9"/>
      <c r="R964" s="112"/>
      <c r="S964" s="107"/>
      <c r="T964" s="107"/>
      <c r="U964" s="96"/>
    </row>
    <row r="965" spans="2:21" s="92" customFormat="1" ht="18" customHeight="1" x14ac:dyDescent="0.2">
      <c r="B965" s="97"/>
      <c r="C965" s="23"/>
      <c r="D965" s="98"/>
      <c r="E965" s="9"/>
      <c r="F965" s="9"/>
      <c r="G965" s="9"/>
      <c r="H965" s="9"/>
      <c r="I965" s="9"/>
      <c r="J965" s="9"/>
      <c r="K965" s="9"/>
      <c r="L965" s="114"/>
      <c r="M965" s="114"/>
      <c r="N965" s="114"/>
      <c r="O965" s="97"/>
      <c r="P965" s="97"/>
      <c r="Q965" s="9"/>
      <c r="R965" s="112"/>
      <c r="S965" s="107"/>
      <c r="T965" s="107"/>
      <c r="U965" s="96"/>
    </row>
    <row r="966" spans="2:21" s="92" customFormat="1" ht="18" customHeight="1" x14ac:dyDescent="0.2">
      <c r="B966" s="97"/>
      <c r="C966" s="23"/>
      <c r="D966" s="98"/>
      <c r="E966" s="9"/>
      <c r="F966" s="9"/>
      <c r="G966" s="9"/>
      <c r="H966" s="9"/>
      <c r="I966" s="9"/>
      <c r="J966" s="9"/>
      <c r="K966" s="9"/>
      <c r="L966" s="114"/>
      <c r="M966" s="114"/>
      <c r="N966" s="114"/>
      <c r="O966" s="97"/>
      <c r="P966" s="97"/>
      <c r="Q966" s="9"/>
      <c r="R966" s="112"/>
      <c r="S966" s="107"/>
      <c r="T966" s="107"/>
      <c r="U966" s="96"/>
    </row>
    <row r="967" spans="2:21" s="92" customFormat="1" ht="18" customHeight="1" x14ac:dyDescent="0.2">
      <c r="B967" s="97"/>
      <c r="C967" s="23"/>
      <c r="D967" s="98"/>
      <c r="E967" s="9"/>
      <c r="F967" s="9"/>
      <c r="G967" s="9"/>
      <c r="H967" s="9"/>
      <c r="I967" s="9"/>
      <c r="J967" s="9"/>
      <c r="K967" s="9"/>
      <c r="L967" s="114"/>
      <c r="M967" s="114"/>
      <c r="N967" s="114"/>
      <c r="O967" s="97"/>
      <c r="P967" s="97"/>
      <c r="Q967" s="9"/>
      <c r="R967" s="112"/>
      <c r="S967" s="107"/>
      <c r="T967" s="107"/>
      <c r="U967" s="96"/>
    </row>
    <row r="968" spans="2:21" s="92" customFormat="1" ht="18" customHeight="1" x14ac:dyDescent="0.2">
      <c r="B968" s="97"/>
      <c r="C968" s="23"/>
      <c r="D968" s="98"/>
      <c r="E968" s="9"/>
      <c r="F968" s="9"/>
      <c r="G968" s="9"/>
      <c r="H968" s="9"/>
      <c r="I968" s="9"/>
      <c r="J968" s="9"/>
      <c r="K968" s="9"/>
      <c r="L968" s="114"/>
      <c r="M968" s="114"/>
      <c r="N968" s="114"/>
      <c r="O968" s="97"/>
      <c r="P968" s="97"/>
      <c r="Q968" s="9"/>
      <c r="R968" s="112"/>
      <c r="S968" s="107"/>
      <c r="T968" s="107"/>
      <c r="U968" s="96"/>
    </row>
    <row r="969" spans="2:21" s="92" customFormat="1" ht="18" customHeight="1" x14ac:dyDescent="0.2">
      <c r="B969" s="97"/>
      <c r="C969" s="23"/>
      <c r="D969" s="98"/>
      <c r="E969" s="9"/>
      <c r="F969" s="9"/>
      <c r="G969" s="9"/>
      <c r="H969" s="9"/>
      <c r="I969" s="9"/>
      <c r="J969" s="9"/>
      <c r="K969" s="9"/>
      <c r="L969" s="114"/>
      <c r="M969" s="114"/>
      <c r="N969" s="114"/>
      <c r="O969" s="97"/>
      <c r="P969" s="97"/>
      <c r="Q969" s="9"/>
      <c r="R969" s="112"/>
      <c r="S969" s="107"/>
      <c r="T969" s="107"/>
      <c r="U969" s="96"/>
    </row>
    <row r="970" spans="2:21" s="92" customFormat="1" ht="18" customHeight="1" x14ac:dyDescent="0.2">
      <c r="B970" s="97"/>
      <c r="C970" s="23"/>
      <c r="D970" s="98"/>
      <c r="E970" s="9"/>
      <c r="F970" s="9"/>
      <c r="G970" s="9"/>
      <c r="H970" s="9"/>
      <c r="I970" s="9"/>
      <c r="J970" s="9"/>
      <c r="K970" s="9"/>
      <c r="L970" s="114"/>
      <c r="M970" s="114"/>
      <c r="N970" s="114"/>
      <c r="O970" s="97"/>
      <c r="P970" s="97"/>
      <c r="Q970" s="9"/>
      <c r="R970" s="112"/>
      <c r="S970" s="107"/>
      <c r="T970" s="107"/>
      <c r="U970" s="96"/>
    </row>
    <row r="971" spans="2:21" s="92" customFormat="1" ht="18" customHeight="1" x14ac:dyDescent="0.2">
      <c r="B971" s="97"/>
      <c r="C971" s="23"/>
      <c r="D971" s="98"/>
      <c r="E971" s="9"/>
      <c r="F971" s="9"/>
      <c r="G971" s="9"/>
      <c r="H971" s="9"/>
      <c r="I971" s="9"/>
      <c r="J971" s="9"/>
      <c r="K971" s="9"/>
      <c r="L971" s="114"/>
      <c r="M971" s="114"/>
      <c r="N971" s="114"/>
      <c r="O971" s="97"/>
      <c r="P971" s="97"/>
      <c r="Q971" s="9"/>
      <c r="R971" s="112"/>
      <c r="S971" s="107"/>
      <c r="T971" s="107"/>
      <c r="U971" s="96"/>
    </row>
    <row r="972" spans="2:21" s="92" customFormat="1" ht="18" customHeight="1" x14ac:dyDescent="0.2">
      <c r="B972" s="97"/>
      <c r="C972" s="23"/>
      <c r="D972" s="98"/>
      <c r="E972" s="9"/>
      <c r="F972" s="9"/>
      <c r="G972" s="9"/>
      <c r="H972" s="9"/>
      <c r="I972" s="9"/>
      <c r="J972" s="9"/>
      <c r="K972" s="9"/>
      <c r="L972" s="114"/>
      <c r="M972" s="114"/>
      <c r="N972" s="114"/>
      <c r="O972" s="97"/>
      <c r="P972" s="97"/>
      <c r="Q972" s="9"/>
      <c r="R972" s="112"/>
      <c r="S972" s="107"/>
      <c r="T972" s="107"/>
      <c r="U972" s="96"/>
    </row>
    <row r="973" spans="2:21" s="92" customFormat="1" ht="18" customHeight="1" x14ac:dyDescent="0.2">
      <c r="B973" s="97"/>
      <c r="C973" s="23"/>
      <c r="D973" s="98"/>
      <c r="E973" s="9"/>
      <c r="F973" s="9"/>
      <c r="G973" s="9"/>
      <c r="H973" s="9"/>
      <c r="I973" s="9"/>
      <c r="J973" s="9"/>
      <c r="K973" s="9"/>
      <c r="L973" s="114"/>
      <c r="M973" s="114"/>
      <c r="N973" s="114"/>
      <c r="O973" s="97"/>
      <c r="P973" s="97"/>
      <c r="Q973" s="9"/>
      <c r="R973" s="112"/>
      <c r="S973" s="107"/>
      <c r="T973" s="107"/>
      <c r="U973" s="96"/>
    </row>
    <row r="974" spans="2:21" s="92" customFormat="1" ht="18" customHeight="1" x14ac:dyDescent="0.2">
      <c r="B974" s="97"/>
      <c r="C974" s="23"/>
      <c r="D974" s="98"/>
      <c r="E974" s="9"/>
      <c r="F974" s="9"/>
      <c r="G974" s="9"/>
      <c r="H974" s="9"/>
      <c r="I974" s="9"/>
      <c r="J974" s="9"/>
      <c r="K974" s="9"/>
      <c r="L974" s="114"/>
      <c r="M974" s="114"/>
      <c r="N974" s="114"/>
      <c r="O974" s="97"/>
      <c r="P974" s="97"/>
      <c r="Q974" s="9"/>
      <c r="R974" s="112"/>
      <c r="S974" s="107"/>
      <c r="T974" s="107"/>
      <c r="U974" s="96"/>
    </row>
    <row r="975" spans="2:21" s="92" customFormat="1" ht="18" customHeight="1" x14ac:dyDescent="0.2">
      <c r="B975" s="97"/>
      <c r="C975" s="23"/>
      <c r="D975" s="98"/>
      <c r="E975" s="9"/>
      <c r="F975" s="9"/>
      <c r="G975" s="9"/>
      <c r="H975" s="9"/>
      <c r="I975" s="9"/>
      <c r="J975" s="9"/>
      <c r="K975" s="9"/>
      <c r="L975" s="114"/>
      <c r="M975" s="114"/>
      <c r="N975" s="114"/>
      <c r="O975" s="97"/>
      <c r="P975" s="97"/>
      <c r="Q975" s="9"/>
      <c r="R975" s="112"/>
      <c r="S975" s="107"/>
      <c r="T975" s="107"/>
      <c r="U975" s="96"/>
    </row>
    <row r="976" spans="2:21" s="92" customFormat="1" ht="18" customHeight="1" x14ac:dyDescent="0.2">
      <c r="B976" s="97"/>
      <c r="C976" s="23"/>
      <c r="D976" s="98"/>
      <c r="E976" s="9"/>
      <c r="F976" s="9"/>
      <c r="G976" s="9"/>
      <c r="H976" s="9"/>
      <c r="I976" s="9"/>
      <c r="J976" s="9"/>
      <c r="K976" s="9"/>
      <c r="L976" s="114"/>
      <c r="M976" s="114"/>
      <c r="N976" s="114"/>
      <c r="O976" s="97"/>
      <c r="P976" s="97"/>
      <c r="Q976" s="9"/>
      <c r="R976" s="112"/>
      <c r="S976" s="107"/>
      <c r="T976" s="107"/>
      <c r="U976" s="96"/>
    </row>
    <row r="977" spans="2:21" s="92" customFormat="1" ht="18" customHeight="1" x14ac:dyDescent="0.2">
      <c r="B977" s="97"/>
      <c r="C977" s="23"/>
      <c r="D977" s="98"/>
      <c r="E977" s="9"/>
      <c r="F977" s="9"/>
      <c r="G977" s="9"/>
      <c r="H977" s="9"/>
      <c r="I977" s="9"/>
      <c r="J977" s="9"/>
      <c r="K977" s="9"/>
      <c r="L977" s="114"/>
      <c r="M977" s="114"/>
      <c r="N977" s="114"/>
      <c r="O977" s="97"/>
      <c r="P977" s="97"/>
      <c r="Q977" s="9"/>
      <c r="R977" s="112"/>
      <c r="S977" s="107"/>
      <c r="T977" s="107"/>
      <c r="U977" s="96"/>
    </row>
    <row r="978" spans="2:21" s="92" customFormat="1" ht="18" customHeight="1" x14ac:dyDescent="0.2">
      <c r="B978" s="97"/>
      <c r="C978" s="23"/>
      <c r="D978" s="98"/>
      <c r="E978" s="9"/>
      <c r="F978" s="9"/>
      <c r="G978" s="9"/>
      <c r="H978" s="9"/>
      <c r="I978" s="9"/>
      <c r="J978" s="9"/>
      <c r="K978" s="9"/>
      <c r="L978" s="114"/>
      <c r="M978" s="114"/>
      <c r="N978" s="114"/>
      <c r="O978" s="97"/>
      <c r="P978" s="97"/>
      <c r="Q978" s="9"/>
      <c r="R978" s="112"/>
      <c r="S978" s="107"/>
      <c r="T978" s="107"/>
      <c r="U978" s="96"/>
    </row>
    <row r="979" spans="2:21" s="92" customFormat="1" ht="18" customHeight="1" x14ac:dyDescent="0.2">
      <c r="B979" s="97"/>
      <c r="C979" s="23"/>
      <c r="D979" s="98"/>
      <c r="E979" s="9"/>
      <c r="F979" s="9"/>
      <c r="G979" s="9"/>
      <c r="H979" s="9"/>
      <c r="I979" s="9"/>
      <c r="J979" s="9"/>
      <c r="K979" s="9"/>
      <c r="L979" s="114"/>
      <c r="M979" s="114"/>
      <c r="N979" s="114"/>
      <c r="O979" s="97"/>
      <c r="P979" s="97"/>
      <c r="Q979" s="9"/>
      <c r="R979" s="112"/>
      <c r="S979" s="107"/>
      <c r="T979" s="107"/>
      <c r="U979" s="96"/>
    </row>
    <row r="980" spans="2:21" s="92" customFormat="1" ht="18" customHeight="1" x14ac:dyDescent="0.2">
      <c r="B980" s="97"/>
      <c r="C980" s="23"/>
      <c r="D980" s="98"/>
      <c r="E980" s="9"/>
      <c r="F980" s="9"/>
      <c r="G980" s="9"/>
      <c r="H980" s="9"/>
      <c r="I980" s="9"/>
      <c r="J980" s="9"/>
      <c r="K980" s="9"/>
      <c r="L980" s="114"/>
      <c r="M980" s="114"/>
      <c r="N980" s="114"/>
      <c r="O980" s="97"/>
      <c r="P980" s="97"/>
      <c r="Q980" s="9"/>
      <c r="R980" s="112"/>
      <c r="S980" s="107"/>
      <c r="T980" s="107"/>
      <c r="U980" s="96"/>
    </row>
    <row r="981" spans="2:21" s="92" customFormat="1" ht="18" customHeight="1" x14ac:dyDescent="0.2">
      <c r="B981" s="97"/>
      <c r="C981" s="23"/>
      <c r="D981" s="98"/>
      <c r="E981" s="9"/>
      <c r="F981" s="9"/>
      <c r="G981" s="9"/>
      <c r="H981" s="9"/>
      <c r="I981" s="9"/>
      <c r="J981" s="9"/>
      <c r="K981" s="9"/>
      <c r="L981" s="114"/>
      <c r="M981" s="114"/>
      <c r="N981" s="114"/>
      <c r="O981" s="97"/>
      <c r="P981" s="97"/>
      <c r="Q981" s="9"/>
      <c r="R981" s="112"/>
      <c r="S981" s="107"/>
      <c r="T981" s="107"/>
      <c r="U981" s="96"/>
    </row>
    <row r="982" spans="2:21" s="92" customFormat="1" ht="18" customHeight="1" x14ac:dyDescent="0.2">
      <c r="B982" s="97"/>
      <c r="C982" s="23"/>
      <c r="D982" s="98"/>
      <c r="E982" s="9"/>
      <c r="F982" s="9"/>
      <c r="G982" s="9"/>
      <c r="H982" s="9"/>
      <c r="I982" s="9"/>
      <c r="J982" s="9"/>
      <c r="K982" s="9"/>
      <c r="L982" s="114"/>
      <c r="M982" s="114"/>
      <c r="N982" s="114"/>
      <c r="O982" s="97"/>
      <c r="P982" s="97"/>
      <c r="Q982" s="9"/>
      <c r="R982" s="112"/>
      <c r="S982" s="107"/>
      <c r="T982" s="107"/>
      <c r="U982" s="96"/>
    </row>
    <row r="983" spans="2:21" s="92" customFormat="1" ht="18" customHeight="1" x14ac:dyDescent="0.2">
      <c r="B983" s="97"/>
      <c r="C983" s="23"/>
      <c r="D983" s="98"/>
      <c r="E983" s="9"/>
      <c r="F983" s="9"/>
      <c r="G983" s="9"/>
      <c r="H983" s="9"/>
      <c r="I983" s="9"/>
      <c r="J983" s="9"/>
      <c r="K983" s="9"/>
      <c r="L983" s="114"/>
      <c r="M983" s="114"/>
      <c r="N983" s="114"/>
      <c r="O983" s="97"/>
      <c r="P983" s="97"/>
      <c r="Q983" s="9"/>
      <c r="R983" s="112"/>
      <c r="S983" s="107"/>
      <c r="T983" s="107"/>
      <c r="U983" s="96"/>
    </row>
    <row r="984" spans="2:21" s="92" customFormat="1" ht="18" customHeight="1" x14ac:dyDescent="0.2">
      <c r="B984" s="97"/>
      <c r="C984" s="23"/>
      <c r="D984" s="98"/>
      <c r="E984" s="9"/>
      <c r="F984" s="9"/>
      <c r="G984" s="9"/>
      <c r="H984" s="9"/>
      <c r="I984" s="9"/>
      <c r="J984" s="9"/>
      <c r="K984" s="9"/>
      <c r="L984" s="114"/>
      <c r="M984" s="114"/>
      <c r="N984" s="114"/>
      <c r="O984" s="97"/>
      <c r="P984" s="97"/>
      <c r="Q984" s="9"/>
      <c r="R984" s="112"/>
      <c r="S984" s="107"/>
      <c r="T984" s="107"/>
      <c r="U984" s="96"/>
    </row>
    <row r="985" spans="2:21" s="92" customFormat="1" ht="18" customHeight="1" x14ac:dyDescent="0.2">
      <c r="B985" s="97"/>
      <c r="C985" s="23"/>
      <c r="D985" s="98"/>
      <c r="E985" s="9"/>
      <c r="F985" s="9"/>
      <c r="G985" s="9"/>
      <c r="H985" s="9"/>
      <c r="I985" s="9"/>
      <c r="J985" s="9"/>
      <c r="K985" s="9"/>
      <c r="L985" s="114"/>
      <c r="M985" s="114"/>
      <c r="N985" s="114"/>
      <c r="O985" s="97"/>
      <c r="P985" s="97"/>
      <c r="Q985" s="9"/>
      <c r="R985" s="112"/>
      <c r="S985" s="107"/>
      <c r="T985" s="107"/>
      <c r="U985" s="96"/>
    </row>
    <row r="986" spans="2:21" s="92" customFormat="1" ht="18" customHeight="1" x14ac:dyDescent="0.2">
      <c r="B986" s="97"/>
      <c r="C986" s="23"/>
      <c r="D986" s="98"/>
      <c r="E986" s="9"/>
      <c r="F986" s="9"/>
      <c r="G986" s="9"/>
      <c r="H986" s="9"/>
      <c r="I986" s="9"/>
      <c r="J986" s="9"/>
      <c r="K986" s="9"/>
      <c r="L986" s="114"/>
      <c r="M986" s="114"/>
      <c r="N986" s="114"/>
      <c r="O986" s="97"/>
      <c r="P986" s="97"/>
      <c r="Q986" s="9"/>
      <c r="R986" s="112"/>
      <c r="S986" s="107"/>
      <c r="T986" s="107"/>
      <c r="U986" s="96"/>
    </row>
    <row r="987" spans="2:21" s="92" customFormat="1" ht="18" customHeight="1" x14ac:dyDescent="0.2">
      <c r="B987" s="97"/>
      <c r="C987" s="23"/>
      <c r="D987" s="98"/>
      <c r="E987" s="9"/>
      <c r="F987" s="9"/>
      <c r="G987" s="9"/>
      <c r="H987" s="9"/>
      <c r="I987" s="9"/>
      <c r="J987" s="9"/>
      <c r="K987" s="9"/>
      <c r="L987" s="114"/>
      <c r="M987" s="114"/>
      <c r="N987" s="114"/>
      <c r="O987" s="97"/>
      <c r="P987" s="97"/>
      <c r="Q987" s="9"/>
      <c r="R987" s="112"/>
      <c r="S987" s="107"/>
      <c r="T987" s="107"/>
      <c r="U987" s="96"/>
    </row>
    <row r="988" spans="2:21" s="92" customFormat="1" ht="18" customHeight="1" x14ac:dyDescent="0.2">
      <c r="B988" s="97"/>
      <c r="C988" s="23"/>
      <c r="D988" s="98"/>
      <c r="E988" s="9"/>
      <c r="F988" s="9"/>
      <c r="G988" s="9"/>
      <c r="H988" s="9"/>
      <c r="I988" s="9"/>
      <c r="J988" s="9"/>
      <c r="K988" s="9"/>
      <c r="L988" s="114"/>
      <c r="M988" s="114"/>
      <c r="N988" s="114"/>
      <c r="O988" s="97"/>
      <c r="P988" s="97"/>
      <c r="Q988" s="9"/>
      <c r="R988" s="112"/>
      <c r="S988" s="107"/>
      <c r="T988" s="107"/>
      <c r="U988" s="96"/>
    </row>
    <row r="989" spans="2:21" s="92" customFormat="1" ht="18" customHeight="1" x14ac:dyDescent="0.2">
      <c r="B989" s="97"/>
      <c r="C989" s="23"/>
      <c r="D989" s="98"/>
      <c r="E989" s="9"/>
      <c r="F989" s="9"/>
      <c r="G989" s="9"/>
      <c r="H989" s="9"/>
      <c r="I989" s="9"/>
      <c r="J989" s="9"/>
      <c r="K989" s="9"/>
      <c r="L989" s="114"/>
      <c r="M989" s="114"/>
      <c r="N989" s="114"/>
      <c r="O989" s="97"/>
      <c r="P989" s="97"/>
      <c r="Q989" s="9"/>
      <c r="R989" s="112"/>
      <c r="S989" s="107"/>
      <c r="T989" s="107"/>
      <c r="U989" s="96"/>
    </row>
    <row r="990" spans="2:21" s="92" customFormat="1" ht="18" customHeight="1" x14ac:dyDescent="0.2">
      <c r="B990" s="97"/>
      <c r="C990" s="23"/>
      <c r="D990" s="98"/>
      <c r="E990" s="9"/>
      <c r="F990" s="9"/>
      <c r="G990" s="9"/>
      <c r="H990" s="9"/>
      <c r="I990" s="9"/>
      <c r="J990" s="9"/>
      <c r="K990" s="9"/>
      <c r="L990" s="114"/>
      <c r="M990" s="114"/>
      <c r="N990" s="114"/>
      <c r="O990" s="97"/>
      <c r="P990" s="97"/>
      <c r="Q990" s="9"/>
      <c r="R990" s="112"/>
      <c r="S990" s="107"/>
      <c r="T990" s="107"/>
      <c r="U990" s="96"/>
    </row>
    <row r="991" spans="2:21" s="92" customFormat="1" ht="18" customHeight="1" x14ac:dyDescent="0.2">
      <c r="B991" s="97"/>
      <c r="C991" s="23"/>
      <c r="D991" s="98"/>
      <c r="E991" s="9"/>
      <c r="F991" s="9"/>
      <c r="G991" s="9"/>
      <c r="H991" s="9"/>
      <c r="I991" s="9"/>
      <c r="J991" s="9"/>
      <c r="K991" s="9"/>
      <c r="L991" s="114"/>
      <c r="M991" s="114"/>
      <c r="N991" s="114"/>
      <c r="O991" s="97"/>
      <c r="P991" s="97"/>
      <c r="Q991" s="9"/>
      <c r="R991" s="112"/>
      <c r="S991" s="107"/>
      <c r="T991" s="107"/>
      <c r="U991" s="96"/>
    </row>
    <row r="992" spans="2:21" s="92" customFormat="1" ht="18" customHeight="1" x14ac:dyDescent="0.2">
      <c r="B992" s="97"/>
      <c r="C992" s="23"/>
      <c r="D992" s="98"/>
      <c r="E992" s="9"/>
      <c r="F992" s="9"/>
      <c r="G992" s="9"/>
      <c r="H992" s="9"/>
      <c r="I992" s="9"/>
      <c r="J992" s="9"/>
      <c r="K992" s="9"/>
      <c r="L992" s="114"/>
      <c r="M992" s="114"/>
      <c r="N992" s="114"/>
      <c r="O992" s="97"/>
      <c r="P992" s="97"/>
      <c r="Q992" s="9"/>
      <c r="R992" s="112"/>
      <c r="S992" s="107"/>
      <c r="T992" s="107"/>
      <c r="U992" s="96"/>
    </row>
    <row r="993" spans="2:21" s="92" customFormat="1" ht="18" customHeight="1" x14ac:dyDescent="0.2">
      <c r="B993" s="97"/>
      <c r="C993" s="23"/>
      <c r="D993" s="98"/>
      <c r="E993" s="9"/>
      <c r="F993" s="9"/>
      <c r="G993" s="9"/>
      <c r="H993" s="9"/>
      <c r="I993" s="9"/>
      <c r="J993" s="9"/>
      <c r="K993" s="9"/>
      <c r="L993" s="114"/>
      <c r="M993" s="114"/>
      <c r="N993" s="114"/>
      <c r="O993" s="97"/>
      <c r="P993" s="97"/>
      <c r="Q993" s="9"/>
      <c r="R993" s="112"/>
      <c r="S993" s="107"/>
      <c r="T993" s="107"/>
      <c r="U993" s="96"/>
    </row>
    <row r="994" spans="2:21" s="92" customFormat="1" ht="18" customHeight="1" x14ac:dyDescent="0.2">
      <c r="B994" s="97"/>
      <c r="C994" s="23"/>
      <c r="D994" s="98"/>
      <c r="E994" s="9"/>
      <c r="F994" s="9"/>
      <c r="G994" s="9"/>
      <c r="H994" s="9"/>
      <c r="I994" s="9"/>
      <c r="J994" s="9"/>
      <c r="K994" s="9"/>
      <c r="L994" s="114"/>
      <c r="M994" s="114"/>
      <c r="N994" s="114"/>
      <c r="O994" s="97"/>
      <c r="P994" s="97"/>
      <c r="Q994" s="9"/>
      <c r="R994" s="112"/>
      <c r="S994" s="107"/>
      <c r="T994" s="107"/>
      <c r="U994" s="96"/>
    </row>
    <row r="995" spans="2:21" s="92" customFormat="1" ht="18" customHeight="1" x14ac:dyDescent="0.2">
      <c r="B995" s="97"/>
      <c r="C995" s="23"/>
      <c r="D995" s="98"/>
      <c r="E995" s="9"/>
      <c r="F995" s="9"/>
      <c r="G995" s="9"/>
      <c r="H995" s="9"/>
      <c r="I995" s="9"/>
      <c r="J995" s="9"/>
      <c r="K995" s="9"/>
      <c r="L995" s="114"/>
      <c r="M995" s="114"/>
      <c r="N995" s="114"/>
      <c r="O995" s="97"/>
      <c r="P995" s="97"/>
      <c r="Q995" s="9"/>
      <c r="R995" s="112"/>
      <c r="S995" s="107"/>
      <c r="T995" s="107"/>
      <c r="U995" s="96"/>
    </row>
    <row r="996" spans="2:21" s="92" customFormat="1" ht="18" customHeight="1" x14ac:dyDescent="0.2">
      <c r="B996" s="97"/>
      <c r="C996" s="23"/>
      <c r="D996" s="98"/>
      <c r="E996" s="9"/>
      <c r="F996" s="9"/>
      <c r="G996" s="9"/>
      <c r="H996" s="9"/>
      <c r="I996" s="9"/>
      <c r="J996" s="9"/>
      <c r="K996" s="9"/>
      <c r="L996" s="114"/>
      <c r="M996" s="114"/>
      <c r="N996" s="114"/>
      <c r="O996" s="97"/>
      <c r="P996" s="97"/>
      <c r="Q996" s="9"/>
      <c r="R996" s="112"/>
      <c r="S996" s="107"/>
      <c r="T996" s="107"/>
      <c r="U996" s="96"/>
    </row>
    <row r="997" spans="2:21" s="92" customFormat="1" ht="18" customHeight="1" x14ac:dyDescent="0.2">
      <c r="B997" s="97"/>
      <c r="C997" s="23"/>
      <c r="D997" s="98"/>
      <c r="E997" s="9"/>
      <c r="F997" s="9"/>
      <c r="G997" s="9"/>
      <c r="H997" s="9"/>
      <c r="I997" s="9"/>
      <c r="J997" s="9"/>
      <c r="K997" s="9"/>
      <c r="L997" s="114"/>
      <c r="M997" s="114"/>
      <c r="N997" s="114"/>
      <c r="O997" s="97"/>
      <c r="P997" s="97"/>
      <c r="Q997" s="9"/>
      <c r="R997" s="112"/>
      <c r="S997" s="107"/>
      <c r="T997" s="107"/>
      <c r="U997" s="96"/>
    </row>
    <row r="998" spans="2:21" s="92" customFormat="1" ht="18" customHeight="1" x14ac:dyDescent="0.2">
      <c r="B998" s="97"/>
      <c r="C998" s="23"/>
      <c r="D998" s="98"/>
      <c r="E998" s="9"/>
      <c r="F998" s="9"/>
      <c r="G998" s="9"/>
      <c r="H998" s="9"/>
      <c r="I998" s="9"/>
      <c r="J998" s="9"/>
      <c r="K998" s="9"/>
      <c r="L998" s="114"/>
      <c r="M998" s="114"/>
      <c r="N998" s="114"/>
      <c r="O998" s="97"/>
      <c r="P998" s="97"/>
      <c r="Q998" s="9"/>
      <c r="R998" s="112"/>
      <c r="S998" s="107"/>
      <c r="T998" s="107"/>
      <c r="U998" s="96"/>
    </row>
    <row r="999" spans="2:21" s="92" customFormat="1" ht="18" customHeight="1" x14ac:dyDescent="0.2">
      <c r="B999" s="97"/>
      <c r="C999" s="23"/>
      <c r="D999" s="98"/>
      <c r="E999" s="9"/>
      <c r="F999" s="9"/>
      <c r="G999" s="9"/>
      <c r="H999" s="9"/>
      <c r="I999" s="9"/>
      <c r="J999" s="9"/>
      <c r="K999" s="9"/>
      <c r="L999" s="114"/>
      <c r="M999" s="114"/>
      <c r="N999" s="114"/>
      <c r="O999" s="97"/>
      <c r="P999" s="97"/>
      <c r="Q999" s="9"/>
      <c r="R999" s="112"/>
      <c r="S999" s="107"/>
      <c r="T999" s="107"/>
      <c r="U999" s="96"/>
    </row>
    <row r="1000" spans="2:21" s="92" customFormat="1" ht="18" customHeight="1" x14ac:dyDescent="0.2">
      <c r="B1000" s="97"/>
      <c r="C1000" s="23"/>
      <c r="D1000" s="98"/>
      <c r="E1000" s="9"/>
      <c r="F1000" s="9"/>
      <c r="G1000" s="9"/>
      <c r="H1000" s="9"/>
      <c r="I1000" s="9"/>
      <c r="J1000" s="9"/>
      <c r="K1000" s="9"/>
      <c r="L1000" s="114"/>
      <c r="M1000" s="114"/>
      <c r="N1000" s="114"/>
      <c r="O1000" s="97"/>
      <c r="P1000" s="97"/>
      <c r="Q1000" s="9"/>
      <c r="R1000" s="112"/>
      <c r="S1000" s="107"/>
      <c r="T1000" s="107"/>
      <c r="U1000" s="96"/>
    </row>
    <row r="1001" spans="2:21" s="92" customFormat="1" ht="18" customHeight="1" x14ac:dyDescent="0.2">
      <c r="B1001" s="97"/>
      <c r="C1001" s="23"/>
      <c r="D1001" s="98"/>
      <c r="E1001" s="9"/>
      <c r="F1001" s="9"/>
      <c r="G1001" s="9"/>
      <c r="H1001" s="9"/>
      <c r="I1001" s="9"/>
      <c r="J1001" s="9"/>
      <c r="K1001" s="9"/>
      <c r="L1001" s="114"/>
      <c r="M1001" s="114"/>
      <c r="N1001" s="114"/>
      <c r="O1001" s="97"/>
      <c r="P1001" s="97"/>
      <c r="Q1001" s="9"/>
      <c r="R1001" s="112"/>
      <c r="S1001" s="107"/>
      <c r="T1001" s="107"/>
      <c r="U1001" s="96"/>
    </row>
    <row r="1002" spans="2:21" s="92" customFormat="1" ht="18" customHeight="1" x14ac:dyDescent="0.2">
      <c r="B1002" s="97"/>
      <c r="C1002" s="23"/>
      <c r="D1002" s="98"/>
      <c r="E1002" s="9"/>
      <c r="F1002" s="9"/>
      <c r="G1002" s="9"/>
      <c r="H1002" s="9"/>
      <c r="I1002" s="9"/>
      <c r="J1002" s="9"/>
      <c r="K1002" s="9"/>
      <c r="L1002" s="114"/>
      <c r="M1002" s="114"/>
      <c r="N1002" s="114"/>
      <c r="O1002" s="97"/>
      <c r="P1002" s="97"/>
      <c r="Q1002" s="9"/>
      <c r="R1002" s="112"/>
      <c r="S1002" s="107"/>
      <c r="T1002" s="107"/>
      <c r="U1002" s="96"/>
    </row>
    <row r="1003" spans="2:21" s="92" customFormat="1" ht="18" customHeight="1" x14ac:dyDescent="0.2">
      <c r="B1003" s="97"/>
      <c r="C1003" s="23"/>
      <c r="D1003" s="98"/>
      <c r="E1003" s="9"/>
      <c r="F1003" s="9"/>
      <c r="G1003" s="9"/>
      <c r="H1003" s="9"/>
      <c r="I1003" s="9"/>
      <c r="J1003" s="9"/>
      <c r="K1003" s="9"/>
      <c r="L1003" s="114"/>
      <c r="M1003" s="114"/>
      <c r="N1003" s="114"/>
      <c r="O1003" s="97"/>
      <c r="P1003" s="97"/>
      <c r="Q1003" s="9"/>
      <c r="R1003" s="112"/>
      <c r="S1003" s="107"/>
      <c r="T1003" s="107"/>
      <c r="U1003" s="96"/>
    </row>
    <row r="1004" spans="2:21" s="92" customFormat="1" ht="18" customHeight="1" x14ac:dyDescent="0.2">
      <c r="B1004" s="97"/>
      <c r="C1004" s="23"/>
      <c r="D1004" s="98"/>
      <c r="E1004" s="9"/>
      <c r="F1004" s="9"/>
      <c r="G1004" s="9"/>
      <c r="H1004" s="9"/>
      <c r="I1004" s="9"/>
      <c r="J1004" s="9"/>
      <c r="K1004" s="9"/>
      <c r="L1004" s="114"/>
      <c r="M1004" s="114"/>
      <c r="N1004" s="114"/>
      <c r="O1004" s="97"/>
      <c r="P1004" s="97"/>
      <c r="Q1004" s="9"/>
      <c r="R1004" s="112"/>
      <c r="S1004" s="107"/>
      <c r="T1004" s="107"/>
      <c r="U1004" s="96"/>
    </row>
    <row r="1005" spans="2:21" s="92" customFormat="1" ht="18" customHeight="1" x14ac:dyDescent="0.2">
      <c r="B1005" s="97"/>
      <c r="C1005" s="23"/>
      <c r="D1005" s="98"/>
      <c r="E1005" s="9"/>
      <c r="F1005" s="9"/>
      <c r="G1005" s="9"/>
      <c r="H1005" s="9"/>
      <c r="I1005" s="9"/>
      <c r="J1005" s="9"/>
      <c r="K1005" s="9"/>
      <c r="L1005" s="114"/>
      <c r="M1005" s="114"/>
      <c r="N1005" s="114"/>
      <c r="O1005" s="97"/>
      <c r="P1005" s="97"/>
      <c r="Q1005" s="9"/>
      <c r="R1005" s="112"/>
      <c r="S1005" s="107"/>
      <c r="T1005" s="107"/>
      <c r="U1005" s="96"/>
    </row>
    <row r="1006" spans="2:21" s="92" customFormat="1" ht="18" customHeight="1" x14ac:dyDescent="0.2">
      <c r="B1006" s="97"/>
      <c r="C1006" s="23"/>
      <c r="D1006" s="98"/>
      <c r="E1006" s="9"/>
      <c r="F1006" s="9"/>
      <c r="G1006" s="9"/>
      <c r="H1006" s="9"/>
      <c r="I1006" s="9"/>
      <c r="J1006" s="9"/>
      <c r="K1006" s="9"/>
      <c r="L1006" s="114"/>
      <c r="M1006" s="114"/>
      <c r="N1006" s="114"/>
      <c r="O1006" s="97"/>
      <c r="P1006" s="97"/>
      <c r="Q1006" s="9"/>
      <c r="R1006" s="112"/>
      <c r="S1006" s="107"/>
      <c r="T1006" s="107"/>
      <c r="U1006" s="96"/>
    </row>
    <row r="1007" spans="2:21" s="92" customFormat="1" ht="18" customHeight="1" x14ac:dyDescent="0.2">
      <c r="B1007" s="97"/>
      <c r="C1007" s="23"/>
      <c r="D1007" s="98"/>
      <c r="E1007" s="9"/>
      <c r="F1007" s="9"/>
      <c r="G1007" s="9"/>
      <c r="H1007" s="9"/>
      <c r="I1007" s="9"/>
      <c r="J1007" s="9"/>
      <c r="K1007" s="9"/>
      <c r="L1007" s="114"/>
      <c r="M1007" s="114"/>
      <c r="N1007" s="114"/>
      <c r="O1007" s="97"/>
      <c r="P1007" s="97"/>
      <c r="Q1007" s="9"/>
      <c r="R1007" s="112"/>
      <c r="S1007" s="107"/>
      <c r="T1007" s="107"/>
      <c r="U1007" s="96"/>
    </row>
    <row r="1008" spans="2:21" s="92" customFormat="1" ht="18" customHeight="1" x14ac:dyDescent="0.2">
      <c r="B1008" s="97"/>
      <c r="C1008" s="23"/>
      <c r="D1008" s="98"/>
      <c r="E1008" s="9"/>
      <c r="F1008" s="9"/>
      <c r="G1008" s="9"/>
      <c r="H1008" s="9"/>
      <c r="I1008" s="9"/>
      <c r="J1008" s="9"/>
      <c r="K1008" s="9"/>
      <c r="L1008" s="114"/>
      <c r="M1008" s="114"/>
      <c r="N1008" s="114"/>
      <c r="O1008" s="97"/>
      <c r="P1008" s="97"/>
      <c r="Q1008" s="9"/>
      <c r="R1008" s="112"/>
      <c r="S1008" s="107"/>
      <c r="T1008" s="107"/>
      <c r="U1008" s="96"/>
    </row>
    <row r="1009" spans="2:21" s="92" customFormat="1" ht="18" customHeight="1" x14ac:dyDescent="0.2">
      <c r="B1009" s="97"/>
      <c r="C1009" s="23"/>
      <c r="D1009" s="98"/>
      <c r="E1009" s="9"/>
      <c r="F1009" s="9"/>
      <c r="G1009" s="9"/>
      <c r="H1009" s="9"/>
      <c r="I1009" s="9"/>
      <c r="J1009" s="9"/>
      <c r="K1009" s="9"/>
      <c r="L1009" s="114"/>
      <c r="M1009" s="114"/>
      <c r="N1009" s="114"/>
      <c r="O1009" s="97"/>
      <c r="P1009" s="97"/>
      <c r="Q1009" s="9"/>
      <c r="R1009" s="112"/>
      <c r="S1009" s="107"/>
      <c r="T1009" s="107"/>
      <c r="U1009" s="96"/>
    </row>
    <row r="1010" spans="2:21" s="92" customFormat="1" ht="18" customHeight="1" x14ac:dyDescent="0.2">
      <c r="B1010" s="97"/>
      <c r="C1010" s="23"/>
      <c r="D1010" s="98"/>
      <c r="E1010" s="9"/>
      <c r="F1010" s="9"/>
      <c r="G1010" s="9"/>
      <c r="H1010" s="9"/>
      <c r="I1010" s="9"/>
      <c r="J1010" s="9"/>
      <c r="K1010" s="9"/>
      <c r="L1010" s="114"/>
      <c r="M1010" s="114"/>
      <c r="N1010" s="114"/>
      <c r="O1010" s="97"/>
      <c r="P1010" s="97"/>
      <c r="Q1010" s="9"/>
      <c r="R1010" s="112"/>
      <c r="S1010" s="107"/>
      <c r="T1010" s="107"/>
      <c r="U1010" s="96"/>
    </row>
    <row r="1011" spans="2:21" s="92" customFormat="1" ht="18" customHeight="1" x14ac:dyDescent="0.2">
      <c r="B1011" s="97"/>
      <c r="C1011" s="23"/>
      <c r="D1011" s="98"/>
      <c r="E1011" s="9"/>
      <c r="F1011" s="9"/>
      <c r="G1011" s="9"/>
      <c r="H1011" s="9"/>
      <c r="I1011" s="9"/>
      <c r="J1011" s="9"/>
      <c r="K1011" s="9"/>
      <c r="L1011" s="114"/>
      <c r="M1011" s="114"/>
      <c r="N1011" s="114"/>
      <c r="O1011" s="97"/>
      <c r="P1011" s="97"/>
      <c r="Q1011" s="9"/>
      <c r="R1011" s="112"/>
      <c r="S1011" s="107"/>
      <c r="T1011" s="107"/>
      <c r="U1011" s="96"/>
    </row>
    <row r="1012" spans="2:21" s="92" customFormat="1" ht="18" customHeight="1" x14ac:dyDescent="0.2">
      <c r="B1012" s="97"/>
      <c r="C1012" s="23"/>
      <c r="D1012" s="98"/>
      <c r="E1012" s="9"/>
      <c r="F1012" s="9"/>
      <c r="G1012" s="9"/>
      <c r="H1012" s="9"/>
      <c r="I1012" s="9"/>
      <c r="J1012" s="9"/>
      <c r="K1012" s="9"/>
      <c r="L1012" s="114"/>
      <c r="M1012" s="114"/>
      <c r="N1012" s="114"/>
      <c r="O1012" s="97"/>
      <c r="P1012" s="97"/>
      <c r="Q1012" s="9"/>
      <c r="R1012" s="112"/>
      <c r="S1012" s="107"/>
      <c r="T1012" s="107"/>
      <c r="U1012" s="96"/>
    </row>
    <row r="1013" spans="2:21" s="92" customFormat="1" ht="18" customHeight="1" x14ac:dyDescent="0.2">
      <c r="B1013" s="97"/>
      <c r="C1013" s="23"/>
      <c r="D1013" s="98"/>
      <c r="E1013" s="9"/>
      <c r="F1013" s="9"/>
      <c r="G1013" s="9"/>
      <c r="H1013" s="9"/>
      <c r="I1013" s="9"/>
      <c r="J1013" s="9"/>
      <c r="K1013" s="9"/>
      <c r="L1013" s="114"/>
      <c r="M1013" s="114"/>
      <c r="N1013" s="114"/>
      <c r="O1013" s="97"/>
      <c r="P1013" s="97"/>
      <c r="Q1013" s="9"/>
      <c r="R1013" s="112"/>
      <c r="S1013" s="107"/>
      <c r="T1013" s="107"/>
      <c r="U1013" s="96"/>
    </row>
    <row r="1014" spans="2:21" s="92" customFormat="1" ht="18" customHeight="1" x14ac:dyDescent="0.2">
      <c r="B1014" s="97"/>
      <c r="C1014" s="23"/>
      <c r="D1014" s="98"/>
      <c r="E1014" s="9"/>
      <c r="F1014" s="9"/>
      <c r="G1014" s="9"/>
      <c r="H1014" s="9"/>
      <c r="I1014" s="9"/>
      <c r="J1014" s="9"/>
      <c r="K1014" s="9"/>
      <c r="L1014" s="114"/>
      <c r="M1014" s="114"/>
      <c r="N1014" s="114"/>
      <c r="O1014" s="97"/>
      <c r="P1014" s="97"/>
      <c r="Q1014" s="9"/>
      <c r="R1014" s="112"/>
      <c r="S1014" s="107"/>
      <c r="T1014" s="107"/>
      <c r="U1014" s="96"/>
    </row>
    <row r="1015" spans="2:21" s="92" customFormat="1" ht="18" customHeight="1" x14ac:dyDescent="0.2">
      <c r="B1015" s="97"/>
      <c r="C1015" s="23"/>
      <c r="D1015" s="98"/>
      <c r="E1015" s="9"/>
      <c r="F1015" s="9"/>
      <c r="G1015" s="9"/>
      <c r="H1015" s="9"/>
      <c r="I1015" s="9"/>
      <c r="J1015" s="9"/>
      <c r="K1015" s="9"/>
      <c r="L1015" s="114"/>
      <c r="M1015" s="114"/>
      <c r="N1015" s="114"/>
      <c r="O1015" s="97"/>
      <c r="P1015" s="97"/>
      <c r="Q1015" s="9"/>
      <c r="R1015" s="112"/>
      <c r="S1015" s="107"/>
      <c r="T1015" s="107"/>
      <c r="U1015" s="96"/>
    </row>
    <row r="1016" spans="2:21" s="92" customFormat="1" ht="18" customHeight="1" x14ac:dyDescent="0.2">
      <c r="B1016" s="97"/>
      <c r="C1016" s="23"/>
      <c r="D1016" s="98"/>
      <c r="E1016" s="9"/>
      <c r="F1016" s="9"/>
      <c r="G1016" s="9"/>
      <c r="H1016" s="9"/>
      <c r="I1016" s="9"/>
      <c r="J1016" s="9"/>
      <c r="K1016" s="9"/>
      <c r="L1016" s="114"/>
      <c r="M1016" s="114"/>
      <c r="N1016" s="114"/>
      <c r="O1016" s="97"/>
      <c r="P1016" s="97"/>
      <c r="Q1016" s="9"/>
      <c r="R1016" s="112"/>
      <c r="S1016" s="107"/>
      <c r="T1016" s="107"/>
      <c r="U1016" s="96"/>
    </row>
    <row r="1017" spans="2:21" s="92" customFormat="1" ht="18" customHeight="1" x14ac:dyDescent="0.2">
      <c r="B1017" s="97"/>
      <c r="C1017" s="23"/>
      <c r="D1017" s="98"/>
      <c r="E1017" s="9"/>
      <c r="F1017" s="9"/>
      <c r="G1017" s="9"/>
      <c r="H1017" s="9"/>
      <c r="I1017" s="9"/>
      <c r="J1017" s="9"/>
      <c r="K1017" s="9"/>
      <c r="L1017" s="114"/>
      <c r="M1017" s="114"/>
      <c r="N1017" s="114"/>
      <c r="O1017" s="97"/>
      <c r="P1017" s="97"/>
      <c r="Q1017" s="9"/>
      <c r="R1017" s="112"/>
      <c r="S1017" s="107"/>
      <c r="T1017" s="107"/>
      <c r="U1017" s="96"/>
    </row>
    <row r="1018" spans="2:21" s="92" customFormat="1" ht="18" customHeight="1" x14ac:dyDescent="0.2">
      <c r="B1018" s="97"/>
      <c r="C1018" s="23"/>
      <c r="D1018" s="98"/>
      <c r="E1018" s="9"/>
      <c r="F1018" s="9"/>
      <c r="G1018" s="9"/>
      <c r="H1018" s="9"/>
      <c r="I1018" s="9"/>
      <c r="J1018" s="9"/>
      <c r="K1018" s="9"/>
      <c r="L1018" s="114"/>
      <c r="M1018" s="114"/>
      <c r="N1018" s="114"/>
      <c r="O1018" s="97"/>
      <c r="P1018" s="97"/>
      <c r="Q1018" s="9"/>
      <c r="R1018" s="112"/>
      <c r="S1018" s="107"/>
      <c r="T1018" s="107"/>
      <c r="U1018" s="96"/>
    </row>
    <row r="1019" spans="2:21" s="92" customFormat="1" ht="18" customHeight="1" x14ac:dyDescent="0.2">
      <c r="B1019" s="97"/>
      <c r="C1019" s="23"/>
      <c r="D1019" s="98"/>
      <c r="E1019" s="9"/>
      <c r="F1019" s="9"/>
      <c r="G1019" s="9"/>
      <c r="H1019" s="9"/>
      <c r="I1019" s="9"/>
      <c r="J1019" s="9"/>
      <c r="K1019" s="9"/>
      <c r="L1019" s="114"/>
      <c r="M1019" s="114"/>
      <c r="N1019" s="114"/>
      <c r="O1019" s="97"/>
      <c r="P1019" s="97"/>
      <c r="Q1019" s="9"/>
      <c r="R1019" s="112"/>
      <c r="S1019" s="107"/>
      <c r="T1019" s="107"/>
      <c r="U1019" s="96"/>
    </row>
    <row r="1020" spans="2:21" s="92" customFormat="1" ht="18" customHeight="1" x14ac:dyDescent="0.2">
      <c r="B1020" s="97"/>
      <c r="C1020" s="23"/>
      <c r="D1020" s="98"/>
      <c r="E1020" s="9"/>
      <c r="F1020" s="9"/>
      <c r="G1020" s="9"/>
      <c r="H1020" s="9"/>
      <c r="I1020" s="9"/>
      <c r="J1020" s="9"/>
      <c r="K1020" s="9"/>
      <c r="L1020" s="114"/>
      <c r="M1020" s="114"/>
      <c r="N1020" s="114"/>
      <c r="O1020" s="97"/>
      <c r="P1020" s="97"/>
      <c r="Q1020" s="9"/>
      <c r="R1020" s="112"/>
      <c r="S1020" s="107"/>
      <c r="T1020" s="107"/>
      <c r="U1020" s="96"/>
    </row>
    <row r="1021" spans="2:21" s="92" customFormat="1" ht="18" customHeight="1" x14ac:dyDescent="0.2">
      <c r="B1021" s="97"/>
      <c r="C1021" s="23"/>
      <c r="D1021" s="98"/>
      <c r="E1021" s="9"/>
      <c r="F1021" s="9"/>
      <c r="G1021" s="9"/>
      <c r="H1021" s="9"/>
      <c r="I1021" s="9"/>
      <c r="J1021" s="9"/>
      <c r="K1021" s="9"/>
      <c r="L1021" s="114"/>
      <c r="M1021" s="114"/>
      <c r="N1021" s="114"/>
      <c r="O1021" s="97"/>
      <c r="P1021" s="97"/>
      <c r="Q1021" s="9"/>
      <c r="R1021" s="112"/>
      <c r="S1021" s="107"/>
      <c r="T1021" s="107"/>
      <c r="U1021" s="96"/>
    </row>
    <row r="1022" spans="2:21" s="92" customFormat="1" ht="18" customHeight="1" x14ac:dyDescent="0.2">
      <c r="B1022" s="97"/>
      <c r="C1022" s="23"/>
      <c r="D1022" s="98"/>
      <c r="E1022" s="9"/>
      <c r="F1022" s="9"/>
      <c r="G1022" s="9"/>
      <c r="H1022" s="9"/>
      <c r="I1022" s="9"/>
      <c r="J1022" s="9"/>
      <c r="K1022" s="9"/>
      <c r="L1022" s="114"/>
      <c r="M1022" s="114"/>
      <c r="N1022" s="114"/>
      <c r="O1022" s="97"/>
      <c r="P1022" s="97"/>
      <c r="Q1022" s="9"/>
      <c r="R1022" s="112"/>
      <c r="S1022" s="107"/>
      <c r="T1022" s="107"/>
      <c r="U1022" s="96"/>
    </row>
    <row r="1023" spans="2:21" s="92" customFormat="1" ht="18" customHeight="1" x14ac:dyDescent="0.2">
      <c r="B1023" s="97"/>
      <c r="C1023" s="23"/>
      <c r="D1023" s="98"/>
      <c r="E1023" s="9"/>
      <c r="F1023" s="9"/>
      <c r="G1023" s="9"/>
      <c r="H1023" s="9"/>
      <c r="I1023" s="9"/>
      <c r="J1023" s="9"/>
      <c r="K1023" s="9"/>
      <c r="L1023" s="114"/>
      <c r="M1023" s="114"/>
      <c r="N1023" s="114"/>
      <c r="O1023" s="97"/>
      <c r="P1023" s="97"/>
      <c r="Q1023" s="9"/>
      <c r="R1023" s="112"/>
      <c r="S1023" s="107"/>
      <c r="T1023" s="107"/>
      <c r="U1023" s="96"/>
    </row>
    <row r="1024" spans="2:21" s="92" customFormat="1" ht="18" customHeight="1" x14ac:dyDescent="0.2">
      <c r="B1024" s="97"/>
      <c r="C1024" s="23"/>
      <c r="D1024" s="98"/>
      <c r="E1024" s="9"/>
      <c r="F1024" s="9"/>
      <c r="G1024" s="9"/>
      <c r="H1024" s="9"/>
      <c r="I1024" s="9"/>
      <c r="J1024" s="9"/>
      <c r="K1024" s="9"/>
      <c r="L1024" s="114"/>
      <c r="M1024" s="114"/>
      <c r="N1024" s="114"/>
      <c r="O1024" s="97"/>
      <c r="P1024" s="97"/>
      <c r="Q1024" s="9"/>
      <c r="R1024" s="112"/>
      <c r="S1024" s="107"/>
      <c r="T1024" s="107"/>
      <c r="U1024" s="96"/>
    </row>
    <row r="1025" spans="2:21" s="92" customFormat="1" ht="18" customHeight="1" x14ac:dyDescent="0.2">
      <c r="B1025" s="97"/>
      <c r="C1025" s="23"/>
      <c r="D1025" s="98"/>
      <c r="E1025" s="9"/>
      <c r="F1025" s="9"/>
      <c r="G1025" s="9"/>
      <c r="H1025" s="9"/>
      <c r="I1025" s="9"/>
      <c r="J1025" s="9"/>
      <c r="K1025" s="9"/>
      <c r="L1025" s="114"/>
      <c r="M1025" s="114"/>
      <c r="N1025" s="114"/>
      <c r="O1025" s="97"/>
      <c r="P1025" s="97"/>
      <c r="Q1025" s="9"/>
      <c r="R1025" s="112"/>
      <c r="S1025" s="107"/>
      <c r="T1025" s="107"/>
      <c r="U1025" s="96"/>
    </row>
    <row r="1026" spans="2:21" s="92" customFormat="1" ht="18" customHeight="1" x14ac:dyDescent="0.2">
      <c r="B1026" s="97"/>
      <c r="C1026" s="23"/>
      <c r="D1026" s="98"/>
      <c r="E1026" s="9"/>
      <c r="F1026" s="9"/>
      <c r="G1026" s="9"/>
      <c r="H1026" s="9"/>
      <c r="I1026" s="9"/>
      <c r="J1026" s="9"/>
      <c r="K1026" s="9"/>
      <c r="L1026" s="114"/>
      <c r="M1026" s="114"/>
      <c r="N1026" s="114"/>
      <c r="O1026" s="97"/>
      <c r="P1026" s="97"/>
      <c r="Q1026" s="9"/>
      <c r="R1026" s="112"/>
      <c r="S1026" s="107"/>
      <c r="T1026" s="107"/>
      <c r="U1026" s="96"/>
    </row>
    <row r="1027" spans="2:21" s="92" customFormat="1" ht="18" customHeight="1" x14ac:dyDescent="0.2">
      <c r="B1027" s="97"/>
      <c r="C1027" s="23"/>
      <c r="D1027" s="98"/>
      <c r="E1027" s="9"/>
      <c r="F1027" s="9"/>
      <c r="G1027" s="9"/>
      <c r="H1027" s="9"/>
      <c r="I1027" s="9"/>
      <c r="J1027" s="9"/>
      <c r="K1027" s="9"/>
      <c r="L1027" s="114"/>
      <c r="M1027" s="114"/>
      <c r="N1027" s="114"/>
      <c r="O1027" s="97"/>
      <c r="P1027" s="97"/>
      <c r="Q1027" s="9"/>
      <c r="R1027" s="112"/>
      <c r="S1027" s="107"/>
      <c r="T1027" s="107"/>
      <c r="U1027" s="96"/>
    </row>
    <row r="1028" spans="2:21" s="92" customFormat="1" ht="18" customHeight="1" x14ac:dyDescent="0.2">
      <c r="B1028" s="97"/>
      <c r="C1028" s="23"/>
      <c r="D1028" s="98"/>
      <c r="E1028" s="9"/>
      <c r="F1028" s="9"/>
      <c r="G1028" s="9"/>
      <c r="H1028" s="9"/>
      <c r="I1028" s="9"/>
      <c r="J1028" s="9"/>
      <c r="K1028" s="9"/>
      <c r="L1028" s="114"/>
      <c r="M1028" s="114"/>
      <c r="N1028" s="114"/>
      <c r="O1028" s="97"/>
      <c r="P1028" s="97"/>
      <c r="Q1028" s="9"/>
      <c r="R1028" s="112"/>
      <c r="S1028" s="107"/>
      <c r="T1028" s="107"/>
      <c r="U1028" s="96"/>
    </row>
    <row r="1029" spans="2:21" s="92" customFormat="1" ht="18" customHeight="1" x14ac:dyDescent="0.2">
      <c r="B1029" s="97"/>
      <c r="C1029" s="23"/>
      <c r="D1029" s="98"/>
      <c r="E1029" s="9"/>
      <c r="F1029" s="9"/>
      <c r="G1029" s="9"/>
      <c r="H1029" s="9"/>
      <c r="I1029" s="9"/>
      <c r="J1029" s="9"/>
      <c r="K1029" s="9"/>
      <c r="L1029" s="114"/>
      <c r="M1029" s="114"/>
      <c r="N1029" s="114"/>
      <c r="O1029" s="97"/>
      <c r="P1029" s="97"/>
      <c r="Q1029" s="9"/>
      <c r="R1029" s="112"/>
      <c r="S1029" s="107"/>
      <c r="T1029" s="107"/>
      <c r="U1029" s="96"/>
    </row>
    <row r="1030" spans="2:21" s="92" customFormat="1" ht="18" customHeight="1" x14ac:dyDescent="0.2">
      <c r="B1030" s="97"/>
      <c r="C1030" s="23"/>
      <c r="D1030" s="98"/>
      <c r="E1030" s="9"/>
      <c r="F1030" s="9"/>
      <c r="G1030" s="9"/>
      <c r="H1030" s="9"/>
      <c r="I1030" s="9"/>
      <c r="J1030" s="9"/>
      <c r="K1030" s="9"/>
      <c r="L1030" s="114"/>
      <c r="M1030" s="114"/>
      <c r="N1030" s="114"/>
      <c r="O1030" s="97"/>
      <c r="P1030" s="97"/>
      <c r="Q1030" s="9"/>
      <c r="R1030" s="112"/>
      <c r="S1030" s="107"/>
      <c r="T1030" s="107"/>
      <c r="U1030" s="96"/>
    </row>
    <row r="1031" spans="2:21" s="92" customFormat="1" ht="18" customHeight="1" x14ac:dyDescent="0.2">
      <c r="B1031" s="97"/>
      <c r="C1031" s="23"/>
      <c r="D1031" s="98"/>
      <c r="E1031" s="9"/>
      <c r="F1031" s="9"/>
      <c r="G1031" s="9"/>
      <c r="H1031" s="9"/>
      <c r="I1031" s="9"/>
      <c r="J1031" s="9"/>
      <c r="K1031" s="9"/>
      <c r="L1031" s="114"/>
      <c r="M1031" s="114"/>
      <c r="N1031" s="114"/>
      <c r="O1031" s="97"/>
      <c r="P1031" s="97"/>
      <c r="Q1031" s="9"/>
      <c r="R1031" s="112"/>
      <c r="S1031" s="107"/>
      <c r="T1031" s="107"/>
      <c r="U1031" s="96"/>
    </row>
    <row r="1032" spans="2:21" s="92" customFormat="1" ht="18" customHeight="1" x14ac:dyDescent="0.2">
      <c r="B1032" s="97"/>
      <c r="C1032" s="23"/>
      <c r="D1032" s="98"/>
      <c r="E1032" s="9"/>
      <c r="F1032" s="9"/>
      <c r="G1032" s="9"/>
      <c r="H1032" s="9"/>
      <c r="I1032" s="9"/>
      <c r="J1032" s="9"/>
      <c r="K1032" s="9"/>
      <c r="L1032" s="114"/>
      <c r="M1032" s="114"/>
      <c r="N1032" s="114"/>
      <c r="O1032" s="97"/>
      <c r="P1032" s="97"/>
      <c r="Q1032" s="9"/>
      <c r="R1032" s="112"/>
      <c r="S1032" s="107"/>
      <c r="T1032" s="107"/>
      <c r="U1032" s="96"/>
    </row>
    <row r="1033" spans="2:21" s="92" customFormat="1" ht="18" customHeight="1" x14ac:dyDescent="0.2">
      <c r="B1033" s="97"/>
      <c r="C1033" s="23"/>
      <c r="D1033" s="98"/>
      <c r="E1033" s="9"/>
      <c r="F1033" s="9"/>
      <c r="G1033" s="9"/>
      <c r="H1033" s="9"/>
      <c r="I1033" s="9"/>
      <c r="J1033" s="9"/>
      <c r="K1033" s="9"/>
      <c r="L1033" s="114"/>
      <c r="M1033" s="114"/>
      <c r="N1033" s="114"/>
      <c r="O1033" s="97"/>
      <c r="P1033" s="97"/>
      <c r="Q1033" s="9"/>
      <c r="R1033" s="112"/>
      <c r="S1033" s="107"/>
      <c r="T1033" s="107"/>
      <c r="U1033" s="96"/>
    </row>
    <row r="1034" spans="2:21" s="92" customFormat="1" ht="18" customHeight="1" x14ac:dyDescent="0.2">
      <c r="B1034" s="97"/>
      <c r="C1034" s="23"/>
      <c r="D1034" s="98"/>
      <c r="E1034" s="9"/>
      <c r="F1034" s="9"/>
      <c r="G1034" s="9"/>
      <c r="H1034" s="9"/>
      <c r="I1034" s="9"/>
      <c r="J1034" s="9"/>
      <c r="K1034" s="9"/>
      <c r="L1034" s="114"/>
      <c r="M1034" s="114"/>
      <c r="N1034" s="114"/>
      <c r="O1034" s="97"/>
      <c r="P1034" s="97"/>
      <c r="Q1034" s="9"/>
      <c r="R1034" s="112"/>
      <c r="S1034" s="107"/>
      <c r="T1034" s="107"/>
      <c r="U1034" s="96"/>
    </row>
    <row r="1035" spans="2:21" s="92" customFormat="1" ht="18" customHeight="1" x14ac:dyDescent="0.2">
      <c r="B1035" s="97"/>
      <c r="C1035" s="23"/>
      <c r="D1035" s="98"/>
      <c r="E1035" s="9"/>
      <c r="F1035" s="9"/>
      <c r="G1035" s="9"/>
      <c r="H1035" s="9"/>
      <c r="I1035" s="9"/>
      <c r="J1035" s="9"/>
      <c r="K1035" s="9"/>
      <c r="L1035" s="114"/>
      <c r="M1035" s="114"/>
      <c r="N1035" s="114"/>
      <c r="O1035" s="97"/>
      <c r="P1035" s="97"/>
      <c r="Q1035" s="9"/>
      <c r="R1035" s="112"/>
      <c r="S1035" s="107"/>
      <c r="T1035" s="107"/>
      <c r="U1035" s="96"/>
    </row>
    <row r="1036" spans="2:21" s="92" customFormat="1" ht="18" customHeight="1" x14ac:dyDescent="0.2">
      <c r="B1036" s="97"/>
      <c r="C1036" s="23"/>
      <c r="D1036" s="98"/>
      <c r="E1036" s="9"/>
      <c r="F1036" s="9"/>
      <c r="G1036" s="9"/>
      <c r="H1036" s="9"/>
      <c r="I1036" s="9"/>
      <c r="J1036" s="9"/>
      <c r="K1036" s="9"/>
      <c r="L1036" s="114"/>
      <c r="M1036" s="114"/>
      <c r="N1036" s="114"/>
      <c r="O1036" s="97"/>
      <c r="P1036" s="97"/>
      <c r="Q1036" s="9"/>
      <c r="R1036" s="112"/>
      <c r="S1036" s="107"/>
      <c r="T1036" s="107"/>
      <c r="U1036" s="96"/>
    </row>
    <row r="1037" spans="2:21" s="92" customFormat="1" ht="18" customHeight="1" x14ac:dyDescent="0.2">
      <c r="B1037" s="97"/>
      <c r="C1037" s="23"/>
      <c r="D1037" s="98"/>
      <c r="E1037" s="9"/>
      <c r="F1037" s="9"/>
      <c r="G1037" s="9"/>
      <c r="H1037" s="9"/>
      <c r="I1037" s="9"/>
      <c r="J1037" s="9"/>
      <c r="K1037" s="9"/>
      <c r="L1037" s="114"/>
      <c r="M1037" s="114"/>
      <c r="N1037" s="114"/>
      <c r="O1037" s="97"/>
      <c r="P1037" s="97"/>
      <c r="Q1037" s="9"/>
      <c r="R1037" s="112"/>
      <c r="S1037" s="107"/>
      <c r="T1037" s="107"/>
      <c r="U1037" s="96"/>
    </row>
    <row r="1038" spans="2:21" s="92" customFormat="1" ht="18" customHeight="1" x14ac:dyDescent="0.2">
      <c r="B1038" s="97"/>
      <c r="C1038" s="23"/>
      <c r="D1038" s="98"/>
      <c r="E1038" s="9"/>
      <c r="F1038" s="9"/>
      <c r="G1038" s="9"/>
      <c r="H1038" s="9"/>
      <c r="I1038" s="9"/>
      <c r="J1038" s="9"/>
      <c r="K1038" s="9"/>
      <c r="L1038" s="114"/>
      <c r="M1038" s="114"/>
      <c r="N1038" s="114"/>
      <c r="O1038" s="97"/>
      <c r="P1038" s="97"/>
      <c r="Q1038" s="9"/>
      <c r="R1038" s="112"/>
      <c r="S1038" s="107"/>
      <c r="T1038" s="107"/>
      <c r="U1038" s="96"/>
    </row>
    <row r="1039" spans="2:21" s="92" customFormat="1" ht="18" customHeight="1" x14ac:dyDescent="0.2">
      <c r="B1039" s="97"/>
      <c r="C1039" s="23"/>
      <c r="D1039" s="98"/>
      <c r="E1039" s="9"/>
      <c r="F1039" s="9"/>
      <c r="G1039" s="9"/>
      <c r="H1039" s="9"/>
      <c r="I1039" s="9"/>
      <c r="J1039" s="9"/>
      <c r="K1039" s="9"/>
      <c r="L1039" s="114"/>
      <c r="M1039" s="114"/>
      <c r="N1039" s="114"/>
      <c r="O1039" s="97"/>
      <c r="P1039" s="97"/>
      <c r="Q1039" s="9"/>
      <c r="R1039" s="112"/>
      <c r="S1039" s="107"/>
      <c r="T1039" s="107"/>
      <c r="U1039" s="96"/>
    </row>
    <row r="1040" spans="2:21" s="92" customFormat="1" ht="18" customHeight="1" x14ac:dyDescent="0.2">
      <c r="B1040" s="97"/>
      <c r="C1040" s="23"/>
      <c r="D1040" s="98"/>
      <c r="E1040" s="9"/>
      <c r="F1040" s="9"/>
      <c r="G1040" s="9"/>
      <c r="H1040" s="9"/>
      <c r="I1040" s="9"/>
      <c r="J1040" s="9"/>
      <c r="K1040" s="9"/>
      <c r="L1040" s="114"/>
      <c r="M1040" s="114"/>
      <c r="N1040" s="114"/>
      <c r="O1040" s="97"/>
      <c r="P1040" s="97"/>
      <c r="Q1040" s="9"/>
      <c r="R1040" s="112"/>
      <c r="S1040" s="107"/>
      <c r="T1040" s="107"/>
      <c r="U1040" s="96"/>
    </row>
    <row r="1041" spans="2:21" s="92" customFormat="1" ht="18" customHeight="1" x14ac:dyDescent="0.2">
      <c r="B1041" s="97"/>
      <c r="C1041" s="23"/>
      <c r="D1041" s="98"/>
      <c r="E1041" s="9"/>
      <c r="F1041" s="9"/>
      <c r="G1041" s="9"/>
      <c r="H1041" s="9"/>
      <c r="I1041" s="9"/>
      <c r="J1041" s="9"/>
      <c r="K1041" s="9"/>
      <c r="L1041" s="114"/>
      <c r="M1041" s="114"/>
      <c r="N1041" s="114"/>
      <c r="O1041" s="97"/>
      <c r="P1041" s="97"/>
      <c r="Q1041" s="9"/>
      <c r="R1041" s="112"/>
      <c r="S1041" s="107"/>
      <c r="T1041" s="107"/>
      <c r="U1041" s="96"/>
    </row>
    <row r="1042" spans="2:21" s="92" customFormat="1" ht="18" customHeight="1" x14ac:dyDescent="0.2">
      <c r="B1042" s="97"/>
      <c r="C1042" s="23"/>
      <c r="D1042" s="98"/>
      <c r="E1042" s="9"/>
      <c r="F1042" s="9"/>
      <c r="G1042" s="9"/>
      <c r="H1042" s="9"/>
      <c r="I1042" s="9"/>
      <c r="J1042" s="9"/>
      <c r="K1042" s="9"/>
      <c r="L1042" s="114"/>
      <c r="M1042" s="114"/>
      <c r="N1042" s="114"/>
      <c r="O1042" s="97"/>
      <c r="P1042" s="97"/>
      <c r="Q1042" s="9"/>
      <c r="R1042" s="112"/>
      <c r="S1042" s="107"/>
      <c r="T1042" s="107"/>
      <c r="U1042" s="96"/>
    </row>
    <row r="1043" spans="2:21" s="92" customFormat="1" ht="18" customHeight="1" x14ac:dyDescent="0.2">
      <c r="B1043" s="97"/>
      <c r="C1043" s="23"/>
      <c r="D1043" s="98"/>
      <c r="E1043" s="9"/>
      <c r="F1043" s="9"/>
      <c r="G1043" s="9"/>
      <c r="H1043" s="9"/>
      <c r="I1043" s="9"/>
      <c r="J1043" s="9"/>
      <c r="K1043" s="9"/>
      <c r="L1043" s="114"/>
      <c r="M1043" s="114"/>
      <c r="N1043" s="114"/>
      <c r="O1043" s="97"/>
      <c r="P1043" s="97"/>
      <c r="Q1043" s="9"/>
      <c r="R1043" s="112"/>
      <c r="S1043" s="107"/>
      <c r="T1043" s="107"/>
      <c r="U1043" s="96"/>
    </row>
    <row r="1044" spans="2:21" s="92" customFormat="1" ht="18" customHeight="1" x14ac:dyDescent="0.2">
      <c r="B1044" s="97"/>
      <c r="C1044" s="23"/>
      <c r="D1044" s="98"/>
      <c r="E1044" s="9"/>
      <c r="F1044" s="9"/>
      <c r="G1044" s="9"/>
      <c r="H1044" s="9"/>
      <c r="I1044" s="9"/>
      <c r="J1044" s="9"/>
      <c r="K1044" s="9"/>
      <c r="L1044" s="114"/>
      <c r="M1044" s="114"/>
      <c r="N1044" s="114"/>
      <c r="O1044" s="97"/>
      <c r="P1044" s="97"/>
      <c r="Q1044" s="9"/>
      <c r="R1044" s="112"/>
      <c r="S1044" s="107"/>
      <c r="T1044" s="107"/>
      <c r="U1044" s="96"/>
    </row>
    <row r="1045" spans="2:21" s="92" customFormat="1" ht="18" customHeight="1" x14ac:dyDescent="0.2">
      <c r="B1045" s="97"/>
      <c r="C1045" s="23"/>
      <c r="D1045" s="98"/>
      <c r="E1045" s="9"/>
      <c r="F1045" s="9"/>
      <c r="G1045" s="9"/>
      <c r="H1045" s="9"/>
      <c r="I1045" s="9"/>
      <c r="J1045" s="9"/>
      <c r="K1045" s="9"/>
      <c r="L1045" s="114"/>
      <c r="M1045" s="114"/>
      <c r="N1045" s="114"/>
      <c r="O1045" s="97"/>
      <c r="P1045" s="97"/>
      <c r="Q1045" s="9"/>
      <c r="R1045" s="112"/>
      <c r="S1045" s="107"/>
      <c r="T1045" s="107"/>
      <c r="U1045" s="96"/>
    </row>
    <row r="1046" spans="2:21" s="92" customFormat="1" ht="18" customHeight="1" x14ac:dyDescent="0.2">
      <c r="B1046" s="97"/>
      <c r="C1046" s="23"/>
      <c r="D1046" s="98"/>
      <c r="E1046" s="9"/>
      <c r="F1046" s="9"/>
      <c r="G1046" s="9"/>
      <c r="H1046" s="9"/>
      <c r="I1046" s="9"/>
      <c r="J1046" s="9"/>
      <c r="K1046" s="9"/>
      <c r="L1046" s="114"/>
      <c r="M1046" s="114"/>
      <c r="N1046" s="114"/>
      <c r="O1046" s="97"/>
      <c r="P1046" s="97"/>
      <c r="Q1046" s="9"/>
      <c r="R1046" s="112"/>
      <c r="S1046" s="107"/>
      <c r="T1046" s="107"/>
      <c r="U1046" s="96"/>
    </row>
    <row r="1047" spans="2:21" s="92" customFormat="1" ht="18" customHeight="1" x14ac:dyDescent="0.2">
      <c r="B1047" s="97"/>
      <c r="C1047" s="23"/>
      <c r="D1047" s="98"/>
      <c r="E1047" s="9"/>
      <c r="F1047" s="9"/>
      <c r="G1047" s="9"/>
      <c r="H1047" s="9"/>
      <c r="I1047" s="9"/>
      <c r="J1047" s="9"/>
      <c r="K1047" s="9"/>
      <c r="L1047" s="114"/>
      <c r="M1047" s="114"/>
      <c r="N1047" s="114"/>
      <c r="O1047" s="97"/>
      <c r="P1047" s="97"/>
      <c r="Q1047" s="9"/>
      <c r="R1047" s="112"/>
      <c r="S1047" s="107"/>
      <c r="T1047" s="107"/>
      <c r="U1047" s="96"/>
    </row>
    <row r="1048" spans="2:21" s="92" customFormat="1" ht="18" customHeight="1" x14ac:dyDescent="0.2">
      <c r="B1048" s="97"/>
      <c r="C1048" s="23"/>
      <c r="D1048" s="98"/>
      <c r="E1048" s="9"/>
      <c r="F1048" s="9"/>
      <c r="G1048" s="9"/>
      <c r="H1048" s="9"/>
      <c r="I1048" s="9"/>
      <c r="J1048" s="9"/>
      <c r="K1048" s="9"/>
      <c r="L1048" s="114"/>
      <c r="M1048" s="114"/>
      <c r="N1048" s="114"/>
      <c r="O1048" s="97"/>
      <c r="P1048" s="97"/>
      <c r="Q1048" s="9"/>
      <c r="R1048" s="112"/>
      <c r="S1048" s="107"/>
      <c r="T1048" s="107"/>
      <c r="U1048" s="96"/>
    </row>
    <row r="1049" spans="2:21" s="92" customFormat="1" ht="18" customHeight="1" x14ac:dyDescent="0.2">
      <c r="B1049" s="97"/>
      <c r="C1049" s="23"/>
      <c r="D1049" s="98"/>
      <c r="E1049" s="9"/>
      <c r="F1049" s="9"/>
      <c r="G1049" s="9"/>
      <c r="H1049" s="9"/>
      <c r="I1049" s="9"/>
      <c r="J1049" s="9"/>
      <c r="K1049" s="9"/>
      <c r="L1049" s="114"/>
      <c r="M1049" s="114"/>
      <c r="N1049" s="114"/>
      <c r="O1049" s="97"/>
      <c r="P1049" s="97"/>
      <c r="Q1049" s="9"/>
      <c r="R1049" s="112"/>
      <c r="S1049" s="107"/>
      <c r="T1049" s="107"/>
      <c r="U1049" s="96"/>
    </row>
    <row r="1050" spans="2:21" s="92" customFormat="1" ht="18" customHeight="1" x14ac:dyDescent="0.2">
      <c r="B1050" s="97"/>
      <c r="C1050" s="23"/>
      <c r="D1050" s="98"/>
      <c r="E1050" s="9"/>
      <c r="F1050" s="9"/>
      <c r="G1050" s="9"/>
      <c r="H1050" s="9"/>
      <c r="I1050" s="9"/>
      <c r="J1050" s="9"/>
      <c r="K1050" s="9"/>
      <c r="L1050" s="114"/>
      <c r="M1050" s="114"/>
      <c r="N1050" s="114"/>
      <c r="O1050" s="97"/>
      <c r="P1050" s="97"/>
      <c r="Q1050" s="9"/>
      <c r="R1050" s="112"/>
      <c r="S1050" s="107"/>
      <c r="T1050" s="107"/>
      <c r="U1050" s="96"/>
    </row>
    <row r="1051" spans="2:21" s="92" customFormat="1" ht="18" customHeight="1" x14ac:dyDescent="0.2">
      <c r="B1051" s="97"/>
      <c r="C1051" s="23"/>
      <c r="D1051" s="98"/>
      <c r="E1051" s="9"/>
      <c r="F1051" s="9"/>
      <c r="G1051" s="9"/>
      <c r="H1051" s="9"/>
      <c r="I1051" s="9"/>
      <c r="J1051" s="9"/>
      <c r="K1051" s="9"/>
      <c r="L1051" s="114"/>
      <c r="M1051" s="114"/>
      <c r="N1051" s="114"/>
      <c r="O1051" s="97"/>
      <c r="P1051" s="97"/>
      <c r="Q1051" s="9"/>
      <c r="R1051" s="112"/>
      <c r="S1051" s="107"/>
      <c r="T1051" s="107"/>
      <c r="U1051" s="96"/>
    </row>
    <row r="1052" spans="2:21" s="92" customFormat="1" ht="18" customHeight="1" x14ac:dyDescent="0.2">
      <c r="B1052" s="97"/>
      <c r="C1052" s="23"/>
      <c r="D1052" s="98"/>
      <c r="E1052" s="9"/>
      <c r="F1052" s="9"/>
      <c r="G1052" s="9"/>
      <c r="H1052" s="9"/>
      <c r="I1052" s="9"/>
      <c r="J1052" s="9"/>
      <c r="K1052" s="9"/>
      <c r="L1052" s="114"/>
      <c r="M1052" s="114"/>
      <c r="N1052" s="114"/>
      <c r="O1052" s="97"/>
      <c r="P1052" s="97"/>
      <c r="Q1052" s="9"/>
      <c r="R1052" s="112"/>
      <c r="S1052" s="107"/>
      <c r="T1052" s="107"/>
      <c r="U1052" s="96"/>
    </row>
    <row r="1053" spans="2:21" s="92" customFormat="1" ht="18" customHeight="1" x14ac:dyDescent="0.2">
      <c r="B1053" s="97"/>
      <c r="C1053" s="23"/>
      <c r="D1053" s="98"/>
      <c r="E1053" s="9"/>
      <c r="F1053" s="9"/>
      <c r="G1053" s="9"/>
      <c r="H1053" s="9"/>
      <c r="I1053" s="9"/>
      <c r="J1053" s="9"/>
      <c r="K1053" s="9"/>
      <c r="L1053" s="114"/>
      <c r="M1053" s="114"/>
      <c r="N1053" s="114"/>
      <c r="O1053" s="97"/>
      <c r="P1053" s="97"/>
      <c r="Q1053" s="9"/>
      <c r="R1053" s="112"/>
      <c r="S1053" s="107"/>
      <c r="T1053" s="107"/>
      <c r="U1053" s="96"/>
    </row>
    <row r="1054" spans="2:21" s="92" customFormat="1" ht="18" customHeight="1" x14ac:dyDescent="0.2">
      <c r="B1054" s="97"/>
      <c r="C1054" s="23"/>
      <c r="D1054" s="98"/>
      <c r="E1054" s="9"/>
      <c r="F1054" s="9"/>
      <c r="G1054" s="9"/>
      <c r="H1054" s="9"/>
      <c r="I1054" s="9"/>
      <c r="J1054" s="9"/>
      <c r="K1054" s="9"/>
      <c r="L1054" s="114"/>
      <c r="M1054" s="114"/>
      <c r="N1054" s="114"/>
      <c r="O1054" s="97"/>
      <c r="P1054" s="97"/>
      <c r="Q1054" s="9"/>
      <c r="R1054" s="112"/>
      <c r="S1054" s="107"/>
      <c r="T1054" s="107"/>
      <c r="U1054" s="96"/>
    </row>
    <row r="1055" spans="2:21" s="92" customFormat="1" ht="18" customHeight="1" x14ac:dyDescent="0.2">
      <c r="B1055" s="97"/>
      <c r="C1055" s="23"/>
      <c r="D1055" s="98"/>
      <c r="E1055" s="9"/>
      <c r="F1055" s="9"/>
      <c r="G1055" s="9"/>
      <c r="H1055" s="9"/>
      <c r="I1055" s="9"/>
      <c r="J1055" s="9"/>
      <c r="K1055" s="9"/>
      <c r="L1055" s="114"/>
      <c r="M1055" s="114"/>
      <c r="N1055" s="114"/>
      <c r="O1055" s="97"/>
      <c r="P1055" s="97"/>
      <c r="Q1055" s="9"/>
      <c r="R1055" s="112"/>
      <c r="S1055" s="107"/>
      <c r="T1055" s="107"/>
      <c r="U1055" s="96"/>
    </row>
    <row r="1056" spans="2:21" s="92" customFormat="1" ht="18" customHeight="1" x14ac:dyDescent="0.2">
      <c r="B1056" s="97"/>
      <c r="C1056" s="23"/>
      <c r="D1056" s="98"/>
      <c r="E1056" s="9"/>
      <c r="F1056" s="9"/>
      <c r="G1056" s="9"/>
      <c r="H1056" s="9"/>
      <c r="I1056" s="9"/>
      <c r="J1056" s="9"/>
      <c r="K1056" s="9"/>
      <c r="L1056" s="114"/>
      <c r="M1056" s="114"/>
      <c r="N1056" s="114"/>
      <c r="O1056" s="97"/>
      <c r="P1056" s="97"/>
      <c r="Q1056" s="9"/>
      <c r="R1056" s="112"/>
      <c r="S1056" s="107"/>
      <c r="T1056" s="107"/>
      <c r="U1056" s="96"/>
    </row>
    <row r="1057" spans="2:21" s="92" customFormat="1" ht="18" customHeight="1" x14ac:dyDescent="0.2">
      <c r="B1057" s="97"/>
      <c r="C1057" s="23"/>
      <c r="D1057" s="98"/>
      <c r="E1057" s="9"/>
      <c r="F1057" s="9"/>
      <c r="G1057" s="9"/>
      <c r="H1057" s="9"/>
      <c r="I1057" s="9"/>
      <c r="J1057" s="9"/>
      <c r="K1057" s="9"/>
      <c r="L1057" s="114"/>
      <c r="M1057" s="114"/>
      <c r="N1057" s="114"/>
      <c r="O1057" s="97"/>
      <c r="P1057" s="97"/>
      <c r="Q1057" s="9"/>
      <c r="R1057" s="112"/>
      <c r="S1057" s="107"/>
      <c r="T1057" s="107"/>
      <c r="U1057" s="96"/>
    </row>
    <row r="1058" spans="2:21" s="92" customFormat="1" ht="18" customHeight="1" x14ac:dyDescent="0.2">
      <c r="B1058" s="97"/>
      <c r="C1058" s="23"/>
      <c r="D1058" s="98"/>
      <c r="E1058" s="9"/>
      <c r="F1058" s="9"/>
      <c r="G1058" s="9"/>
      <c r="H1058" s="9"/>
      <c r="I1058" s="9"/>
      <c r="J1058" s="9"/>
      <c r="K1058" s="9"/>
      <c r="L1058" s="114"/>
      <c r="M1058" s="114"/>
      <c r="N1058" s="114"/>
      <c r="O1058" s="97"/>
      <c r="P1058" s="97"/>
      <c r="Q1058" s="9"/>
      <c r="R1058" s="112"/>
      <c r="S1058" s="107"/>
      <c r="T1058" s="107"/>
      <c r="U1058" s="96"/>
    </row>
    <row r="1059" spans="2:21" s="92" customFormat="1" ht="18" customHeight="1" x14ac:dyDescent="0.2">
      <c r="B1059" s="97"/>
      <c r="C1059" s="23"/>
      <c r="D1059" s="98"/>
      <c r="E1059" s="9"/>
      <c r="F1059" s="9"/>
      <c r="G1059" s="9"/>
      <c r="H1059" s="9"/>
      <c r="I1059" s="9"/>
      <c r="J1059" s="9"/>
      <c r="K1059" s="9"/>
      <c r="L1059" s="114"/>
      <c r="M1059" s="114"/>
      <c r="N1059" s="114"/>
      <c r="O1059" s="97"/>
      <c r="P1059" s="97"/>
      <c r="Q1059" s="9"/>
      <c r="R1059" s="112"/>
      <c r="S1059" s="107"/>
      <c r="T1059" s="107"/>
      <c r="U1059" s="96"/>
    </row>
    <row r="1060" spans="2:21" s="92" customFormat="1" ht="18" customHeight="1" x14ac:dyDescent="0.2">
      <c r="B1060" s="97"/>
      <c r="C1060" s="23"/>
      <c r="D1060" s="98"/>
      <c r="E1060" s="9"/>
      <c r="F1060" s="9"/>
      <c r="G1060" s="9"/>
      <c r="H1060" s="9"/>
      <c r="I1060" s="9"/>
      <c r="J1060" s="9"/>
      <c r="K1060" s="9"/>
      <c r="L1060" s="114"/>
      <c r="M1060" s="114"/>
      <c r="N1060" s="114"/>
      <c r="O1060" s="97"/>
      <c r="P1060" s="97"/>
      <c r="Q1060" s="9"/>
      <c r="R1060" s="112"/>
      <c r="S1060" s="107"/>
      <c r="T1060" s="107"/>
      <c r="U1060" s="96"/>
    </row>
    <row r="1061" spans="2:21" s="92" customFormat="1" ht="18" customHeight="1" x14ac:dyDescent="0.2">
      <c r="B1061" s="97"/>
      <c r="C1061" s="23"/>
      <c r="D1061" s="98"/>
      <c r="E1061" s="9"/>
      <c r="F1061" s="9"/>
      <c r="G1061" s="9"/>
      <c r="H1061" s="9"/>
      <c r="I1061" s="9"/>
      <c r="J1061" s="9"/>
      <c r="K1061" s="9"/>
      <c r="L1061" s="114"/>
      <c r="M1061" s="114"/>
      <c r="N1061" s="114"/>
      <c r="O1061" s="97"/>
      <c r="P1061" s="97"/>
      <c r="Q1061" s="9"/>
      <c r="R1061" s="112"/>
      <c r="S1061" s="107"/>
      <c r="T1061" s="107"/>
      <c r="U1061" s="96"/>
    </row>
    <row r="1062" spans="2:21" s="92" customFormat="1" ht="18" customHeight="1" x14ac:dyDescent="0.2">
      <c r="B1062" s="97"/>
      <c r="C1062" s="23"/>
      <c r="D1062" s="98"/>
      <c r="E1062" s="9"/>
      <c r="F1062" s="9"/>
      <c r="G1062" s="9"/>
      <c r="H1062" s="9"/>
      <c r="I1062" s="9"/>
      <c r="J1062" s="9"/>
      <c r="K1062" s="9"/>
      <c r="L1062" s="114"/>
      <c r="M1062" s="114"/>
      <c r="N1062" s="114"/>
      <c r="O1062" s="97"/>
      <c r="P1062" s="97"/>
      <c r="Q1062" s="9"/>
      <c r="R1062" s="112"/>
      <c r="S1062" s="107"/>
      <c r="T1062" s="107"/>
      <c r="U1062" s="96"/>
    </row>
    <row r="1063" spans="2:21" s="92" customFormat="1" ht="18" customHeight="1" x14ac:dyDescent="0.2">
      <c r="B1063" s="97"/>
      <c r="C1063" s="23"/>
      <c r="D1063" s="98"/>
      <c r="E1063" s="9"/>
      <c r="F1063" s="9"/>
      <c r="G1063" s="9"/>
      <c r="H1063" s="9"/>
      <c r="I1063" s="9"/>
      <c r="J1063" s="9"/>
      <c r="K1063" s="9"/>
      <c r="L1063" s="114"/>
      <c r="M1063" s="114"/>
      <c r="N1063" s="114"/>
      <c r="O1063" s="97"/>
      <c r="P1063" s="97"/>
      <c r="Q1063" s="9"/>
      <c r="R1063" s="112"/>
      <c r="S1063" s="107"/>
      <c r="T1063" s="107"/>
      <c r="U1063" s="96"/>
    </row>
    <row r="1064" spans="2:21" s="92" customFormat="1" ht="18" customHeight="1" x14ac:dyDescent="0.2">
      <c r="B1064" s="97"/>
      <c r="C1064" s="23"/>
      <c r="D1064" s="98"/>
      <c r="E1064" s="9"/>
      <c r="F1064" s="9"/>
      <c r="G1064" s="9"/>
      <c r="H1064" s="9"/>
      <c r="I1064" s="9"/>
      <c r="J1064" s="9"/>
      <c r="K1064" s="9"/>
      <c r="L1064" s="114"/>
      <c r="M1064" s="114"/>
      <c r="N1064" s="114"/>
      <c r="O1064" s="97"/>
      <c r="P1064" s="97"/>
      <c r="Q1064" s="9"/>
      <c r="R1064" s="112"/>
      <c r="S1064" s="107"/>
      <c r="T1064" s="107"/>
      <c r="U1064" s="96"/>
    </row>
    <row r="1065" spans="2:21" s="92" customFormat="1" ht="18" customHeight="1" x14ac:dyDescent="0.2">
      <c r="B1065" s="97"/>
      <c r="C1065" s="23"/>
      <c r="D1065" s="98"/>
      <c r="E1065" s="9"/>
      <c r="F1065" s="9"/>
      <c r="G1065" s="9"/>
      <c r="H1065" s="9"/>
      <c r="I1065" s="9"/>
      <c r="J1065" s="9"/>
      <c r="K1065" s="9"/>
      <c r="L1065" s="114"/>
      <c r="M1065" s="114"/>
      <c r="N1065" s="114"/>
      <c r="O1065" s="97"/>
      <c r="P1065" s="97"/>
      <c r="Q1065" s="9"/>
      <c r="R1065" s="112"/>
      <c r="S1065" s="107"/>
      <c r="T1065" s="107"/>
      <c r="U1065" s="96"/>
    </row>
    <row r="1066" spans="2:21" s="92" customFormat="1" ht="18" customHeight="1" x14ac:dyDescent="0.2">
      <c r="B1066" s="97"/>
      <c r="C1066" s="23"/>
      <c r="D1066" s="98"/>
      <c r="E1066" s="9"/>
      <c r="F1066" s="9"/>
      <c r="G1066" s="9"/>
      <c r="H1066" s="9"/>
      <c r="I1066" s="9"/>
      <c r="J1066" s="9"/>
      <c r="K1066" s="9"/>
      <c r="L1066" s="114"/>
      <c r="M1066" s="114"/>
      <c r="N1066" s="114"/>
      <c r="O1066" s="97"/>
      <c r="P1066" s="97"/>
      <c r="Q1066" s="9"/>
      <c r="R1066" s="112"/>
      <c r="S1066" s="107"/>
      <c r="T1066" s="107"/>
      <c r="U1066" s="96"/>
    </row>
    <row r="1067" spans="2:21" s="92" customFormat="1" ht="18" customHeight="1" x14ac:dyDescent="0.2">
      <c r="B1067" s="97"/>
      <c r="C1067" s="23"/>
      <c r="D1067" s="98"/>
      <c r="E1067" s="9"/>
      <c r="F1067" s="9"/>
      <c r="G1067" s="9"/>
      <c r="H1067" s="9"/>
      <c r="I1067" s="9"/>
      <c r="J1067" s="9"/>
      <c r="K1067" s="9"/>
      <c r="L1067" s="114"/>
      <c r="M1067" s="114"/>
      <c r="N1067" s="114"/>
      <c r="O1067" s="97"/>
      <c r="P1067" s="97"/>
      <c r="Q1067" s="9"/>
      <c r="R1067" s="112"/>
      <c r="S1067" s="107"/>
      <c r="T1067" s="107"/>
      <c r="U1067" s="96"/>
    </row>
    <row r="1068" spans="2:21" s="92" customFormat="1" ht="18" customHeight="1" x14ac:dyDescent="0.2">
      <c r="B1068" s="97"/>
      <c r="C1068" s="23"/>
      <c r="D1068" s="98"/>
      <c r="E1068" s="9"/>
      <c r="F1068" s="9"/>
      <c r="G1068" s="9"/>
      <c r="H1068" s="9"/>
      <c r="I1068" s="9"/>
      <c r="J1068" s="9"/>
      <c r="K1068" s="9"/>
      <c r="L1068" s="114"/>
      <c r="M1068" s="114"/>
      <c r="N1068" s="114"/>
      <c r="O1068" s="97"/>
      <c r="P1068" s="97"/>
      <c r="Q1068" s="9"/>
      <c r="R1068" s="112"/>
      <c r="S1068" s="107"/>
      <c r="T1068" s="107"/>
      <c r="U1068" s="96"/>
    </row>
    <row r="1069" spans="2:21" s="92" customFormat="1" ht="18" customHeight="1" x14ac:dyDescent="0.2">
      <c r="B1069" s="97"/>
      <c r="C1069" s="23"/>
      <c r="D1069" s="98"/>
      <c r="E1069" s="9"/>
      <c r="F1069" s="9"/>
      <c r="G1069" s="9"/>
      <c r="H1069" s="9"/>
      <c r="I1069" s="9"/>
      <c r="J1069" s="9"/>
      <c r="K1069" s="9"/>
      <c r="L1069" s="114"/>
      <c r="M1069" s="114"/>
      <c r="N1069" s="114"/>
      <c r="O1069" s="97"/>
      <c r="P1069" s="97"/>
      <c r="Q1069" s="9"/>
      <c r="R1069" s="112"/>
      <c r="S1069" s="107"/>
      <c r="T1069" s="107"/>
      <c r="U1069" s="96"/>
    </row>
    <row r="1070" spans="2:21" s="92" customFormat="1" ht="18" customHeight="1" x14ac:dyDescent="0.2">
      <c r="B1070" s="97"/>
      <c r="C1070" s="23"/>
      <c r="D1070" s="98"/>
      <c r="E1070" s="9"/>
      <c r="F1070" s="9"/>
      <c r="G1070" s="9"/>
      <c r="H1070" s="9"/>
      <c r="I1070" s="9"/>
      <c r="J1070" s="9"/>
      <c r="K1070" s="9"/>
      <c r="L1070" s="114"/>
      <c r="M1070" s="114"/>
      <c r="N1070" s="114"/>
      <c r="O1070" s="97"/>
      <c r="P1070" s="97"/>
      <c r="Q1070" s="9"/>
      <c r="R1070" s="112"/>
      <c r="S1070" s="107"/>
      <c r="T1070" s="107"/>
      <c r="U1070" s="96"/>
    </row>
    <row r="1071" spans="2:21" s="92" customFormat="1" ht="18" customHeight="1" x14ac:dyDescent="0.2">
      <c r="B1071" s="97"/>
      <c r="C1071" s="23"/>
      <c r="D1071" s="98"/>
      <c r="E1071" s="9"/>
      <c r="F1071" s="9"/>
      <c r="G1071" s="9"/>
      <c r="H1071" s="9"/>
      <c r="I1071" s="9"/>
      <c r="J1071" s="9"/>
      <c r="K1071" s="9"/>
      <c r="L1071" s="114"/>
      <c r="M1071" s="114"/>
      <c r="N1071" s="114"/>
      <c r="O1071" s="97"/>
      <c r="P1071" s="97"/>
      <c r="Q1071" s="9"/>
      <c r="R1071" s="112"/>
      <c r="S1071" s="107"/>
      <c r="T1071" s="107"/>
      <c r="U1071" s="96"/>
    </row>
    <row r="1072" spans="2:21" s="92" customFormat="1" ht="18" customHeight="1" x14ac:dyDescent="0.2">
      <c r="B1072" s="97"/>
      <c r="C1072" s="23"/>
      <c r="D1072" s="98"/>
      <c r="E1072" s="9"/>
      <c r="F1072" s="9"/>
      <c r="G1072" s="9"/>
      <c r="H1072" s="9"/>
      <c r="I1072" s="9"/>
      <c r="J1072" s="9"/>
      <c r="K1072" s="9"/>
      <c r="L1072" s="114"/>
      <c r="M1072" s="114"/>
      <c r="N1072" s="114"/>
      <c r="O1072" s="97"/>
      <c r="P1072" s="97"/>
      <c r="Q1072" s="9"/>
      <c r="R1072" s="112"/>
      <c r="S1072" s="107"/>
      <c r="T1072" s="107"/>
      <c r="U1072" s="96"/>
    </row>
    <row r="1073" spans="2:21" s="92" customFormat="1" ht="18" customHeight="1" x14ac:dyDescent="0.2">
      <c r="B1073" s="97"/>
      <c r="C1073" s="23"/>
      <c r="D1073" s="98"/>
      <c r="E1073" s="9"/>
      <c r="F1073" s="9"/>
      <c r="G1073" s="9"/>
      <c r="H1073" s="9"/>
      <c r="I1073" s="9"/>
      <c r="J1073" s="9"/>
      <c r="K1073" s="9"/>
      <c r="L1073" s="114"/>
      <c r="M1073" s="114"/>
      <c r="N1073" s="114"/>
      <c r="O1073" s="97"/>
      <c r="P1073" s="97"/>
      <c r="Q1073" s="9"/>
      <c r="R1073" s="112"/>
      <c r="S1073" s="107"/>
      <c r="T1073" s="107"/>
      <c r="U1073" s="96"/>
    </row>
    <row r="1074" spans="2:21" s="92" customFormat="1" ht="18" customHeight="1" x14ac:dyDescent="0.2">
      <c r="B1074" s="97"/>
      <c r="C1074" s="23"/>
      <c r="D1074" s="98"/>
      <c r="E1074" s="9"/>
      <c r="F1074" s="9"/>
      <c r="G1074" s="9"/>
      <c r="H1074" s="9"/>
      <c r="I1074" s="9"/>
      <c r="J1074" s="9"/>
      <c r="K1074" s="9"/>
      <c r="L1074" s="114"/>
      <c r="M1074" s="114"/>
      <c r="N1074" s="114"/>
      <c r="O1074" s="97"/>
      <c r="P1074" s="97"/>
      <c r="Q1074" s="9"/>
      <c r="R1074" s="112"/>
      <c r="S1074" s="107"/>
      <c r="T1074" s="107"/>
      <c r="U1074" s="96"/>
    </row>
    <row r="1075" spans="2:21" s="92" customFormat="1" ht="18" customHeight="1" x14ac:dyDescent="0.2">
      <c r="B1075" s="97"/>
      <c r="C1075" s="23"/>
      <c r="D1075" s="98"/>
      <c r="E1075" s="9"/>
      <c r="F1075" s="9"/>
      <c r="G1075" s="9"/>
      <c r="H1075" s="9"/>
      <c r="I1075" s="9"/>
      <c r="J1075" s="9"/>
      <c r="K1075" s="9"/>
      <c r="L1075" s="114"/>
      <c r="M1075" s="114"/>
      <c r="N1075" s="114"/>
      <c r="O1075" s="97"/>
      <c r="P1075" s="97"/>
      <c r="Q1075" s="9"/>
      <c r="R1075" s="112"/>
      <c r="S1075" s="107"/>
      <c r="T1075" s="107"/>
      <c r="U1075" s="96"/>
    </row>
    <row r="1076" spans="2:21" s="92" customFormat="1" ht="18" customHeight="1" x14ac:dyDescent="0.2">
      <c r="B1076" s="97"/>
      <c r="C1076" s="23"/>
      <c r="D1076" s="98"/>
      <c r="E1076" s="9"/>
      <c r="F1076" s="9"/>
      <c r="G1076" s="9"/>
      <c r="H1076" s="9"/>
      <c r="I1076" s="9"/>
      <c r="J1076" s="9"/>
      <c r="K1076" s="9"/>
      <c r="L1076" s="114"/>
      <c r="M1076" s="114"/>
      <c r="N1076" s="114"/>
      <c r="O1076" s="97"/>
      <c r="P1076" s="97"/>
      <c r="Q1076" s="9"/>
      <c r="R1076" s="112"/>
      <c r="S1076" s="107"/>
      <c r="T1076" s="107"/>
      <c r="U1076" s="96"/>
    </row>
    <row r="1077" spans="2:21" s="92" customFormat="1" ht="18" customHeight="1" x14ac:dyDescent="0.2">
      <c r="B1077" s="97"/>
      <c r="C1077" s="23"/>
      <c r="D1077" s="98"/>
      <c r="E1077" s="9"/>
      <c r="F1077" s="9"/>
      <c r="G1077" s="9"/>
      <c r="H1077" s="9"/>
      <c r="I1077" s="9"/>
      <c r="J1077" s="9"/>
      <c r="K1077" s="9"/>
      <c r="L1077" s="114"/>
      <c r="M1077" s="114"/>
      <c r="N1077" s="114"/>
      <c r="O1077" s="97"/>
      <c r="P1077" s="97"/>
      <c r="Q1077" s="9"/>
      <c r="R1077" s="112"/>
      <c r="S1077" s="107"/>
      <c r="T1077" s="107"/>
      <c r="U1077" s="96"/>
    </row>
    <row r="1078" spans="2:21" s="92" customFormat="1" ht="18" customHeight="1" x14ac:dyDescent="0.2">
      <c r="B1078" s="97"/>
      <c r="C1078" s="23"/>
      <c r="D1078" s="98"/>
      <c r="E1078" s="9"/>
      <c r="F1078" s="9"/>
      <c r="G1078" s="9"/>
      <c r="H1078" s="9"/>
      <c r="I1078" s="9"/>
      <c r="J1078" s="9"/>
      <c r="K1078" s="9"/>
      <c r="L1078" s="114"/>
      <c r="M1078" s="114"/>
      <c r="N1078" s="114"/>
      <c r="O1078" s="97"/>
      <c r="P1078" s="97"/>
      <c r="Q1078" s="9"/>
      <c r="R1078" s="112"/>
      <c r="S1078" s="107"/>
      <c r="T1078" s="107"/>
      <c r="U1078" s="96"/>
    </row>
    <row r="1079" spans="2:21" s="92" customFormat="1" ht="18" customHeight="1" x14ac:dyDescent="0.2">
      <c r="B1079" s="97"/>
      <c r="C1079" s="23"/>
      <c r="D1079" s="98"/>
      <c r="E1079" s="9"/>
      <c r="F1079" s="9"/>
      <c r="G1079" s="9"/>
      <c r="H1079" s="9"/>
      <c r="I1079" s="9"/>
      <c r="J1079" s="9"/>
      <c r="K1079" s="9"/>
      <c r="L1079" s="114"/>
      <c r="M1079" s="114"/>
      <c r="N1079" s="114"/>
      <c r="O1079" s="97"/>
      <c r="P1079" s="97"/>
      <c r="Q1079" s="9"/>
      <c r="R1079" s="112"/>
      <c r="S1079" s="107"/>
      <c r="T1079" s="107"/>
      <c r="U1079" s="96"/>
    </row>
    <row r="1080" spans="2:21" s="92" customFormat="1" ht="18" customHeight="1" x14ac:dyDescent="0.2">
      <c r="B1080" s="97"/>
      <c r="C1080" s="23"/>
      <c r="D1080" s="98"/>
      <c r="E1080" s="9"/>
      <c r="F1080" s="9"/>
      <c r="G1080" s="9"/>
      <c r="H1080" s="9"/>
      <c r="I1080" s="9"/>
      <c r="J1080" s="9"/>
      <c r="K1080" s="9"/>
      <c r="L1080" s="114"/>
      <c r="M1080" s="114"/>
      <c r="N1080" s="114"/>
      <c r="O1080" s="97"/>
      <c r="P1080" s="97"/>
      <c r="Q1080" s="9"/>
      <c r="R1080" s="112"/>
      <c r="S1080" s="107"/>
      <c r="T1080" s="107"/>
      <c r="U1080" s="96"/>
    </row>
    <row r="1081" spans="2:21" s="92" customFormat="1" ht="18" customHeight="1" x14ac:dyDescent="0.2">
      <c r="B1081" s="97"/>
      <c r="C1081" s="23"/>
      <c r="D1081" s="98"/>
      <c r="E1081" s="9"/>
      <c r="F1081" s="9"/>
      <c r="G1081" s="9"/>
      <c r="H1081" s="9"/>
      <c r="I1081" s="9"/>
      <c r="J1081" s="9"/>
      <c r="K1081" s="9"/>
      <c r="L1081" s="114"/>
      <c r="M1081" s="114"/>
      <c r="N1081" s="114"/>
      <c r="O1081" s="97"/>
      <c r="P1081" s="97"/>
      <c r="Q1081" s="9"/>
      <c r="R1081" s="112"/>
      <c r="S1081" s="107"/>
      <c r="T1081" s="107"/>
      <c r="U1081" s="96"/>
    </row>
    <row r="1082" spans="2:21" s="92" customFormat="1" ht="18" customHeight="1" x14ac:dyDescent="0.2">
      <c r="B1082" s="97"/>
      <c r="C1082" s="23"/>
      <c r="D1082" s="98"/>
      <c r="E1082" s="9"/>
      <c r="F1082" s="9"/>
      <c r="G1082" s="9"/>
      <c r="H1082" s="9"/>
      <c r="I1082" s="9"/>
      <c r="J1082" s="9"/>
      <c r="K1082" s="9"/>
      <c r="L1082" s="114"/>
      <c r="M1082" s="114"/>
      <c r="N1082" s="114"/>
      <c r="O1082" s="97"/>
      <c r="P1082" s="97"/>
      <c r="Q1082" s="9"/>
      <c r="R1082" s="112"/>
      <c r="S1082" s="107"/>
      <c r="T1082" s="107"/>
      <c r="U1082" s="96"/>
    </row>
    <row r="1083" spans="2:21" s="92" customFormat="1" ht="18" customHeight="1" x14ac:dyDescent="0.2">
      <c r="B1083" s="97"/>
      <c r="C1083" s="23"/>
      <c r="D1083" s="98"/>
      <c r="E1083" s="9"/>
      <c r="F1083" s="9"/>
      <c r="G1083" s="9"/>
      <c r="H1083" s="9"/>
      <c r="I1083" s="9"/>
      <c r="J1083" s="9"/>
      <c r="K1083" s="9"/>
      <c r="L1083" s="114"/>
      <c r="M1083" s="114"/>
      <c r="N1083" s="114"/>
      <c r="O1083" s="97"/>
      <c r="P1083" s="97"/>
      <c r="Q1083" s="9"/>
      <c r="R1083" s="112"/>
      <c r="S1083" s="107"/>
      <c r="T1083" s="107"/>
      <c r="U1083" s="96"/>
    </row>
    <row r="1084" spans="2:21" s="92" customFormat="1" ht="18" customHeight="1" x14ac:dyDescent="0.2">
      <c r="B1084" s="97"/>
      <c r="C1084" s="23"/>
      <c r="D1084" s="98"/>
      <c r="E1084" s="9"/>
      <c r="F1084" s="9"/>
      <c r="G1084" s="9"/>
      <c r="H1084" s="9"/>
      <c r="I1084" s="9"/>
      <c r="J1084" s="9"/>
      <c r="K1084" s="9"/>
      <c r="L1084" s="114"/>
      <c r="M1084" s="114"/>
      <c r="N1084" s="114"/>
      <c r="O1084" s="97"/>
      <c r="P1084" s="97"/>
      <c r="Q1084" s="9"/>
      <c r="R1084" s="112"/>
      <c r="S1084" s="107"/>
      <c r="T1084" s="107"/>
      <c r="U1084" s="96"/>
    </row>
    <row r="1085" spans="2:21" s="92" customFormat="1" ht="18" customHeight="1" x14ac:dyDescent="0.2">
      <c r="B1085" s="97"/>
      <c r="C1085" s="23"/>
      <c r="D1085" s="98"/>
      <c r="E1085" s="9"/>
      <c r="F1085" s="9"/>
      <c r="G1085" s="9"/>
      <c r="H1085" s="9"/>
      <c r="I1085" s="9"/>
      <c r="J1085" s="9"/>
      <c r="K1085" s="9"/>
      <c r="L1085" s="114"/>
      <c r="M1085" s="114"/>
      <c r="N1085" s="114"/>
      <c r="O1085" s="97"/>
      <c r="P1085" s="97"/>
      <c r="Q1085" s="9"/>
      <c r="R1085" s="112"/>
      <c r="S1085" s="107"/>
      <c r="T1085" s="107"/>
      <c r="U1085" s="96"/>
    </row>
    <row r="1086" spans="2:21" s="92" customFormat="1" ht="18" customHeight="1" x14ac:dyDescent="0.2">
      <c r="B1086" s="97"/>
      <c r="C1086" s="23"/>
      <c r="D1086" s="98"/>
      <c r="E1086" s="9"/>
      <c r="F1086" s="9"/>
      <c r="G1086" s="9"/>
      <c r="H1086" s="9"/>
      <c r="I1086" s="9"/>
      <c r="J1086" s="9"/>
      <c r="K1086" s="9"/>
      <c r="L1086" s="114"/>
      <c r="M1086" s="114"/>
      <c r="N1086" s="114"/>
      <c r="O1086" s="97"/>
      <c r="P1086" s="97"/>
      <c r="Q1086" s="9"/>
      <c r="R1086" s="112"/>
      <c r="S1086" s="107"/>
      <c r="T1086" s="107"/>
      <c r="U1086" s="96"/>
    </row>
    <row r="1087" spans="2:21" s="92" customFormat="1" ht="18" customHeight="1" x14ac:dyDescent="0.2">
      <c r="B1087" s="97"/>
      <c r="C1087" s="23"/>
      <c r="D1087" s="98"/>
      <c r="E1087" s="9"/>
      <c r="F1087" s="9"/>
      <c r="G1087" s="9"/>
      <c r="H1087" s="9"/>
      <c r="I1087" s="9"/>
      <c r="J1087" s="9"/>
      <c r="K1087" s="9"/>
      <c r="L1087" s="114"/>
      <c r="M1087" s="114"/>
      <c r="N1087" s="114"/>
      <c r="O1087" s="97"/>
      <c r="P1087" s="97"/>
      <c r="Q1087" s="9"/>
      <c r="R1087" s="112"/>
      <c r="S1087" s="107"/>
      <c r="T1087" s="107"/>
      <c r="U1087" s="96"/>
    </row>
    <row r="1088" spans="2:21" s="92" customFormat="1" ht="18" customHeight="1" x14ac:dyDescent="0.2">
      <c r="B1088" s="97"/>
      <c r="C1088" s="23"/>
      <c r="D1088" s="98"/>
      <c r="E1088" s="9"/>
      <c r="F1088" s="9"/>
      <c r="G1088" s="9"/>
      <c r="H1088" s="9"/>
      <c r="I1088" s="9"/>
      <c r="J1088" s="9"/>
      <c r="K1088" s="9"/>
      <c r="L1088" s="114"/>
      <c r="M1088" s="114"/>
      <c r="N1088" s="114"/>
      <c r="O1088" s="97"/>
      <c r="P1088" s="97"/>
      <c r="Q1088" s="9"/>
      <c r="R1088" s="112"/>
      <c r="S1088" s="107"/>
      <c r="T1088" s="107"/>
      <c r="U1088" s="96"/>
    </row>
    <row r="1089" spans="2:21" s="92" customFormat="1" ht="18" customHeight="1" x14ac:dyDescent="0.2">
      <c r="B1089" s="97"/>
      <c r="C1089" s="23"/>
      <c r="D1089" s="98"/>
      <c r="E1089" s="9"/>
      <c r="F1089" s="9"/>
      <c r="G1089" s="9"/>
      <c r="H1089" s="9"/>
      <c r="I1089" s="9"/>
      <c r="J1089" s="9"/>
      <c r="K1089" s="9"/>
      <c r="L1089" s="114"/>
      <c r="M1089" s="114"/>
      <c r="N1089" s="114"/>
      <c r="O1089" s="97"/>
      <c r="P1089" s="97"/>
      <c r="Q1089" s="9"/>
      <c r="R1089" s="112"/>
      <c r="S1089" s="107"/>
      <c r="T1089" s="107"/>
      <c r="U1089" s="96"/>
    </row>
    <row r="1090" spans="2:21" s="92" customFormat="1" ht="18" customHeight="1" x14ac:dyDescent="0.2">
      <c r="B1090" s="97"/>
      <c r="C1090" s="23"/>
      <c r="D1090" s="98"/>
      <c r="E1090" s="9"/>
      <c r="F1090" s="9"/>
      <c r="G1090" s="9"/>
      <c r="H1090" s="9"/>
      <c r="I1090" s="9"/>
      <c r="J1090" s="9"/>
      <c r="K1090" s="9"/>
      <c r="L1090" s="114"/>
      <c r="M1090" s="114"/>
      <c r="N1090" s="114"/>
      <c r="O1090" s="97"/>
      <c r="P1090" s="97"/>
      <c r="Q1090" s="9"/>
      <c r="R1090" s="112"/>
      <c r="S1090" s="107"/>
      <c r="T1090" s="107"/>
      <c r="U1090" s="96"/>
    </row>
    <row r="1091" spans="2:21" s="92" customFormat="1" ht="18" customHeight="1" x14ac:dyDescent="0.2">
      <c r="B1091" s="97"/>
      <c r="C1091" s="23"/>
      <c r="D1091" s="98"/>
      <c r="E1091" s="9"/>
      <c r="F1091" s="9"/>
      <c r="G1091" s="9"/>
      <c r="H1091" s="9"/>
      <c r="I1091" s="9"/>
      <c r="J1091" s="9"/>
      <c r="K1091" s="9"/>
      <c r="L1091" s="114"/>
      <c r="M1091" s="114"/>
      <c r="N1091" s="114"/>
      <c r="O1091" s="97"/>
      <c r="P1091" s="97"/>
      <c r="Q1091" s="9"/>
      <c r="R1091" s="112"/>
      <c r="S1091" s="107"/>
      <c r="T1091" s="107"/>
      <c r="U1091" s="96"/>
    </row>
    <row r="1092" spans="2:21" s="92" customFormat="1" ht="18" customHeight="1" x14ac:dyDescent="0.2">
      <c r="B1092" s="97"/>
      <c r="C1092" s="23"/>
      <c r="D1092" s="98"/>
      <c r="E1092" s="9"/>
      <c r="F1092" s="9"/>
      <c r="G1092" s="9"/>
      <c r="H1092" s="9"/>
      <c r="I1092" s="9"/>
      <c r="J1092" s="9"/>
      <c r="K1092" s="9"/>
      <c r="L1092" s="114"/>
      <c r="M1092" s="114"/>
      <c r="N1092" s="114"/>
      <c r="O1092" s="97"/>
      <c r="P1092" s="97"/>
      <c r="Q1092" s="9"/>
      <c r="R1092" s="112"/>
      <c r="S1092" s="107"/>
      <c r="T1092" s="107"/>
      <c r="U1092" s="96"/>
    </row>
    <row r="1093" spans="2:21" s="92" customFormat="1" ht="18" customHeight="1" x14ac:dyDescent="0.2">
      <c r="B1093" s="97"/>
      <c r="C1093" s="23"/>
      <c r="D1093" s="98"/>
      <c r="E1093" s="9"/>
      <c r="F1093" s="9"/>
      <c r="G1093" s="9"/>
      <c r="H1093" s="9"/>
      <c r="I1093" s="9"/>
      <c r="J1093" s="9"/>
      <c r="K1093" s="9"/>
      <c r="L1093" s="114"/>
      <c r="M1093" s="114"/>
      <c r="N1093" s="114"/>
      <c r="O1093" s="97"/>
      <c r="P1093" s="97"/>
      <c r="Q1093" s="9"/>
      <c r="R1093" s="112"/>
      <c r="S1093" s="107"/>
      <c r="T1093" s="107"/>
      <c r="U1093" s="96"/>
    </row>
    <row r="1094" spans="2:21" s="92" customFormat="1" ht="18" customHeight="1" x14ac:dyDescent="0.2">
      <c r="B1094" s="97"/>
      <c r="C1094" s="23"/>
      <c r="D1094" s="98"/>
      <c r="E1094" s="9"/>
      <c r="F1094" s="9"/>
      <c r="G1094" s="9"/>
      <c r="H1094" s="9"/>
      <c r="I1094" s="9"/>
      <c r="J1094" s="9"/>
      <c r="K1094" s="9"/>
      <c r="L1094" s="114"/>
      <c r="M1094" s="114"/>
      <c r="N1094" s="114"/>
      <c r="O1094" s="97"/>
      <c r="P1094" s="97"/>
      <c r="Q1094" s="9"/>
      <c r="R1094" s="112"/>
      <c r="S1094" s="107"/>
      <c r="T1094" s="107"/>
      <c r="U1094" s="96"/>
    </row>
    <row r="1095" spans="2:21" s="92" customFormat="1" ht="18" customHeight="1" x14ac:dyDescent="0.2">
      <c r="B1095" s="97"/>
      <c r="C1095" s="23"/>
      <c r="D1095" s="98"/>
      <c r="E1095" s="9"/>
      <c r="F1095" s="9"/>
      <c r="G1095" s="9"/>
      <c r="H1095" s="9"/>
      <c r="I1095" s="9"/>
      <c r="J1095" s="9"/>
      <c r="K1095" s="9"/>
      <c r="L1095" s="114"/>
      <c r="M1095" s="114"/>
      <c r="N1095" s="114"/>
      <c r="O1095" s="97"/>
      <c r="P1095" s="97"/>
      <c r="Q1095" s="9"/>
      <c r="R1095" s="112"/>
      <c r="S1095" s="107"/>
      <c r="T1095" s="107"/>
      <c r="U1095" s="96"/>
    </row>
    <row r="1096" spans="2:21" s="92" customFormat="1" ht="18" customHeight="1" x14ac:dyDescent="0.2">
      <c r="B1096" s="97"/>
      <c r="C1096" s="23"/>
      <c r="D1096" s="98"/>
      <c r="E1096" s="9"/>
      <c r="F1096" s="9"/>
      <c r="G1096" s="9"/>
      <c r="H1096" s="9"/>
      <c r="I1096" s="9"/>
      <c r="J1096" s="9"/>
      <c r="K1096" s="9"/>
      <c r="L1096" s="114"/>
      <c r="M1096" s="114"/>
      <c r="N1096" s="114"/>
      <c r="O1096" s="97"/>
      <c r="P1096" s="97"/>
      <c r="Q1096" s="9"/>
      <c r="R1096" s="112"/>
      <c r="S1096" s="107"/>
      <c r="T1096" s="107"/>
      <c r="U1096" s="96"/>
    </row>
    <row r="1097" spans="2:21" s="92" customFormat="1" ht="18" customHeight="1" x14ac:dyDescent="0.2">
      <c r="B1097" s="97"/>
      <c r="C1097" s="23"/>
      <c r="D1097" s="98"/>
      <c r="E1097" s="9"/>
      <c r="F1097" s="9"/>
      <c r="G1097" s="9"/>
      <c r="H1097" s="9"/>
      <c r="I1097" s="9"/>
      <c r="J1097" s="9"/>
      <c r="K1097" s="9"/>
      <c r="L1097" s="114"/>
      <c r="M1097" s="114"/>
      <c r="N1097" s="114"/>
      <c r="O1097" s="97"/>
      <c r="P1097" s="97"/>
      <c r="Q1097" s="9"/>
      <c r="R1097" s="112"/>
      <c r="S1097" s="107"/>
      <c r="T1097" s="107"/>
      <c r="U1097" s="96"/>
    </row>
    <row r="1098" spans="2:21" s="92" customFormat="1" ht="18" customHeight="1" x14ac:dyDescent="0.2">
      <c r="B1098" s="97"/>
      <c r="C1098" s="23"/>
      <c r="D1098" s="98"/>
      <c r="E1098" s="9"/>
      <c r="F1098" s="9"/>
      <c r="G1098" s="9"/>
      <c r="H1098" s="9"/>
      <c r="I1098" s="9"/>
      <c r="J1098" s="9"/>
      <c r="K1098" s="9"/>
      <c r="L1098" s="114"/>
      <c r="M1098" s="114"/>
      <c r="N1098" s="114"/>
      <c r="O1098" s="97"/>
      <c r="P1098" s="97"/>
      <c r="Q1098" s="9"/>
      <c r="R1098" s="112"/>
      <c r="S1098" s="107"/>
      <c r="T1098" s="107"/>
      <c r="U1098" s="96"/>
    </row>
    <row r="1099" spans="2:21" s="92" customFormat="1" ht="18" customHeight="1" x14ac:dyDescent="0.2">
      <c r="B1099" s="97"/>
      <c r="C1099" s="23"/>
      <c r="D1099" s="98"/>
      <c r="E1099" s="9"/>
      <c r="F1099" s="9"/>
      <c r="G1099" s="9"/>
      <c r="H1099" s="9"/>
      <c r="I1099" s="9"/>
      <c r="J1099" s="9"/>
      <c r="K1099" s="9"/>
      <c r="L1099" s="114"/>
      <c r="M1099" s="114"/>
      <c r="N1099" s="114"/>
      <c r="O1099" s="97"/>
      <c r="P1099" s="97"/>
      <c r="Q1099" s="9"/>
      <c r="R1099" s="112"/>
      <c r="S1099" s="107"/>
      <c r="T1099" s="107"/>
      <c r="U1099" s="96"/>
    </row>
    <row r="1100" spans="2:21" s="92" customFormat="1" ht="18" customHeight="1" x14ac:dyDescent="0.2">
      <c r="B1100" s="97"/>
      <c r="C1100" s="23"/>
      <c r="D1100" s="98"/>
      <c r="E1100" s="9"/>
      <c r="F1100" s="9"/>
      <c r="G1100" s="9"/>
      <c r="H1100" s="9"/>
      <c r="I1100" s="9"/>
      <c r="J1100" s="9"/>
      <c r="K1100" s="9"/>
      <c r="L1100" s="114"/>
      <c r="M1100" s="114"/>
      <c r="N1100" s="114"/>
      <c r="O1100" s="97"/>
      <c r="P1100" s="97"/>
      <c r="Q1100" s="9"/>
      <c r="R1100" s="112"/>
      <c r="S1100" s="107"/>
      <c r="T1100" s="107"/>
      <c r="U1100" s="96"/>
    </row>
    <row r="1101" spans="2:21" s="92" customFormat="1" ht="18" customHeight="1" x14ac:dyDescent="0.2">
      <c r="B1101" s="97"/>
      <c r="C1101" s="23"/>
      <c r="D1101" s="98"/>
      <c r="E1101" s="9"/>
      <c r="F1101" s="9"/>
      <c r="G1101" s="9"/>
      <c r="H1101" s="9"/>
      <c r="I1101" s="9"/>
      <c r="J1101" s="9"/>
      <c r="K1101" s="9"/>
      <c r="L1101" s="114"/>
      <c r="M1101" s="114"/>
      <c r="N1101" s="114"/>
      <c r="O1101" s="97"/>
      <c r="P1101" s="97"/>
      <c r="Q1101" s="9"/>
      <c r="R1101" s="112"/>
      <c r="S1101" s="107"/>
      <c r="T1101" s="107"/>
      <c r="U1101" s="96"/>
    </row>
    <row r="1102" spans="2:21" s="92" customFormat="1" ht="18" customHeight="1" x14ac:dyDescent="0.2">
      <c r="B1102" s="97"/>
      <c r="C1102" s="23"/>
      <c r="D1102" s="98"/>
      <c r="E1102" s="9"/>
      <c r="F1102" s="9"/>
      <c r="G1102" s="9"/>
      <c r="H1102" s="9"/>
      <c r="I1102" s="9"/>
      <c r="J1102" s="9"/>
      <c r="K1102" s="9"/>
      <c r="L1102" s="114"/>
      <c r="M1102" s="114"/>
      <c r="N1102" s="114"/>
      <c r="O1102" s="97"/>
      <c r="P1102" s="97"/>
      <c r="Q1102" s="9"/>
      <c r="R1102" s="112"/>
      <c r="S1102" s="107"/>
      <c r="T1102" s="107"/>
      <c r="U1102" s="96"/>
    </row>
    <row r="1103" spans="2:21" s="92" customFormat="1" ht="18" customHeight="1" x14ac:dyDescent="0.2">
      <c r="B1103" s="97"/>
      <c r="C1103" s="23"/>
      <c r="D1103" s="98"/>
      <c r="E1103" s="9"/>
      <c r="F1103" s="9"/>
      <c r="G1103" s="9"/>
      <c r="H1103" s="9"/>
      <c r="I1103" s="9"/>
      <c r="J1103" s="9"/>
      <c r="K1103" s="9"/>
      <c r="L1103" s="114"/>
      <c r="M1103" s="114"/>
      <c r="N1103" s="114"/>
      <c r="O1103" s="97"/>
      <c r="P1103" s="97"/>
      <c r="Q1103" s="9"/>
      <c r="R1103" s="112"/>
      <c r="S1103" s="107"/>
      <c r="T1103" s="107"/>
      <c r="U1103" s="96"/>
    </row>
    <row r="1104" spans="2:21" s="92" customFormat="1" ht="18" customHeight="1" x14ac:dyDescent="0.2">
      <c r="B1104" s="97"/>
      <c r="C1104" s="23"/>
      <c r="D1104" s="98"/>
      <c r="E1104" s="9"/>
      <c r="F1104" s="9"/>
      <c r="G1104" s="9"/>
      <c r="H1104" s="9"/>
      <c r="I1104" s="9"/>
      <c r="J1104" s="9"/>
      <c r="K1104" s="9"/>
      <c r="L1104" s="114"/>
      <c r="M1104" s="114"/>
      <c r="N1104" s="114"/>
      <c r="O1104" s="97"/>
      <c r="P1104" s="97"/>
      <c r="Q1104" s="9"/>
      <c r="R1104" s="112"/>
      <c r="S1104" s="107"/>
      <c r="T1104" s="107"/>
      <c r="U1104" s="96"/>
    </row>
    <row r="1105" spans="2:21" s="92" customFormat="1" ht="18" customHeight="1" x14ac:dyDescent="0.2">
      <c r="B1105" s="97"/>
      <c r="C1105" s="23"/>
      <c r="D1105" s="98"/>
      <c r="E1105" s="9"/>
      <c r="F1105" s="9"/>
      <c r="G1105" s="9"/>
      <c r="H1105" s="9"/>
      <c r="I1105" s="9"/>
      <c r="J1105" s="9"/>
      <c r="K1105" s="9"/>
      <c r="L1105" s="114"/>
      <c r="M1105" s="114"/>
      <c r="N1105" s="114"/>
      <c r="O1105" s="97"/>
      <c r="P1105" s="97"/>
      <c r="Q1105" s="9"/>
      <c r="R1105" s="112"/>
      <c r="S1105" s="107"/>
      <c r="T1105" s="107"/>
      <c r="U1105" s="96"/>
    </row>
    <row r="1106" spans="2:21" s="92" customFormat="1" ht="18" customHeight="1" x14ac:dyDescent="0.2">
      <c r="B1106" s="97"/>
      <c r="C1106" s="23"/>
      <c r="D1106" s="98"/>
      <c r="E1106" s="9"/>
      <c r="F1106" s="9"/>
      <c r="G1106" s="9"/>
      <c r="H1106" s="9"/>
      <c r="I1106" s="9"/>
      <c r="J1106" s="9"/>
      <c r="K1106" s="9"/>
      <c r="L1106" s="114"/>
      <c r="M1106" s="114"/>
      <c r="N1106" s="114"/>
      <c r="O1106" s="97"/>
      <c r="P1106" s="97"/>
      <c r="Q1106" s="9"/>
      <c r="R1106" s="112"/>
      <c r="S1106" s="107"/>
      <c r="T1106" s="107"/>
      <c r="U1106" s="96"/>
    </row>
    <row r="1107" spans="2:21" s="92" customFormat="1" ht="18" customHeight="1" x14ac:dyDescent="0.2">
      <c r="B1107" s="97"/>
      <c r="C1107" s="23"/>
      <c r="D1107" s="98"/>
      <c r="E1107" s="9"/>
      <c r="F1107" s="9"/>
      <c r="G1107" s="9"/>
      <c r="H1107" s="9"/>
      <c r="I1107" s="9"/>
      <c r="J1107" s="9"/>
      <c r="K1107" s="9"/>
      <c r="L1107" s="114"/>
      <c r="M1107" s="114"/>
      <c r="N1107" s="114"/>
      <c r="O1107" s="97"/>
      <c r="P1107" s="97"/>
      <c r="Q1107" s="9"/>
      <c r="R1107" s="112"/>
      <c r="S1107" s="107"/>
      <c r="T1107" s="107"/>
      <c r="U1107" s="96"/>
    </row>
    <row r="1108" spans="2:21" s="92" customFormat="1" ht="18" customHeight="1" x14ac:dyDescent="0.2">
      <c r="B1108" s="97"/>
      <c r="C1108" s="23"/>
      <c r="D1108" s="98"/>
      <c r="E1108" s="9"/>
      <c r="F1108" s="9"/>
      <c r="G1108" s="9"/>
      <c r="H1108" s="9"/>
      <c r="I1108" s="9"/>
      <c r="J1108" s="9"/>
      <c r="K1108" s="9"/>
      <c r="L1108" s="114"/>
      <c r="M1108" s="114"/>
      <c r="N1108" s="114"/>
      <c r="O1108" s="97"/>
      <c r="P1108" s="97"/>
      <c r="Q1108" s="9"/>
      <c r="R1108" s="112"/>
      <c r="S1108" s="107"/>
      <c r="T1108" s="107"/>
      <c r="U1108" s="96"/>
    </row>
    <row r="1109" spans="2:21" s="92" customFormat="1" ht="18" customHeight="1" x14ac:dyDescent="0.2">
      <c r="B1109" s="97"/>
      <c r="C1109" s="23"/>
      <c r="D1109" s="98"/>
      <c r="E1109" s="9"/>
      <c r="F1109" s="9"/>
      <c r="G1109" s="9"/>
      <c r="H1109" s="9"/>
      <c r="I1109" s="9"/>
      <c r="J1109" s="9"/>
      <c r="K1109" s="9"/>
      <c r="L1109" s="114"/>
      <c r="M1109" s="114"/>
      <c r="N1109" s="114"/>
      <c r="O1109" s="97"/>
      <c r="P1109" s="97"/>
      <c r="Q1109" s="9"/>
      <c r="R1109" s="112"/>
      <c r="S1109" s="107"/>
      <c r="T1109" s="107"/>
      <c r="U1109" s="96"/>
    </row>
    <row r="1110" spans="2:21" s="92" customFormat="1" ht="18" customHeight="1" x14ac:dyDescent="0.2">
      <c r="B1110" s="97"/>
      <c r="C1110" s="23"/>
      <c r="D1110" s="98"/>
      <c r="E1110" s="9"/>
      <c r="F1110" s="9"/>
      <c r="G1110" s="9"/>
      <c r="H1110" s="9"/>
      <c r="I1110" s="9"/>
      <c r="J1110" s="9"/>
      <c r="K1110" s="9"/>
      <c r="L1110" s="114"/>
      <c r="M1110" s="114"/>
      <c r="N1110" s="114"/>
      <c r="O1110" s="97"/>
      <c r="P1110" s="97"/>
      <c r="Q1110" s="9"/>
      <c r="R1110" s="112"/>
      <c r="S1110" s="107"/>
      <c r="T1110" s="107"/>
      <c r="U1110" s="96"/>
    </row>
    <row r="1111" spans="2:21" s="92" customFormat="1" ht="18" customHeight="1" x14ac:dyDescent="0.2">
      <c r="B1111" s="97"/>
      <c r="C1111" s="23"/>
      <c r="D1111" s="98"/>
      <c r="E1111" s="9"/>
      <c r="F1111" s="9"/>
      <c r="G1111" s="9"/>
      <c r="H1111" s="9"/>
      <c r="I1111" s="9"/>
      <c r="J1111" s="9"/>
      <c r="K1111" s="9"/>
      <c r="L1111" s="114"/>
      <c r="M1111" s="114"/>
      <c r="N1111" s="114"/>
      <c r="O1111" s="97"/>
      <c r="P1111" s="97"/>
      <c r="Q1111" s="9"/>
      <c r="R1111" s="112"/>
      <c r="S1111" s="107"/>
      <c r="T1111" s="107"/>
      <c r="U1111" s="96"/>
    </row>
    <row r="1112" spans="2:21" s="92" customFormat="1" ht="18" customHeight="1" x14ac:dyDescent="0.2">
      <c r="B1112" s="97"/>
      <c r="C1112" s="23"/>
      <c r="D1112" s="98"/>
      <c r="E1112" s="9"/>
      <c r="F1112" s="9"/>
      <c r="G1112" s="9"/>
      <c r="H1112" s="9"/>
      <c r="I1112" s="9"/>
      <c r="J1112" s="9"/>
      <c r="K1112" s="9"/>
      <c r="L1112" s="114"/>
      <c r="M1112" s="114"/>
      <c r="N1112" s="114"/>
      <c r="O1112" s="97"/>
      <c r="P1112" s="97"/>
      <c r="Q1112" s="9"/>
      <c r="R1112" s="112"/>
      <c r="S1112" s="107"/>
      <c r="T1112" s="107"/>
      <c r="U1112" s="96"/>
    </row>
    <row r="1113" spans="2:21" s="92" customFormat="1" ht="18" customHeight="1" x14ac:dyDescent="0.2">
      <c r="B1113" s="97"/>
      <c r="C1113" s="23"/>
      <c r="D1113" s="98"/>
      <c r="E1113" s="9"/>
      <c r="F1113" s="9"/>
      <c r="G1113" s="9"/>
      <c r="H1113" s="9"/>
      <c r="I1113" s="9"/>
      <c r="J1113" s="9"/>
      <c r="K1113" s="9"/>
      <c r="L1113" s="114"/>
      <c r="M1113" s="114"/>
      <c r="N1113" s="114"/>
      <c r="O1113" s="97"/>
      <c r="P1113" s="97"/>
      <c r="Q1113" s="9"/>
      <c r="R1113" s="112"/>
      <c r="S1113" s="107"/>
      <c r="T1113" s="107"/>
      <c r="U1113" s="96"/>
    </row>
    <row r="1114" spans="2:21" s="92" customFormat="1" ht="18" customHeight="1" x14ac:dyDescent="0.2">
      <c r="B1114" s="97"/>
      <c r="C1114" s="23"/>
      <c r="D1114" s="98"/>
      <c r="E1114" s="9"/>
      <c r="F1114" s="9"/>
      <c r="G1114" s="9"/>
      <c r="H1114" s="9"/>
      <c r="I1114" s="9"/>
      <c r="J1114" s="9"/>
      <c r="K1114" s="9"/>
      <c r="L1114" s="114"/>
      <c r="M1114" s="114"/>
      <c r="N1114" s="114"/>
      <c r="O1114" s="97"/>
      <c r="P1114" s="97"/>
      <c r="Q1114" s="9"/>
      <c r="R1114" s="112"/>
      <c r="S1114" s="107"/>
      <c r="T1114" s="107"/>
      <c r="U1114" s="96"/>
    </row>
    <row r="1115" spans="2:21" s="92" customFormat="1" ht="18" customHeight="1" x14ac:dyDescent="0.2">
      <c r="B1115" s="97"/>
      <c r="C1115" s="23"/>
      <c r="D1115" s="98"/>
      <c r="E1115" s="9"/>
      <c r="F1115" s="9"/>
      <c r="G1115" s="9"/>
      <c r="H1115" s="9"/>
      <c r="I1115" s="9"/>
      <c r="J1115" s="9"/>
      <c r="K1115" s="9"/>
      <c r="L1115" s="114"/>
      <c r="M1115" s="114"/>
      <c r="N1115" s="114"/>
      <c r="O1115" s="97"/>
      <c r="P1115" s="97"/>
      <c r="Q1115" s="9"/>
      <c r="R1115" s="112"/>
      <c r="S1115" s="107"/>
      <c r="T1115" s="107"/>
      <c r="U1115" s="96"/>
    </row>
    <row r="1116" spans="2:21" s="92" customFormat="1" ht="18" customHeight="1" x14ac:dyDescent="0.2">
      <c r="B1116" s="97"/>
      <c r="C1116" s="23"/>
      <c r="D1116" s="98"/>
      <c r="E1116" s="9"/>
      <c r="F1116" s="9"/>
      <c r="G1116" s="9"/>
      <c r="H1116" s="9"/>
      <c r="I1116" s="9"/>
      <c r="J1116" s="9"/>
      <c r="K1116" s="9"/>
      <c r="L1116" s="114"/>
      <c r="M1116" s="114"/>
      <c r="N1116" s="114"/>
      <c r="O1116" s="97"/>
      <c r="P1116" s="97"/>
      <c r="Q1116" s="9"/>
      <c r="R1116" s="112"/>
      <c r="S1116" s="107"/>
      <c r="T1116" s="107"/>
      <c r="U1116" s="96"/>
    </row>
    <row r="1117" spans="2:21" s="92" customFormat="1" ht="18" customHeight="1" x14ac:dyDescent="0.2">
      <c r="B1117" s="97"/>
      <c r="C1117" s="23"/>
      <c r="D1117" s="98"/>
      <c r="E1117" s="9"/>
      <c r="F1117" s="9"/>
      <c r="G1117" s="9"/>
      <c r="H1117" s="9"/>
      <c r="I1117" s="9"/>
      <c r="J1117" s="9"/>
      <c r="K1117" s="9"/>
      <c r="L1117" s="114"/>
      <c r="M1117" s="114"/>
      <c r="N1117" s="114"/>
      <c r="O1117" s="97"/>
      <c r="P1117" s="97"/>
      <c r="Q1117" s="9"/>
      <c r="R1117" s="112"/>
      <c r="S1117" s="107"/>
      <c r="T1117" s="107"/>
      <c r="U1117" s="96"/>
    </row>
    <row r="1118" spans="2:21" s="92" customFormat="1" ht="18" customHeight="1" x14ac:dyDescent="0.2">
      <c r="B1118" s="97"/>
      <c r="C1118" s="23"/>
      <c r="D1118" s="98"/>
      <c r="E1118" s="9"/>
      <c r="F1118" s="9"/>
      <c r="G1118" s="9"/>
      <c r="H1118" s="9"/>
      <c r="I1118" s="9"/>
      <c r="J1118" s="9"/>
      <c r="K1118" s="9"/>
      <c r="L1118" s="114"/>
      <c r="M1118" s="114"/>
      <c r="N1118" s="114"/>
      <c r="O1118" s="97"/>
      <c r="P1118" s="97"/>
      <c r="Q1118" s="9"/>
      <c r="R1118" s="112"/>
      <c r="S1118" s="107"/>
      <c r="T1118" s="107"/>
      <c r="U1118" s="96"/>
    </row>
    <row r="1119" spans="2:21" s="92" customFormat="1" ht="18" customHeight="1" x14ac:dyDescent="0.2">
      <c r="B1119" s="97"/>
      <c r="C1119" s="23"/>
      <c r="D1119" s="98"/>
      <c r="E1119" s="9"/>
      <c r="F1119" s="9"/>
      <c r="G1119" s="9"/>
      <c r="H1119" s="9"/>
      <c r="I1119" s="9"/>
      <c r="J1119" s="9"/>
      <c r="K1119" s="9"/>
      <c r="L1119" s="114"/>
      <c r="M1119" s="114"/>
      <c r="N1119" s="114"/>
      <c r="O1119" s="97"/>
      <c r="P1119" s="97"/>
      <c r="Q1119" s="9"/>
      <c r="R1119" s="112"/>
      <c r="S1119" s="107"/>
      <c r="T1119" s="107"/>
      <c r="U1119" s="96"/>
    </row>
    <row r="1120" spans="2:21" s="92" customFormat="1" ht="18" customHeight="1" x14ac:dyDescent="0.2">
      <c r="B1120" s="97"/>
      <c r="C1120" s="23"/>
      <c r="D1120" s="98"/>
      <c r="E1120" s="9"/>
      <c r="F1120" s="9"/>
      <c r="G1120" s="9"/>
      <c r="H1120" s="9"/>
      <c r="I1120" s="9"/>
      <c r="J1120" s="9"/>
      <c r="K1120" s="9"/>
      <c r="L1120" s="114"/>
      <c r="M1120" s="114"/>
      <c r="N1120" s="114"/>
      <c r="O1120" s="97"/>
      <c r="P1120" s="97"/>
      <c r="Q1120" s="9"/>
      <c r="R1120" s="112"/>
      <c r="S1120" s="107"/>
      <c r="T1120" s="107"/>
      <c r="U1120" s="96"/>
    </row>
    <row r="1121" spans="2:21" s="92" customFormat="1" ht="18" customHeight="1" x14ac:dyDescent="0.2">
      <c r="B1121" s="97"/>
      <c r="C1121" s="23"/>
      <c r="D1121" s="98"/>
      <c r="E1121" s="9"/>
      <c r="F1121" s="9"/>
      <c r="G1121" s="9"/>
      <c r="H1121" s="9"/>
      <c r="I1121" s="9"/>
      <c r="J1121" s="9"/>
      <c r="K1121" s="9"/>
      <c r="L1121" s="114"/>
      <c r="M1121" s="114"/>
      <c r="N1121" s="114"/>
      <c r="O1121" s="97"/>
      <c r="P1121" s="97"/>
      <c r="Q1121" s="9"/>
      <c r="R1121" s="112"/>
      <c r="S1121" s="107"/>
      <c r="T1121" s="107"/>
      <c r="U1121" s="96"/>
    </row>
    <row r="1122" spans="2:21" s="92" customFormat="1" ht="18" customHeight="1" x14ac:dyDescent="0.2">
      <c r="B1122" s="97"/>
      <c r="C1122" s="23"/>
      <c r="D1122" s="98"/>
      <c r="E1122" s="9"/>
      <c r="F1122" s="9"/>
      <c r="G1122" s="9"/>
      <c r="H1122" s="9"/>
      <c r="I1122" s="9"/>
      <c r="J1122" s="9"/>
      <c r="K1122" s="9"/>
      <c r="L1122" s="114"/>
      <c r="M1122" s="114"/>
      <c r="N1122" s="114"/>
      <c r="O1122" s="97"/>
      <c r="P1122" s="97"/>
      <c r="Q1122" s="9"/>
      <c r="R1122" s="112"/>
      <c r="S1122" s="107"/>
      <c r="T1122" s="107"/>
      <c r="U1122" s="96"/>
    </row>
    <row r="1123" spans="2:21" s="92" customFormat="1" ht="18" customHeight="1" x14ac:dyDescent="0.2">
      <c r="B1123" s="97"/>
      <c r="C1123" s="23"/>
      <c r="D1123" s="98"/>
      <c r="E1123" s="9"/>
      <c r="F1123" s="9"/>
      <c r="G1123" s="9"/>
      <c r="H1123" s="9"/>
      <c r="I1123" s="9"/>
      <c r="J1123" s="9"/>
      <c r="K1123" s="9"/>
      <c r="L1123" s="114"/>
      <c r="M1123" s="114"/>
      <c r="N1123" s="114"/>
      <c r="O1123" s="97"/>
      <c r="P1123" s="97"/>
      <c r="Q1123" s="9"/>
      <c r="R1123" s="112"/>
      <c r="S1123" s="107"/>
      <c r="T1123" s="107"/>
      <c r="U1123" s="96"/>
    </row>
    <row r="1124" spans="2:21" s="92" customFormat="1" ht="18" customHeight="1" x14ac:dyDescent="0.2">
      <c r="B1124" s="97"/>
      <c r="C1124" s="23"/>
      <c r="D1124" s="98"/>
      <c r="E1124" s="9"/>
      <c r="F1124" s="9"/>
      <c r="G1124" s="9"/>
      <c r="H1124" s="9"/>
      <c r="I1124" s="9"/>
      <c r="J1124" s="9"/>
      <c r="K1124" s="9"/>
      <c r="L1124" s="114"/>
      <c r="M1124" s="114"/>
      <c r="N1124" s="114"/>
      <c r="O1124" s="97"/>
      <c r="P1124" s="97"/>
      <c r="Q1124" s="9"/>
      <c r="R1124" s="112"/>
      <c r="S1124" s="107"/>
      <c r="T1124" s="107"/>
      <c r="U1124" s="96"/>
    </row>
    <row r="1125" spans="2:21" s="92" customFormat="1" ht="18" customHeight="1" x14ac:dyDescent="0.2">
      <c r="B1125" s="97"/>
      <c r="C1125" s="23"/>
      <c r="D1125" s="98"/>
      <c r="E1125" s="9"/>
      <c r="F1125" s="9"/>
      <c r="G1125" s="9"/>
      <c r="H1125" s="9"/>
      <c r="I1125" s="9"/>
      <c r="J1125" s="9"/>
      <c r="K1125" s="9"/>
      <c r="L1125" s="114"/>
      <c r="M1125" s="114"/>
      <c r="N1125" s="114"/>
      <c r="O1125" s="97"/>
      <c r="P1125" s="97"/>
      <c r="Q1125" s="9"/>
      <c r="R1125" s="112"/>
      <c r="S1125" s="107"/>
      <c r="T1125" s="107"/>
      <c r="U1125" s="96"/>
    </row>
    <row r="1126" spans="2:21" s="92" customFormat="1" ht="18" customHeight="1" x14ac:dyDescent="0.2">
      <c r="B1126" s="97"/>
      <c r="C1126" s="23"/>
      <c r="D1126" s="98"/>
      <c r="E1126" s="9"/>
      <c r="F1126" s="9"/>
      <c r="G1126" s="9"/>
      <c r="H1126" s="9"/>
      <c r="I1126" s="9"/>
      <c r="J1126" s="9"/>
      <c r="K1126" s="9"/>
      <c r="L1126" s="114"/>
      <c r="M1126" s="114"/>
      <c r="N1126" s="114"/>
      <c r="O1126" s="97"/>
      <c r="P1126" s="97"/>
      <c r="Q1126" s="9"/>
      <c r="R1126" s="112"/>
      <c r="S1126" s="107"/>
      <c r="T1126" s="107"/>
      <c r="U1126" s="96"/>
    </row>
    <row r="1127" spans="2:21" s="92" customFormat="1" ht="18" customHeight="1" x14ac:dyDescent="0.2">
      <c r="B1127" s="97"/>
      <c r="C1127" s="23"/>
      <c r="D1127" s="98"/>
      <c r="E1127" s="9"/>
      <c r="F1127" s="9"/>
      <c r="G1127" s="9"/>
      <c r="H1127" s="9"/>
      <c r="I1127" s="9"/>
      <c r="J1127" s="9"/>
      <c r="K1127" s="9"/>
      <c r="L1127" s="114"/>
      <c r="M1127" s="114"/>
      <c r="N1127" s="114"/>
      <c r="O1127" s="97"/>
      <c r="P1127" s="97"/>
      <c r="Q1127" s="9"/>
      <c r="R1127" s="112"/>
      <c r="S1127" s="107"/>
      <c r="T1127" s="107"/>
      <c r="U1127" s="96"/>
    </row>
    <row r="1128" spans="2:21" s="92" customFormat="1" ht="18" customHeight="1" x14ac:dyDescent="0.2">
      <c r="B1128" s="97"/>
      <c r="C1128" s="23"/>
      <c r="D1128" s="98"/>
      <c r="E1128" s="9"/>
      <c r="F1128" s="9"/>
      <c r="G1128" s="9"/>
      <c r="H1128" s="9"/>
      <c r="I1128" s="9"/>
      <c r="J1128" s="9"/>
      <c r="K1128" s="9"/>
      <c r="L1128" s="114"/>
      <c r="M1128" s="114"/>
      <c r="N1128" s="114"/>
      <c r="O1128" s="97"/>
      <c r="P1128" s="97"/>
      <c r="Q1128" s="9"/>
      <c r="R1128" s="112"/>
      <c r="S1128" s="107"/>
      <c r="T1128" s="107"/>
      <c r="U1128" s="96"/>
    </row>
    <row r="1129" spans="2:21" s="92" customFormat="1" ht="18" customHeight="1" x14ac:dyDescent="0.2">
      <c r="B1129" s="97"/>
      <c r="C1129" s="23"/>
      <c r="D1129" s="98"/>
      <c r="E1129" s="9"/>
      <c r="F1129" s="9"/>
      <c r="G1129" s="9"/>
      <c r="H1129" s="9"/>
      <c r="I1129" s="9"/>
      <c r="J1129" s="9"/>
      <c r="K1129" s="9"/>
      <c r="L1129" s="114"/>
      <c r="M1129" s="114"/>
      <c r="N1129" s="114"/>
      <c r="O1129" s="97"/>
      <c r="P1129" s="97"/>
      <c r="Q1129" s="9"/>
      <c r="R1129" s="112"/>
      <c r="S1129" s="107"/>
      <c r="T1129" s="107"/>
      <c r="U1129" s="96"/>
    </row>
    <row r="1130" spans="2:21" s="92" customFormat="1" ht="18" customHeight="1" x14ac:dyDescent="0.2">
      <c r="B1130" s="97"/>
      <c r="C1130" s="23"/>
      <c r="D1130" s="98"/>
      <c r="E1130" s="9"/>
      <c r="F1130" s="9"/>
      <c r="G1130" s="9"/>
      <c r="H1130" s="9"/>
      <c r="I1130" s="9"/>
      <c r="J1130" s="9"/>
      <c r="K1130" s="9"/>
      <c r="L1130" s="114"/>
      <c r="M1130" s="114"/>
      <c r="N1130" s="114"/>
      <c r="O1130" s="97"/>
      <c r="P1130" s="97"/>
      <c r="Q1130" s="9"/>
      <c r="R1130" s="112"/>
      <c r="S1130" s="107"/>
      <c r="T1130" s="107"/>
      <c r="U1130" s="96"/>
    </row>
    <row r="1131" spans="2:21" s="92" customFormat="1" ht="18" customHeight="1" x14ac:dyDescent="0.2">
      <c r="B1131" s="97"/>
      <c r="C1131" s="23"/>
      <c r="D1131" s="98"/>
      <c r="E1131" s="9"/>
      <c r="F1131" s="9"/>
      <c r="G1131" s="9"/>
      <c r="H1131" s="9"/>
      <c r="I1131" s="9"/>
      <c r="J1131" s="9"/>
      <c r="K1131" s="9"/>
      <c r="L1131" s="114"/>
      <c r="M1131" s="114"/>
      <c r="N1131" s="114"/>
      <c r="O1131" s="97"/>
      <c r="P1131" s="97"/>
      <c r="Q1131" s="9"/>
      <c r="R1131" s="112"/>
      <c r="S1131" s="107"/>
      <c r="T1131" s="107"/>
      <c r="U1131" s="96"/>
    </row>
    <row r="1132" spans="2:21" s="92" customFormat="1" ht="18" customHeight="1" x14ac:dyDescent="0.2">
      <c r="B1132" s="97"/>
      <c r="C1132" s="23"/>
      <c r="D1132" s="98"/>
      <c r="E1132" s="9"/>
      <c r="F1132" s="9"/>
      <c r="G1132" s="9"/>
      <c r="H1132" s="9"/>
      <c r="I1132" s="9"/>
      <c r="J1132" s="9"/>
      <c r="K1132" s="9"/>
      <c r="L1132" s="114"/>
      <c r="M1132" s="114"/>
      <c r="N1132" s="114"/>
      <c r="O1132" s="97"/>
      <c r="P1132" s="97"/>
      <c r="Q1132" s="9"/>
      <c r="R1132" s="112"/>
      <c r="S1132" s="107"/>
      <c r="T1132" s="107"/>
      <c r="U1132" s="96"/>
    </row>
    <row r="1133" spans="2:21" s="92" customFormat="1" ht="18" customHeight="1" x14ac:dyDescent="0.2">
      <c r="B1133" s="97"/>
      <c r="C1133" s="23"/>
      <c r="D1133" s="98"/>
      <c r="E1133" s="9"/>
      <c r="F1133" s="9"/>
      <c r="G1133" s="9"/>
      <c r="H1133" s="9"/>
      <c r="I1133" s="9"/>
      <c r="J1133" s="9"/>
      <c r="K1133" s="9"/>
      <c r="L1133" s="114"/>
      <c r="M1133" s="114"/>
      <c r="N1133" s="114"/>
      <c r="O1133" s="97"/>
      <c r="P1133" s="97"/>
      <c r="Q1133" s="9"/>
      <c r="R1133" s="112"/>
      <c r="S1133" s="107"/>
      <c r="T1133" s="107"/>
      <c r="U1133" s="96"/>
    </row>
    <row r="1134" spans="2:21" s="92" customFormat="1" ht="18" customHeight="1" x14ac:dyDescent="0.2">
      <c r="B1134" s="97"/>
      <c r="C1134" s="23"/>
      <c r="D1134" s="98"/>
      <c r="E1134" s="9"/>
      <c r="F1134" s="9"/>
      <c r="G1134" s="9"/>
      <c r="H1134" s="9"/>
      <c r="I1134" s="9"/>
      <c r="J1134" s="9"/>
      <c r="K1134" s="9"/>
      <c r="L1134" s="114"/>
      <c r="M1134" s="114"/>
      <c r="N1134" s="114"/>
      <c r="O1134" s="97"/>
      <c r="P1134" s="97"/>
      <c r="Q1134" s="9"/>
      <c r="R1134" s="112"/>
      <c r="S1134" s="107"/>
      <c r="T1134" s="107"/>
      <c r="U1134" s="96"/>
    </row>
    <row r="1135" spans="2:21" s="92" customFormat="1" ht="18" customHeight="1" x14ac:dyDescent="0.2">
      <c r="B1135" s="97"/>
      <c r="C1135" s="23"/>
      <c r="D1135" s="98"/>
      <c r="E1135" s="9"/>
      <c r="F1135" s="9"/>
      <c r="G1135" s="9"/>
      <c r="H1135" s="9"/>
      <c r="I1135" s="9"/>
      <c r="J1135" s="9"/>
      <c r="K1135" s="9"/>
      <c r="L1135" s="114"/>
      <c r="M1135" s="114"/>
      <c r="N1135" s="114"/>
      <c r="O1135" s="97"/>
      <c r="P1135" s="97"/>
      <c r="Q1135" s="9"/>
      <c r="R1135" s="112"/>
      <c r="S1135" s="107"/>
      <c r="T1135" s="107"/>
      <c r="U1135" s="96"/>
    </row>
    <row r="1136" spans="2:21" s="92" customFormat="1" ht="18" customHeight="1" x14ac:dyDescent="0.2">
      <c r="B1136" s="97"/>
      <c r="C1136" s="23"/>
      <c r="D1136" s="98"/>
      <c r="E1136" s="9"/>
      <c r="F1136" s="9"/>
      <c r="G1136" s="9"/>
      <c r="H1136" s="9"/>
      <c r="I1136" s="9"/>
      <c r="J1136" s="9"/>
      <c r="K1136" s="9"/>
      <c r="L1136" s="114"/>
      <c r="M1136" s="114"/>
      <c r="N1136" s="114"/>
      <c r="O1136" s="97"/>
      <c r="P1136" s="97"/>
      <c r="Q1136" s="9"/>
      <c r="R1136" s="112"/>
      <c r="S1136" s="107"/>
      <c r="T1136" s="107"/>
      <c r="U1136" s="96"/>
    </row>
    <row r="1137" spans="2:21" s="92" customFormat="1" ht="18" customHeight="1" x14ac:dyDescent="0.2">
      <c r="B1137" s="97"/>
      <c r="C1137" s="23"/>
      <c r="D1137" s="98"/>
      <c r="E1137" s="9"/>
      <c r="F1137" s="9"/>
      <c r="G1137" s="9"/>
      <c r="H1137" s="9"/>
      <c r="I1137" s="9"/>
      <c r="J1137" s="9"/>
      <c r="K1137" s="9"/>
      <c r="L1137" s="114"/>
      <c r="M1137" s="114"/>
      <c r="N1137" s="114"/>
      <c r="O1137" s="97"/>
      <c r="P1137" s="97"/>
      <c r="Q1137" s="9"/>
      <c r="R1137" s="112"/>
      <c r="S1137" s="107"/>
      <c r="T1137" s="107"/>
      <c r="U1137" s="96"/>
    </row>
    <row r="1138" spans="2:21" s="92" customFormat="1" ht="18" customHeight="1" x14ac:dyDescent="0.2">
      <c r="B1138" s="97"/>
      <c r="C1138" s="23"/>
      <c r="D1138" s="98"/>
      <c r="E1138" s="9"/>
      <c r="F1138" s="9"/>
      <c r="G1138" s="9"/>
      <c r="H1138" s="9"/>
      <c r="I1138" s="9"/>
      <c r="J1138" s="9"/>
      <c r="K1138" s="9"/>
      <c r="L1138" s="114"/>
      <c r="M1138" s="114"/>
      <c r="N1138" s="114"/>
      <c r="O1138" s="97"/>
      <c r="P1138" s="97"/>
      <c r="Q1138" s="9"/>
      <c r="R1138" s="112"/>
      <c r="S1138" s="107"/>
      <c r="T1138" s="107"/>
      <c r="U1138" s="96"/>
    </row>
    <row r="1139" spans="2:21" s="92" customFormat="1" ht="18" customHeight="1" x14ac:dyDescent="0.2">
      <c r="B1139" s="97"/>
      <c r="C1139" s="23"/>
      <c r="D1139" s="98"/>
      <c r="E1139" s="9"/>
      <c r="F1139" s="9"/>
      <c r="G1139" s="9"/>
      <c r="H1139" s="9"/>
      <c r="I1139" s="9"/>
      <c r="J1139" s="9"/>
      <c r="K1139" s="9"/>
      <c r="L1139" s="114"/>
      <c r="M1139" s="114"/>
      <c r="N1139" s="114"/>
      <c r="O1139" s="97"/>
      <c r="P1139" s="97"/>
      <c r="Q1139" s="9"/>
      <c r="R1139" s="112"/>
      <c r="S1139" s="107"/>
      <c r="T1139" s="107"/>
      <c r="U1139" s="96"/>
    </row>
    <row r="1140" spans="2:21" s="92" customFormat="1" ht="18" customHeight="1" x14ac:dyDescent="0.2">
      <c r="B1140" s="97"/>
      <c r="C1140" s="23"/>
      <c r="D1140" s="98"/>
      <c r="E1140" s="9"/>
      <c r="F1140" s="9"/>
      <c r="G1140" s="9"/>
      <c r="H1140" s="9"/>
      <c r="I1140" s="9"/>
      <c r="J1140" s="9"/>
      <c r="K1140" s="9"/>
      <c r="L1140" s="114"/>
      <c r="M1140" s="114"/>
      <c r="N1140" s="114"/>
      <c r="O1140" s="97"/>
      <c r="P1140" s="97"/>
      <c r="Q1140" s="9"/>
      <c r="R1140" s="112"/>
      <c r="S1140" s="107"/>
      <c r="T1140" s="107"/>
      <c r="U1140" s="96"/>
    </row>
    <row r="1141" spans="2:21" s="92" customFormat="1" ht="18" customHeight="1" x14ac:dyDescent="0.2">
      <c r="B1141" s="97"/>
      <c r="C1141" s="23"/>
      <c r="D1141" s="98"/>
      <c r="E1141" s="9"/>
      <c r="F1141" s="9"/>
      <c r="G1141" s="9"/>
      <c r="H1141" s="9"/>
      <c r="I1141" s="9"/>
      <c r="J1141" s="9"/>
      <c r="K1141" s="9"/>
      <c r="L1141" s="114"/>
      <c r="M1141" s="114"/>
      <c r="N1141" s="114"/>
      <c r="O1141" s="97"/>
      <c r="P1141" s="97"/>
      <c r="Q1141" s="9"/>
      <c r="R1141" s="112"/>
      <c r="S1141" s="107"/>
      <c r="T1141" s="107"/>
      <c r="U1141" s="96"/>
    </row>
    <row r="1142" spans="2:21" s="92" customFormat="1" ht="18" customHeight="1" x14ac:dyDescent="0.2">
      <c r="B1142" s="97"/>
      <c r="C1142" s="23"/>
      <c r="D1142" s="98"/>
      <c r="E1142" s="9"/>
      <c r="F1142" s="9"/>
      <c r="G1142" s="9"/>
      <c r="H1142" s="9"/>
      <c r="I1142" s="9"/>
      <c r="J1142" s="9"/>
      <c r="K1142" s="9"/>
      <c r="L1142" s="114"/>
      <c r="M1142" s="114"/>
      <c r="N1142" s="114"/>
      <c r="O1142" s="97"/>
      <c r="P1142" s="97"/>
      <c r="Q1142" s="9"/>
      <c r="R1142" s="112"/>
      <c r="S1142" s="107"/>
      <c r="T1142" s="107"/>
      <c r="U1142" s="96"/>
    </row>
    <row r="1143" spans="2:21" s="92" customFormat="1" ht="18" customHeight="1" x14ac:dyDescent="0.2">
      <c r="B1143" s="97"/>
      <c r="C1143" s="23"/>
      <c r="D1143" s="98"/>
      <c r="E1143" s="9"/>
      <c r="F1143" s="9"/>
      <c r="G1143" s="9"/>
      <c r="H1143" s="9"/>
      <c r="I1143" s="9"/>
      <c r="J1143" s="9"/>
      <c r="K1143" s="9"/>
      <c r="L1143" s="114"/>
      <c r="M1143" s="114"/>
      <c r="N1143" s="114"/>
      <c r="O1143" s="97"/>
      <c r="P1143" s="97"/>
      <c r="Q1143" s="9"/>
      <c r="R1143" s="112"/>
      <c r="S1143" s="107"/>
      <c r="T1143" s="107"/>
      <c r="U1143" s="96"/>
    </row>
    <row r="1144" spans="2:21" s="92" customFormat="1" ht="18" customHeight="1" x14ac:dyDescent="0.2">
      <c r="B1144" s="97"/>
      <c r="C1144" s="23"/>
      <c r="D1144" s="98"/>
      <c r="E1144" s="9"/>
      <c r="F1144" s="9"/>
      <c r="G1144" s="9"/>
      <c r="H1144" s="9"/>
      <c r="I1144" s="9"/>
      <c r="J1144" s="9"/>
      <c r="K1144" s="9"/>
      <c r="L1144" s="114"/>
      <c r="M1144" s="114"/>
      <c r="N1144" s="114"/>
      <c r="O1144" s="97"/>
      <c r="P1144" s="97"/>
      <c r="Q1144" s="9"/>
      <c r="R1144" s="112"/>
      <c r="S1144" s="107"/>
      <c r="T1144" s="107"/>
      <c r="U1144" s="96"/>
    </row>
    <row r="1145" spans="2:21" s="92" customFormat="1" ht="18" customHeight="1" x14ac:dyDescent="0.2">
      <c r="B1145" s="97"/>
      <c r="C1145" s="23"/>
      <c r="D1145" s="98"/>
      <c r="E1145" s="9"/>
      <c r="F1145" s="9"/>
      <c r="G1145" s="9"/>
      <c r="H1145" s="9"/>
      <c r="I1145" s="9"/>
      <c r="J1145" s="9"/>
      <c r="K1145" s="9"/>
      <c r="L1145" s="114"/>
      <c r="M1145" s="114"/>
      <c r="N1145" s="114"/>
      <c r="O1145" s="97"/>
      <c r="P1145" s="97"/>
      <c r="Q1145" s="9"/>
      <c r="R1145" s="112"/>
      <c r="S1145" s="107"/>
      <c r="T1145" s="107"/>
      <c r="U1145" s="96"/>
    </row>
    <row r="1146" spans="2:21" s="92" customFormat="1" ht="18" customHeight="1" x14ac:dyDescent="0.2">
      <c r="B1146" s="97"/>
      <c r="C1146" s="23"/>
      <c r="D1146" s="98"/>
      <c r="E1146" s="9"/>
      <c r="F1146" s="9"/>
      <c r="G1146" s="9"/>
      <c r="H1146" s="9"/>
      <c r="I1146" s="9"/>
      <c r="J1146" s="9"/>
      <c r="K1146" s="9"/>
      <c r="L1146" s="114"/>
      <c r="M1146" s="114"/>
      <c r="N1146" s="114"/>
      <c r="O1146" s="97"/>
      <c r="P1146" s="97"/>
      <c r="Q1146" s="9"/>
      <c r="R1146" s="112"/>
      <c r="S1146" s="107"/>
      <c r="T1146" s="107"/>
      <c r="U1146" s="96"/>
    </row>
    <row r="1147" spans="2:21" s="92" customFormat="1" ht="18" customHeight="1" x14ac:dyDescent="0.2">
      <c r="B1147" s="97"/>
      <c r="C1147" s="23"/>
      <c r="D1147" s="98"/>
      <c r="E1147" s="9"/>
      <c r="F1147" s="9"/>
      <c r="G1147" s="9"/>
      <c r="H1147" s="9"/>
      <c r="I1147" s="9"/>
      <c r="J1147" s="9"/>
      <c r="K1147" s="9"/>
      <c r="L1147" s="114"/>
      <c r="M1147" s="114"/>
      <c r="N1147" s="114"/>
      <c r="O1147" s="97"/>
      <c r="P1147" s="97"/>
      <c r="Q1147" s="9"/>
      <c r="R1147" s="112"/>
      <c r="S1147" s="107"/>
      <c r="T1147" s="107"/>
      <c r="U1147" s="96"/>
    </row>
    <row r="1148" spans="2:21" s="92" customFormat="1" ht="18" customHeight="1" x14ac:dyDescent="0.2">
      <c r="B1148" s="97"/>
      <c r="C1148" s="23"/>
      <c r="D1148" s="98"/>
      <c r="E1148" s="9"/>
      <c r="F1148" s="9"/>
      <c r="G1148" s="9"/>
      <c r="H1148" s="9"/>
      <c r="I1148" s="9"/>
      <c r="J1148" s="9"/>
      <c r="K1148" s="9"/>
      <c r="L1148" s="114"/>
      <c r="M1148" s="114"/>
      <c r="N1148" s="114"/>
      <c r="O1148" s="97"/>
      <c r="P1148" s="97"/>
      <c r="Q1148" s="9"/>
      <c r="R1148" s="112"/>
      <c r="S1148" s="107"/>
      <c r="T1148" s="107"/>
      <c r="U1148" s="96"/>
    </row>
    <row r="1149" spans="2:21" s="92" customFormat="1" ht="18" customHeight="1" x14ac:dyDescent="0.2">
      <c r="B1149" s="97"/>
      <c r="C1149" s="23"/>
      <c r="D1149" s="98"/>
      <c r="E1149" s="9"/>
      <c r="F1149" s="9"/>
      <c r="G1149" s="9"/>
      <c r="H1149" s="9"/>
      <c r="I1149" s="9"/>
      <c r="J1149" s="9"/>
      <c r="K1149" s="9"/>
      <c r="L1149" s="114"/>
      <c r="M1149" s="114"/>
      <c r="N1149" s="114"/>
      <c r="O1149" s="97"/>
      <c r="P1149" s="97"/>
      <c r="Q1149" s="9"/>
      <c r="R1149" s="112"/>
      <c r="S1149" s="107"/>
      <c r="T1149" s="107"/>
      <c r="U1149" s="96"/>
    </row>
    <row r="1150" spans="2:21" s="92" customFormat="1" ht="18" customHeight="1" x14ac:dyDescent="0.2">
      <c r="B1150" s="97"/>
      <c r="C1150" s="23"/>
      <c r="D1150" s="98"/>
      <c r="E1150" s="9"/>
      <c r="F1150" s="9"/>
      <c r="G1150" s="9"/>
      <c r="H1150" s="9"/>
      <c r="I1150" s="9"/>
      <c r="J1150" s="9"/>
      <c r="K1150" s="9"/>
      <c r="L1150" s="114"/>
      <c r="M1150" s="114"/>
      <c r="N1150" s="114"/>
      <c r="O1150" s="97"/>
      <c r="P1150" s="97"/>
      <c r="Q1150" s="9"/>
      <c r="R1150" s="112"/>
      <c r="S1150" s="107"/>
      <c r="T1150" s="107"/>
      <c r="U1150" s="96"/>
    </row>
    <row r="1151" spans="2:21" s="92" customFormat="1" ht="18" customHeight="1" x14ac:dyDescent="0.2">
      <c r="B1151" s="97"/>
      <c r="C1151" s="23"/>
      <c r="D1151" s="98"/>
      <c r="E1151" s="9"/>
      <c r="F1151" s="9"/>
      <c r="G1151" s="9"/>
      <c r="H1151" s="9"/>
      <c r="I1151" s="9"/>
      <c r="J1151" s="9"/>
      <c r="K1151" s="9"/>
      <c r="L1151" s="114"/>
      <c r="M1151" s="114"/>
      <c r="N1151" s="114"/>
      <c r="O1151" s="97"/>
      <c r="P1151" s="97"/>
      <c r="Q1151" s="9"/>
      <c r="R1151" s="112"/>
      <c r="S1151" s="107"/>
      <c r="T1151" s="107"/>
      <c r="U1151" s="96"/>
    </row>
    <row r="1152" spans="2:21" s="92" customFormat="1" ht="18" customHeight="1" x14ac:dyDescent="0.2">
      <c r="B1152" s="97"/>
      <c r="C1152" s="23"/>
      <c r="D1152" s="98"/>
      <c r="E1152" s="9"/>
      <c r="F1152" s="9"/>
      <c r="G1152" s="9"/>
      <c r="H1152" s="9"/>
      <c r="I1152" s="9"/>
      <c r="J1152" s="9"/>
      <c r="K1152" s="9"/>
      <c r="L1152" s="114"/>
      <c r="M1152" s="114"/>
      <c r="N1152" s="114"/>
      <c r="O1152" s="97"/>
      <c r="P1152" s="97"/>
      <c r="Q1152" s="9"/>
      <c r="R1152" s="112"/>
      <c r="S1152" s="107"/>
      <c r="T1152" s="107"/>
      <c r="U1152" s="96"/>
    </row>
    <row r="1153" spans="2:21" s="92" customFormat="1" ht="18" customHeight="1" x14ac:dyDescent="0.2">
      <c r="B1153" s="97"/>
      <c r="C1153" s="23"/>
      <c r="D1153" s="98"/>
      <c r="E1153" s="9"/>
      <c r="F1153" s="9"/>
      <c r="G1153" s="9"/>
      <c r="H1153" s="9"/>
      <c r="I1153" s="9"/>
      <c r="J1153" s="9"/>
      <c r="K1153" s="9"/>
      <c r="L1153" s="114"/>
      <c r="M1153" s="114"/>
      <c r="N1153" s="114"/>
      <c r="O1153" s="97"/>
      <c r="P1153" s="97"/>
      <c r="Q1153" s="9"/>
      <c r="R1153" s="112"/>
      <c r="S1153" s="107"/>
      <c r="T1153" s="107"/>
      <c r="U1153" s="96"/>
    </row>
    <row r="1154" spans="2:21" s="92" customFormat="1" ht="18" customHeight="1" x14ac:dyDescent="0.2">
      <c r="B1154" s="97"/>
      <c r="C1154" s="23"/>
      <c r="D1154" s="98"/>
      <c r="E1154" s="9"/>
      <c r="F1154" s="9"/>
      <c r="G1154" s="9"/>
      <c r="H1154" s="9"/>
      <c r="I1154" s="9"/>
      <c r="J1154" s="9"/>
      <c r="K1154" s="9"/>
      <c r="L1154" s="114"/>
      <c r="M1154" s="114"/>
      <c r="N1154" s="114"/>
      <c r="O1154" s="97"/>
      <c r="P1154" s="97"/>
      <c r="Q1154" s="9"/>
      <c r="R1154" s="112"/>
      <c r="S1154" s="107"/>
      <c r="T1154" s="107"/>
      <c r="U1154" s="96"/>
    </row>
    <row r="1155" spans="2:21" s="92" customFormat="1" ht="18" customHeight="1" x14ac:dyDescent="0.2">
      <c r="B1155" s="97"/>
      <c r="C1155" s="23"/>
      <c r="D1155" s="98"/>
      <c r="E1155" s="9"/>
      <c r="F1155" s="9"/>
      <c r="G1155" s="9"/>
      <c r="H1155" s="9"/>
      <c r="I1155" s="9"/>
      <c r="J1155" s="9"/>
      <c r="K1155" s="9"/>
      <c r="L1155" s="114"/>
      <c r="M1155" s="114"/>
      <c r="N1155" s="114"/>
      <c r="O1155" s="97"/>
      <c r="P1155" s="97"/>
      <c r="Q1155" s="9"/>
      <c r="R1155" s="112"/>
      <c r="S1155" s="107"/>
      <c r="T1155" s="107"/>
      <c r="U1155" s="96"/>
    </row>
    <row r="1156" spans="2:21" s="92" customFormat="1" ht="18" customHeight="1" x14ac:dyDescent="0.2">
      <c r="B1156" s="97"/>
      <c r="C1156" s="23"/>
      <c r="D1156" s="98"/>
      <c r="E1156" s="9"/>
      <c r="F1156" s="9"/>
      <c r="G1156" s="9"/>
      <c r="H1156" s="9"/>
      <c r="I1156" s="9"/>
      <c r="J1156" s="9"/>
      <c r="K1156" s="9"/>
      <c r="L1156" s="114"/>
      <c r="M1156" s="114"/>
      <c r="N1156" s="114"/>
      <c r="O1156" s="97"/>
      <c r="P1156" s="97"/>
      <c r="Q1156" s="9"/>
      <c r="R1156" s="112"/>
      <c r="S1156" s="107"/>
      <c r="T1156" s="107"/>
      <c r="U1156" s="96"/>
    </row>
    <row r="1157" spans="2:21" s="92" customFormat="1" ht="18" customHeight="1" x14ac:dyDescent="0.2">
      <c r="B1157" s="97"/>
      <c r="C1157" s="23"/>
      <c r="D1157" s="98"/>
      <c r="E1157" s="9"/>
      <c r="F1157" s="9"/>
      <c r="G1157" s="9"/>
      <c r="H1157" s="9"/>
      <c r="I1157" s="9"/>
      <c r="J1157" s="9"/>
      <c r="K1157" s="9"/>
      <c r="L1157" s="114"/>
      <c r="M1157" s="114"/>
      <c r="N1157" s="114"/>
      <c r="O1157" s="97"/>
      <c r="P1157" s="97"/>
      <c r="Q1157" s="9"/>
      <c r="R1157" s="112"/>
      <c r="S1157" s="107"/>
      <c r="T1157" s="107"/>
      <c r="U1157" s="96"/>
    </row>
    <row r="1158" spans="2:21" s="92" customFormat="1" ht="18" customHeight="1" x14ac:dyDescent="0.2">
      <c r="B1158" s="97"/>
      <c r="C1158" s="23"/>
      <c r="D1158" s="98"/>
      <c r="E1158" s="9"/>
      <c r="F1158" s="9"/>
      <c r="G1158" s="9"/>
      <c r="H1158" s="9"/>
      <c r="I1158" s="9"/>
      <c r="J1158" s="9"/>
      <c r="K1158" s="9"/>
      <c r="L1158" s="114"/>
      <c r="M1158" s="114"/>
      <c r="N1158" s="114"/>
      <c r="O1158" s="97"/>
      <c r="P1158" s="97"/>
      <c r="Q1158" s="9"/>
      <c r="R1158" s="112"/>
      <c r="S1158" s="107"/>
      <c r="T1158" s="107"/>
      <c r="U1158" s="96"/>
    </row>
    <row r="1159" spans="2:21" s="92" customFormat="1" ht="18" customHeight="1" x14ac:dyDescent="0.2">
      <c r="B1159" s="97"/>
      <c r="C1159" s="23"/>
      <c r="D1159" s="98"/>
      <c r="E1159" s="9"/>
      <c r="F1159" s="9"/>
      <c r="G1159" s="9"/>
      <c r="H1159" s="9"/>
      <c r="I1159" s="9"/>
      <c r="J1159" s="9"/>
      <c r="K1159" s="9"/>
      <c r="L1159" s="114"/>
      <c r="M1159" s="114"/>
      <c r="N1159" s="114"/>
      <c r="O1159" s="97"/>
      <c r="P1159" s="97"/>
      <c r="Q1159" s="9"/>
      <c r="R1159" s="112"/>
      <c r="S1159" s="107"/>
      <c r="T1159" s="107"/>
      <c r="U1159" s="96"/>
    </row>
    <row r="1160" spans="2:21" s="92" customFormat="1" ht="18" customHeight="1" x14ac:dyDescent="0.2">
      <c r="B1160" s="97"/>
      <c r="C1160" s="23"/>
      <c r="D1160" s="98"/>
      <c r="E1160" s="9"/>
      <c r="F1160" s="9"/>
      <c r="G1160" s="9"/>
      <c r="H1160" s="9"/>
      <c r="I1160" s="9"/>
      <c r="J1160" s="9"/>
      <c r="K1160" s="9"/>
      <c r="L1160" s="114"/>
      <c r="M1160" s="114"/>
      <c r="N1160" s="114"/>
      <c r="O1160" s="97"/>
      <c r="P1160" s="97"/>
      <c r="Q1160" s="9"/>
      <c r="R1160" s="112"/>
      <c r="S1160" s="107"/>
      <c r="T1160" s="107"/>
      <c r="U1160" s="96"/>
    </row>
    <row r="1161" spans="2:21" s="92" customFormat="1" ht="18" customHeight="1" x14ac:dyDescent="0.2">
      <c r="B1161" s="97"/>
      <c r="C1161" s="23"/>
      <c r="D1161" s="98"/>
      <c r="E1161" s="9"/>
      <c r="F1161" s="9"/>
      <c r="G1161" s="9"/>
      <c r="H1161" s="9"/>
      <c r="I1161" s="9"/>
      <c r="J1161" s="9"/>
      <c r="K1161" s="9"/>
      <c r="L1161" s="114"/>
      <c r="M1161" s="114"/>
      <c r="N1161" s="114"/>
      <c r="O1161" s="97"/>
      <c r="P1161" s="97"/>
      <c r="Q1161" s="9"/>
      <c r="R1161" s="112"/>
      <c r="S1161" s="107"/>
      <c r="T1161" s="107"/>
      <c r="U1161" s="96"/>
    </row>
    <row r="1162" spans="2:21" s="92" customFormat="1" ht="18" customHeight="1" x14ac:dyDescent="0.2">
      <c r="B1162" s="97"/>
      <c r="C1162" s="23"/>
      <c r="D1162" s="98"/>
      <c r="E1162" s="9"/>
      <c r="F1162" s="9"/>
      <c r="G1162" s="9"/>
      <c r="H1162" s="9"/>
      <c r="I1162" s="9"/>
      <c r="J1162" s="9"/>
      <c r="K1162" s="9"/>
      <c r="L1162" s="114"/>
      <c r="M1162" s="114"/>
      <c r="N1162" s="114"/>
      <c r="O1162" s="97"/>
      <c r="P1162" s="97"/>
      <c r="Q1162" s="9"/>
      <c r="R1162" s="112"/>
      <c r="S1162" s="107"/>
      <c r="T1162" s="107"/>
      <c r="U1162" s="96"/>
    </row>
    <row r="1163" spans="2:21" s="92" customFormat="1" ht="18" customHeight="1" x14ac:dyDescent="0.2">
      <c r="B1163" s="97"/>
      <c r="C1163" s="23"/>
      <c r="D1163" s="98"/>
      <c r="E1163" s="9"/>
      <c r="F1163" s="9"/>
      <c r="G1163" s="9"/>
      <c r="H1163" s="9"/>
      <c r="I1163" s="9"/>
      <c r="J1163" s="9"/>
      <c r="K1163" s="9"/>
      <c r="L1163" s="114"/>
      <c r="M1163" s="114"/>
      <c r="N1163" s="114"/>
      <c r="O1163" s="97"/>
      <c r="P1163" s="97"/>
      <c r="Q1163" s="9"/>
      <c r="R1163" s="112"/>
      <c r="S1163" s="107"/>
      <c r="T1163" s="107"/>
      <c r="U1163" s="96"/>
    </row>
    <row r="1164" spans="2:21" s="92" customFormat="1" ht="18" customHeight="1" x14ac:dyDescent="0.2">
      <c r="B1164" s="97"/>
      <c r="C1164" s="23"/>
      <c r="D1164" s="98"/>
      <c r="E1164" s="9"/>
      <c r="F1164" s="9"/>
      <c r="G1164" s="9"/>
      <c r="H1164" s="9"/>
      <c r="I1164" s="9"/>
      <c r="J1164" s="9"/>
      <c r="K1164" s="9"/>
      <c r="L1164" s="114"/>
      <c r="M1164" s="114"/>
      <c r="N1164" s="114"/>
      <c r="O1164" s="97"/>
      <c r="P1164" s="97"/>
      <c r="Q1164" s="9"/>
      <c r="R1164" s="112"/>
      <c r="S1164" s="107"/>
      <c r="T1164" s="107"/>
      <c r="U1164" s="96"/>
    </row>
    <row r="1165" spans="2:21" s="92" customFormat="1" ht="18" customHeight="1" x14ac:dyDescent="0.2">
      <c r="B1165" s="97"/>
      <c r="C1165" s="23"/>
      <c r="D1165" s="98"/>
      <c r="E1165" s="9"/>
      <c r="F1165" s="9"/>
      <c r="G1165" s="9"/>
      <c r="H1165" s="9"/>
      <c r="I1165" s="9"/>
      <c r="J1165" s="9"/>
      <c r="K1165" s="9"/>
      <c r="L1165" s="114"/>
      <c r="M1165" s="114"/>
      <c r="N1165" s="114"/>
      <c r="O1165" s="97"/>
      <c r="P1165" s="97"/>
      <c r="Q1165" s="9"/>
      <c r="R1165" s="112"/>
      <c r="S1165" s="107"/>
      <c r="T1165" s="107"/>
      <c r="U1165" s="96"/>
    </row>
    <row r="1166" spans="2:21" s="92" customFormat="1" ht="18" customHeight="1" x14ac:dyDescent="0.2">
      <c r="B1166" s="97"/>
      <c r="C1166" s="23"/>
      <c r="D1166" s="98"/>
      <c r="E1166" s="9"/>
      <c r="F1166" s="9"/>
      <c r="G1166" s="9"/>
      <c r="H1166" s="9"/>
      <c r="I1166" s="9"/>
      <c r="J1166" s="9"/>
      <c r="K1166" s="9"/>
      <c r="L1166" s="114"/>
      <c r="M1166" s="114"/>
      <c r="N1166" s="114"/>
      <c r="O1166" s="97"/>
      <c r="P1166" s="97"/>
      <c r="Q1166" s="9"/>
      <c r="R1166" s="112"/>
      <c r="S1166" s="107"/>
      <c r="T1166" s="107"/>
      <c r="U1166" s="96"/>
    </row>
    <row r="1167" spans="2:21" s="92" customFormat="1" ht="18" customHeight="1" x14ac:dyDescent="0.2">
      <c r="B1167" s="97"/>
      <c r="C1167" s="23"/>
      <c r="D1167" s="98"/>
      <c r="E1167" s="9"/>
      <c r="F1167" s="9"/>
      <c r="G1167" s="9"/>
      <c r="H1167" s="9"/>
      <c r="I1167" s="9"/>
      <c r="J1167" s="9"/>
      <c r="K1167" s="9"/>
      <c r="L1167" s="114"/>
      <c r="M1167" s="114"/>
      <c r="N1167" s="114"/>
      <c r="O1167" s="97"/>
      <c r="P1167" s="97"/>
      <c r="Q1167" s="9"/>
      <c r="R1167" s="112"/>
      <c r="S1167" s="107"/>
      <c r="T1167" s="107"/>
      <c r="U1167" s="96"/>
    </row>
    <row r="1168" spans="2:21" s="92" customFormat="1" ht="18" customHeight="1" x14ac:dyDescent="0.2">
      <c r="B1168" s="97"/>
      <c r="C1168" s="23"/>
      <c r="D1168" s="98"/>
      <c r="E1168" s="9"/>
      <c r="F1168" s="9"/>
      <c r="G1168" s="9"/>
      <c r="H1168" s="9"/>
      <c r="I1168" s="9"/>
      <c r="J1168" s="9"/>
      <c r="K1168" s="9"/>
      <c r="L1168" s="114"/>
      <c r="M1168" s="114"/>
      <c r="N1168" s="114"/>
      <c r="O1168" s="97"/>
      <c r="P1168" s="97"/>
      <c r="Q1168" s="9"/>
      <c r="R1168" s="112"/>
      <c r="S1168" s="107"/>
      <c r="T1168" s="107"/>
      <c r="U1168" s="96"/>
    </row>
    <row r="1169" spans="2:21" s="92" customFormat="1" ht="18" customHeight="1" x14ac:dyDescent="0.2">
      <c r="B1169" s="97"/>
      <c r="C1169" s="23"/>
      <c r="D1169" s="98"/>
      <c r="E1169" s="9"/>
      <c r="F1169" s="9"/>
      <c r="G1169" s="9"/>
      <c r="H1169" s="9"/>
      <c r="I1169" s="9"/>
      <c r="J1169" s="9"/>
      <c r="K1169" s="9"/>
      <c r="L1169" s="114"/>
      <c r="M1169" s="114"/>
      <c r="N1169" s="114"/>
      <c r="O1169" s="97"/>
      <c r="P1169" s="97"/>
      <c r="Q1169" s="9"/>
      <c r="R1169" s="112"/>
      <c r="S1169" s="107"/>
      <c r="T1169" s="107"/>
      <c r="U1169" s="96"/>
    </row>
    <row r="1170" spans="2:21" s="92" customFormat="1" ht="18" customHeight="1" x14ac:dyDescent="0.2">
      <c r="B1170" s="97"/>
      <c r="C1170" s="23"/>
      <c r="D1170" s="98"/>
      <c r="E1170" s="9"/>
      <c r="F1170" s="9"/>
      <c r="G1170" s="9"/>
      <c r="H1170" s="9"/>
      <c r="I1170" s="9"/>
      <c r="J1170" s="9"/>
      <c r="K1170" s="9"/>
      <c r="L1170" s="114"/>
      <c r="M1170" s="114"/>
      <c r="N1170" s="114"/>
      <c r="O1170" s="97"/>
      <c r="P1170" s="97"/>
      <c r="Q1170" s="9"/>
      <c r="R1170" s="112"/>
      <c r="S1170" s="107"/>
      <c r="T1170" s="107"/>
      <c r="U1170" s="96"/>
    </row>
    <row r="1171" spans="2:21" s="92" customFormat="1" ht="18" customHeight="1" x14ac:dyDescent="0.2">
      <c r="B1171" s="97"/>
      <c r="C1171" s="23"/>
      <c r="D1171" s="98"/>
      <c r="E1171" s="9"/>
      <c r="F1171" s="9"/>
      <c r="G1171" s="9"/>
      <c r="H1171" s="9"/>
      <c r="I1171" s="9"/>
      <c r="J1171" s="9"/>
      <c r="K1171" s="9"/>
      <c r="L1171" s="114"/>
      <c r="M1171" s="114"/>
      <c r="N1171" s="114"/>
      <c r="O1171" s="97"/>
      <c r="P1171" s="97"/>
      <c r="Q1171" s="9"/>
      <c r="R1171" s="112"/>
      <c r="S1171" s="107"/>
      <c r="T1171" s="107"/>
      <c r="U1171" s="96"/>
    </row>
    <row r="1172" spans="2:21" s="92" customFormat="1" ht="18" customHeight="1" x14ac:dyDescent="0.2">
      <c r="B1172" s="97"/>
      <c r="C1172" s="23"/>
      <c r="D1172" s="98"/>
      <c r="E1172" s="9"/>
      <c r="F1172" s="9"/>
      <c r="G1172" s="9"/>
      <c r="H1172" s="9"/>
      <c r="I1172" s="9"/>
      <c r="J1172" s="9"/>
      <c r="K1172" s="9"/>
      <c r="L1172" s="114"/>
      <c r="M1172" s="114"/>
      <c r="N1172" s="114"/>
      <c r="O1172" s="97"/>
      <c r="P1172" s="97"/>
      <c r="Q1172" s="9"/>
      <c r="R1172" s="112"/>
      <c r="S1172" s="107"/>
      <c r="T1172" s="107"/>
      <c r="U1172" s="96"/>
    </row>
    <row r="1173" spans="2:21" s="92" customFormat="1" ht="18" customHeight="1" x14ac:dyDescent="0.2">
      <c r="B1173" s="97"/>
      <c r="C1173" s="23"/>
      <c r="D1173" s="98"/>
      <c r="E1173" s="9"/>
      <c r="F1173" s="9"/>
      <c r="G1173" s="9"/>
      <c r="H1173" s="9"/>
      <c r="I1173" s="9"/>
      <c r="J1173" s="9"/>
      <c r="K1173" s="9"/>
      <c r="L1173" s="114"/>
      <c r="M1173" s="114"/>
      <c r="N1173" s="114"/>
      <c r="O1173" s="97"/>
      <c r="P1173" s="97"/>
      <c r="Q1173" s="9"/>
      <c r="R1173" s="112"/>
      <c r="S1173" s="107"/>
      <c r="T1173" s="107"/>
      <c r="U1173" s="96"/>
    </row>
    <row r="1174" spans="2:21" s="92" customFormat="1" ht="18" customHeight="1" x14ac:dyDescent="0.2">
      <c r="B1174" s="97"/>
      <c r="C1174" s="23"/>
      <c r="D1174" s="98"/>
      <c r="E1174" s="9"/>
      <c r="F1174" s="9"/>
      <c r="G1174" s="9"/>
      <c r="H1174" s="9"/>
      <c r="I1174" s="9"/>
      <c r="J1174" s="9"/>
      <c r="K1174" s="9"/>
      <c r="L1174" s="114"/>
      <c r="M1174" s="114"/>
      <c r="N1174" s="114"/>
      <c r="O1174" s="97"/>
      <c r="P1174" s="97"/>
      <c r="Q1174" s="9"/>
      <c r="R1174" s="112"/>
      <c r="S1174" s="107"/>
      <c r="T1174" s="107"/>
      <c r="U1174" s="96"/>
    </row>
    <row r="1175" spans="2:21" s="92" customFormat="1" ht="18" customHeight="1" x14ac:dyDescent="0.2">
      <c r="B1175" s="97"/>
      <c r="C1175" s="23"/>
      <c r="D1175" s="98"/>
      <c r="E1175" s="9"/>
      <c r="F1175" s="9"/>
      <c r="G1175" s="9"/>
      <c r="H1175" s="9"/>
      <c r="I1175" s="9"/>
      <c r="J1175" s="9"/>
      <c r="K1175" s="9"/>
      <c r="L1175" s="114"/>
      <c r="M1175" s="114"/>
      <c r="N1175" s="114"/>
      <c r="O1175" s="97"/>
      <c r="P1175" s="97"/>
      <c r="Q1175" s="9"/>
      <c r="R1175" s="112"/>
      <c r="S1175" s="107"/>
      <c r="T1175" s="107"/>
      <c r="U1175" s="96"/>
    </row>
    <row r="1176" spans="2:21" s="92" customFormat="1" ht="18" customHeight="1" x14ac:dyDescent="0.2">
      <c r="B1176" s="97"/>
      <c r="C1176" s="23"/>
      <c r="D1176" s="98"/>
      <c r="E1176" s="9"/>
      <c r="F1176" s="9"/>
      <c r="G1176" s="9"/>
      <c r="H1176" s="9"/>
      <c r="I1176" s="9"/>
      <c r="J1176" s="9"/>
      <c r="K1176" s="9"/>
      <c r="L1176" s="114"/>
      <c r="M1176" s="114"/>
      <c r="N1176" s="114"/>
      <c r="O1176" s="97"/>
      <c r="P1176" s="97"/>
      <c r="Q1176" s="9"/>
      <c r="R1176" s="112"/>
      <c r="S1176" s="107"/>
      <c r="T1176" s="107"/>
      <c r="U1176" s="96"/>
    </row>
    <row r="1177" spans="2:21" s="92" customFormat="1" ht="18" customHeight="1" x14ac:dyDescent="0.2">
      <c r="B1177" s="97"/>
      <c r="C1177" s="23"/>
      <c r="D1177" s="98"/>
      <c r="E1177" s="9"/>
      <c r="F1177" s="9"/>
      <c r="G1177" s="9"/>
      <c r="H1177" s="9"/>
      <c r="I1177" s="9"/>
      <c r="J1177" s="9"/>
      <c r="K1177" s="9"/>
      <c r="L1177" s="114"/>
      <c r="M1177" s="114"/>
      <c r="N1177" s="114"/>
      <c r="O1177" s="97"/>
      <c r="P1177" s="97"/>
      <c r="Q1177" s="9"/>
      <c r="R1177" s="112"/>
      <c r="S1177" s="107"/>
      <c r="T1177" s="107"/>
      <c r="U1177" s="96"/>
    </row>
    <row r="1178" spans="2:21" s="92" customFormat="1" ht="18" customHeight="1" x14ac:dyDescent="0.2">
      <c r="B1178" s="97"/>
      <c r="C1178" s="23"/>
      <c r="D1178" s="98"/>
      <c r="E1178" s="9"/>
      <c r="F1178" s="9"/>
      <c r="G1178" s="9"/>
      <c r="H1178" s="9"/>
      <c r="I1178" s="9"/>
      <c r="J1178" s="9"/>
      <c r="K1178" s="9"/>
      <c r="L1178" s="114"/>
      <c r="M1178" s="114"/>
      <c r="N1178" s="114"/>
      <c r="O1178" s="97"/>
      <c r="P1178" s="97"/>
      <c r="Q1178" s="9"/>
      <c r="R1178" s="112"/>
      <c r="S1178" s="107"/>
      <c r="T1178" s="107"/>
      <c r="U1178" s="96"/>
    </row>
    <row r="1179" spans="2:21" s="92" customFormat="1" ht="18" customHeight="1" x14ac:dyDescent="0.2">
      <c r="B1179" s="97"/>
      <c r="C1179" s="23"/>
      <c r="D1179" s="98"/>
      <c r="E1179" s="9"/>
      <c r="F1179" s="9"/>
      <c r="G1179" s="9"/>
      <c r="H1179" s="9"/>
      <c r="I1179" s="9"/>
      <c r="J1179" s="9"/>
      <c r="K1179" s="9"/>
      <c r="L1179" s="114"/>
      <c r="M1179" s="114"/>
      <c r="N1179" s="114"/>
      <c r="O1179" s="97"/>
      <c r="P1179" s="97"/>
      <c r="Q1179" s="9"/>
      <c r="R1179" s="112"/>
      <c r="S1179" s="107"/>
      <c r="T1179" s="107"/>
      <c r="U1179" s="96"/>
    </row>
    <row r="1180" spans="2:21" s="92" customFormat="1" ht="18" customHeight="1" x14ac:dyDescent="0.2">
      <c r="B1180" s="97"/>
      <c r="C1180" s="23"/>
      <c r="D1180" s="98"/>
      <c r="E1180" s="9"/>
      <c r="F1180" s="9"/>
      <c r="G1180" s="9"/>
      <c r="H1180" s="9"/>
      <c r="I1180" s="9"/>
      <c r="J1180" s="9"/>
      <c r="K1180" s="9"/>
      <c r="L1180" s="114"/>
      <c r="M1180" s="114"/>
      <c r="N1180" s="114"/>
      <c r="O1180" s="97"/>
      <c r="P1180" s="97"/>
      <c r="Q1180" s="9"/>
      <c r="R1180" s="112"/>
      <c r="S1180" s="107"/>
      <c r="T1180" s="107"/>
      <c r="U1180" s="96"/>
    </row>
    <row r="1181" spans="2:21" s="92" customFormat="1" ht="18" customHeight="1" x14ac:dyDescent="0.2">
      <c r="B1181" s="97"/>
      <c r="C1181" s="23"/>
      <c r="D1181" s="98"/>
      <c r="E1181" s="9"/>
      <c r="F1181" s="9"/>
      <c r="G1181" s="9"/>
      <c r="H1181" s="9"/>
      <c r="I1181" s="9"/>
      <c r="J1181" s="9"/>
      <c r="K1181" s="9"/>
      <c r="L1181" s="114"/>
      <c r="M1181" s="114"/>
      <c r="N1181" s="114"/>
      <c r="O1181" s="97"/>
      <c r="P1181" s="97"/>
      <c r="Q1181" s="9"/>
      <c r="R1181" s="112"/>
      <c r="S1181" s="107"/>
      <c r="T1181" s="107"/>
      <c r="U1181" s="96"/>
    </row>
    <row r="1182" spans="2:21" s="92" customFormat="1" ht="18" customHeight="1" x14ac:dyDescent="0.2">
      <c r="B1182" s="97"/>
      <c r="C1182" s="23"/>
      <c r="D1182" s="98"/>
      <c r="E1182" s="9"/>
      <c r="F1182" s="9"/>
      <c r="G1182" s="9"/>
      <c r="H1182" s="9"/>
      <c r="I1182" s="9"/>
      <c r="J1182" s="9"/>
      <c r="K1182" s="9"/>
      <c r="L1182" s="114"/>
      <c r="M1182" s="114"/>
      <c r="N1182" s="114"/>
      <c r="O1182" s="97"/>
      <c r="P1182" s="97"/>
      <c r="Q1182" s="9"/>
      <c r="R1182" s="112"/>
      <c r="S1182" s="107"/>
      <c r="T1182" s="107"/>
      <c r="U1182" s="96"/>
    </row>
    <row r="1183" spans="2:21" s="92" customFormat="1" ht="18" customHeight="1" x14ac:dyDescent="0.2">
      <c r="B1183" s="97"/>
      <c r="C1183" s="23"/>
      <c r="D1183" s="98"/>
      <c r="E1183" s="9"/>
      <c r="F1183" s="9"/>
      <c r="G1183" s="9"/>
      <c r="H1183" s="9"/>
      <c r="I1183" s="9"/>
      <c r="J1183" s="9"/>
      <c r="K1183" s="9"/>
      <c r="L1183" s="114"/>
      <c r="M1183" s="114"/>
      <c r="N1183" s="114"/>
      <c r="O1183" s="97"/>
      <c r="P1183" s="97"/>
      <c r="Q1183" s="9"/>
      <c r="R1183" s="112"/>
      <c r="S1183" s="107"/>
      <c r="T1183" s="107"/>
      <c r="U1183" s="96"/>
    </row>
    <row r="1184" spans="2:21" s="92" customFormat="1" ht="18" customHeight="1" x14ac:dyDescent="0.2">
      <c r="B1184" s="97"/>
      <c r="C1184" s="23"/>
      <c r="D1184" s="98"/>
      <c r="E1184" s="9"/>
      <c r="F1184" s="9"/>
      <c r="G1184" s="9"/>
      <c r="H1184" s="9"/>
      <c r="I1184" s="9"/>
      <c r="J1184" s="9"/>
      <c r="K1184" s="9"/>
      <c r="L1184" s="114"/>
      <c r="M1184" s="114"/>
      <c r="N1184" s="114"/>
      <c r="O1184" s="97"/>
      <c r="P1184" s="97"/>
      <c r="Q1184" s="9"/>
      <c r="R1184" s="112"/>
      <c r="S1184" s="107"/>
      <c r="T1184" s="107"/>
      <c r="U1184" s="96"/>
    </row>
    <row r="1185" spans="2:21" s="92" customFormat="1" ht="18" customHeight="1" x14ac:dyDescent="0.2">
      <c r="B1185" s="97"/>
      <c r="C1185" s="23"/>
      <c r="D1185" s="98"/>
      <c r="E1185" s="9"/>
      <c r="F1185" s="9"/>
      <c r="G1185" s="9"/>
      <c r="H1185" s="9"/>
      <c r="I1185" s="9"/>
      <c r="J1185" s="9"/>
      <c r="K1185" s="9"/>
      <c r="L1185" s="114"/>
      <c r="M1185" s="114"/>
      <c r="N1185" s="114"/>
      <c r="O1185" s="97"/>
      <c r="P1185" s="97"/>
      <c r="Q1185" s="9"/>
      <c r="R1185" s="112"/>
      <c r="S1185" s="107"/>
      <c r="T1185" s="107"/>
      <c r="U1185" s="96"/>
    </row>
    <row r="1186" spans="2:21" s="92" customFormat="1" ht="18" customHeight="1" x14ac:dyDescent="0.2">
      <c r="B1186" s="97"/>
      <c r="C1186" s="23"/>
      <c r="D1186" s="98"/>
      <c r="E1186" s="9"/>
      <c r="F1186" s="9"/>
      <c r="G1186" s="9"/>
      <c r="H1186" s="9"/>
      <c r="I1186" s="9"/>
      <c r="J1186" s="9"/>
      <c r="K1186" s="9"/>
      <c r="L1186" s="114"/>
      <c r="M1186" s="114"/>
      <c r="N1186" s="114"/>
      <c r="O1186" s="97"/>
      <c r="P1186" s="97"/>
      <c r="Q1186" s="9"/>
      <c r="R1186" s="112"/>
      <c r="S1186" s="107"/>
      <c r="T1186" s="107"/>
      <c r="U1186" s="96"/>
    </row>
    <row r="1187" spans="2:21" s="92" customFormat="1" ht="18" customHeight="1" x14ac:dyDescent="0.2">
      <c r="B1187" s="97"/>
      <c r="C1187" s="23"/>
      <c r="D1187" s="98"/>
      <c r="E1187" s="9"/>
      <c r="F1187" s="9"/>
      <c r="G1187" s="9"/>
      <c r="H1187" s="9"/>
      <c r="I1187" s="9"/>
      <c r="J1187" s="9"/>
      <c r="K1187" s="9"/>
      <c r="L1187" s="114"/>
      <c r="M1187" s="114"/>
      <c r="N1187" s="114"/>
      <c r="O1187" s="97"/>
      <c r="P1187" s="97"/>
      <c r="Q1187" s="9"/>
      <c r="R1187" s="112"/>
      <c r="S1187" s="107"/>
      <c r="T1187" s="107"/>
      <c r="U1187" s="96"/>
    </row>
    <row r="1188" spans="2:21" s="92" customFormat="1" ht="18" customHeight="1" x14ac:dyDescent="0.2">
      <c r="B1188" s="97"/>
      <c r="C1188" s="23"/>
      <c r="D1188" s="98"/>
      <c r="E1188" s="9"/>
      <c r="F1188" s="9"/>
      <c r="G1188" s="9"/>
      <c r="H1188" s="9"/>
      <c r="I1188" s="9"/>
      <c r="J1188" s="9"/>
      <c r="K1188" s="9"/>
      <c r="L1188" s="114"/>
      <c r="M1188" s="114"/>
      <c r="N1188" s="114"/>
      <c r="O1188" s="97"/>
      <c r="P1188" s="97"/>
      <c r="Q1188" s="9"/>
      <c r="R1188" s="112"/>
      <c r="S1188" s="107"/>
      <c r="T1188" s="107"/>
      <c r="U1188" s="96"/>
    </row>
    <row r="1189" spans="2:21" s="92" customFormat="1" ht="18" customHeight="1" x14ac:dyDescent="0.2">
      <c r="B1189" s="97"/>
      <c r="C1189" s="23"/>
      <c r="D1189" s="98"/>
      <c r="E1189" s="9"/>
      <c r="F1189" s="9"/>
      <c r="G1189" s="9"/>
      <c r="H1189" s="9"/>
      <c r="I1189" s="9"/>
      <c r="J1189" s="9"/>
      <c r="K1189" s="9"/>
      <c r="L1189" s="114"/>
      <c r="M1189" s="114"/>
      <c r="N1189" s="114"/>
      <c r="O1189" s="97"/>
      <c r="P1189" s="97"/>
      <c r="Q1189" s="9"/>
      <c r="R1189" s="112"/>
      <c r="S1189" s="107"/>
      <c r="T1189" s="107"/>
      <c r="U1189" s="96"/>
    </row>
    <row r="1190" spans="2:21" s="92" customFormat="1" ht="18" customHeight="1" x14ac:dyDescent="0.2">
      <c r="B1190" s="97"/>
      <c r="C1190" s="23"/>
      <c r="D1190" s="98"/>
      <c r="E1190" s="9"/>
      <c r="F1190" s="9"/>
      <c r="G1190" s="9"/>
      <c r="H1190" s="9"/>
      <c r="I1190" s="9"/>
      <c r="J1190" s="9"/>
      <c r="K1190" s="9"/>
      <c r="L1190" s="114"/>
      <c r="M1190" s="114"/>
      <c r="N1190" s="114"/>
      <c r="O1190" s="97"/>
      <c r="P1190" s="97"/>
      <c r="Q1190" s="9"/>
      <c r="R1190" s="112"/>
      <c r="S1190" s="107"/>
      <c r="T1190" s="107"/>
      <c r="U1190" s="96"/>
    </row>
    <row r="1191" spans="2:21" s="92" customFormat="1" ht="18" customHeight="1" x14ac:dyDescent="0.2">
      <c r="B1191" s="97"/>
      <c r="C1191" s="23"/>
      <c r="D1191" s="98"/>
      <c r="E1191" s="9"/>
      <c r="F1191" s="9"/>
      <c r="G1191" s="9"/>
      <c r="H1191" s="9"/>
      <c r="I1191" s="9"/>
      <c r="J1191" s="9"/>
      <c r="K1191" s="9"/>
      <c r="L1191" s="114"/>
      <c r="M1191" s="114"/>
      <c r="N1191" s="114"/>
      <c r="O1191" s="97"/>
      <c r="P1191" s="97"/>
      <c r="Q1191" s="9"/>
      <c r="R1191" s="112"/>
      <c r="S1191" s="107"/>
      <c r="T1191" s="107"/>
      <c r="U1191" s="96"/>
    </row>
    <row r="1192" spans="2:21" s="92" customFormat="1" ht="18" customHeight="1" x14ac:dyDescent="0.2">
      <c r="B1192" s="97"/>
      <c r="C1192" s="23"/>
      <c r="D1192" s="98"/>
      <c r="E1192" s="9"/>
      <c r="F1192" s="9"/>
      <c r="G1192" s="9"/>
      <c r="H1192" s="9"/>
      <c r="I1192" s="9"/>
      <c r="J1192" s="9"/>
      <c r="K1192" s="9"/>
      <c r="L1192" s="114"/>
      <c r="M1192" s="114"/>
      <c r="N1192" s="114"/>
      <c r="O1192" s="97"/>
      <c r="P1192" s="97"/>
      <c r="Q1192" s="9"/>
      <c r="R1192" s="112"/>
      <c r="S1192" s="107"/>
      <c r="T1192" s="107"/>
      <c r="U1192" s="96"/>
    </row>
    <row r="1193" spans="2:21" s="92" customFormat="1" ht="18" customHeight="1" x14ac:dyDescent="0.2">
      <c r="B1193" s="97"/>
      <c r="C1193" s="23"/>
      <c r="D1193" s="98"/>
      <c r="E1193" s="9"/>
      <c r="F1193" s="9"/>
      <c r="G1193" s="9"/>
      <c r="H1193" s="9"/>
      <c r="I1193" s="9"/>
      <c r="J1193" s="9"/>
      <c r="K1193" s="9"/>
      <c r="L1193" s="114"/>
      <c r="M1193" s="114"/>
      <c r="N1193" s="114"/>
      <c r="O1193" s="97"/>
      <c r="P1193" s="97"/>
      <c r="Q1193" s="9"/>
      <c r="R1193" s="112"/>
      <c r="S1193" s="107"/>
      <c r="T1193" s="107"/>
      <c r="U1193" s="96"/>
    </row>
    <row r="1194" spans="2:21" s="92" customFormat="1" ht="18" customHeight="1" x14ac:dyDescent="0.2">
      <c r="B1194" s="97"/>
      <c r="C1194" s="23"/>
      <c r="D1194" s="98"/>
      <c r="E1194" s="9"/>
      <c r="F1194" s="9"/>
      <c r="G1194" s="9"/>
      <c r="H1194" s="9"/>
      <c r="I1194" s="9"/>
      <c r="J1194" s="9"/>
      <c r="K1194" s="9"/>
      <c r="L1194" s="114"/>
      <c r="M1194" s="114"/>
      <c r="N1194" s="114"/>
      <c r="O1194" s="97"/>
      <c r="P1194" s="97"/>
      <c r="Q1194" s="9"/>
      <c r="R1194" s="112"/>
      <c r="S1194" s="107"/>
      <c r="T1194" s="107"/>
      <c r="U1194" s="96"/>
    </row>
    <row r="1195" spans="2:21" s="92" customFormat="1" ht="18" customHeight="1" x14ac:dyDescent="0.2">
      <c r="B1195" s="97"/>
      <c r="C1195" s="23"/>
      <c r="D1195" s="98"/>
      <c r="E1195" s="9"/>
      <c r="F1195" s="9"/>
      <c r="G1195" s="9"/>
      <c r="H1195" s="9"/>
      <c r="I1195" s="9"/>
      <c r="J1195" s="9"/>
      <c r="K1195" s="9"/>
      <c r="L1195" s="114"/>
      <c r="M1195" s="114"/>
      <c r="N1195" s="114"/>
      <c r="O1195" s="97"/>
      <c r="P1195" s="97"/>
      <c r="Q1195" s="9"/>
      <c r="R1195" s="112"/>
      <c r="S1195" s="107"/>
      <c r="T1195" s="107"/>
      <c r="U1195" s="96"/>
    </row>
    <row r="1196" spans="2:21" s="92" customFormat="1" ht="18" customHeight="1" x14ac:dyDescent="0.2">
      <c r="B1196" s="97"/>
      <c r="C1196" s="23"/>
      <c r="D1196" s="98"/>
      <c r="E1196" s="9"/>
      <c r="F1196" s="9"/>
      <c r="G1196" s="9"/>
      <c r="H1196" s="9"/>
      <c r="I1196" s="9"/>
      <c r="J1196" s="9"/>
      <c r="K1196" s="9"/>
      <c r="L1196" s="114"/>
      <c r="M1196" s="114"/>
      <c r="N1196" s="114"/>
      <c r="O1196" s="97"/>
      <c r="P1196" s="97"/>
      <c r="Q1196" s="9"/>
      <c r="R1196" s="112"/>
      <c r="S1196" s="107"/>
      <c r="T1196" s="107"/>
      <c r="U1196" s="96"/>
    </row>
    <row r="1197" spans="2:21" s="92" customFormat="1" ht="18" customHeight="1" x14ac:dyDescent="0.2">
      <c r="B1197" s="97"/>
      <c r="C1197" s="23"/>
      <c r="D1197" s="98"/>
      <c r="E1197" s="9"/>
      <c r="F1197" s="9"/>
      <c r="G1197" s="9"/>
      <c r="H1197" s="9"/>
      <c r="I1197" s="9"/>
      <c r="J1197" s="9"/>
      <c r="K1197" s="9"/>
      <c r="L1197" s="114"/>
      <c r="M1197" s="114"/>
      <c r="N1197" s="114"/>
      <c r="O1197" s="97"/>
      <c r="P1197" s="97"/>
      <c r="Q1197" s="9"/>
      <c r="R1197" s="112"/>
      <c r="S1197" s="107"/>
      <c r="T1197" s="107"/>
      <c r="U1197" s="96"/>
    </row>
    <row r="1198" spans="2:21" s="92" customFormat="1" ht="18" customHeight="1" x14ac:dyDescent="0.2">
      <c r="B1198" s="97"/>
      <c r="C1198" s="23"/>
      <c r="D1198" s="98"/>
      <c r="E1198" s="9"/>
      <c r="F1198" s="9"/>
      <c r="G1198" s="9"/>
      <c r="H1198" s="9"/>
      <c r="I1198" s="9"/>
      <c r="J1198" s="9"/>
      <c r="K1198" s="9"/>
      <c r="L1198" s="114"/>
      <c r="M1198" s="114"/>
      <c r="N1198" s="114"/>
      <c r="O1198" s="97"/>
      <c r="P1198" s="97"/>
      <c r="Q1198" s="9"/>
      <c r="R1198" s="112"/>
      <c r="S1198" s="107"/>
      <c r="T1198" s="107"/>
      <c r="U1198" s="96"/>
    </row>
    <row r="1199" spans="2:21" s="92" customFormat="1" ht="18" customHeight="1" x14ac:dyDescent="0.2">
      <c r="B1199" s="97"/>
      <c r="C1199" s="23"/>
      <c r="D1199" s="98"/>
      <c r="E1199" s="9"/>
      <c r="F1199" s="9"/>
      <c r="G1199" s="9"/>
      <c r="H1199" s="9"/>
      <c r="I1199" s="9"/>
      <c r="J1199" s="9"/>
      <c r="K1199" s="9"/>
      <c r="L1199" s="114"/>
      <c r="M1199" s="114"/>
      <c r="N1199" s="114"/>
      <c r="O1199" s="97"/>
      <c r="P1199" s="97"/>
      <c r="Q1199" s="9"/>
      <c r="R1199" s="112"/>
      <c r="S1199" s="107"/>
      <c r="T1199" s="107"/>
      <c r="U1199" s="96"/>
    </row>
    <row r="1200" spans="2:21" s="92" customFormat="1" ht="18" customHeight="1" x14ac:dyDescent="0.2">
      <c r="B1200" s="97"/>
      <c r="C1200" s="23"/>
      <c r="D1200" s="98"/>
      <c r="E1200" s="9"/>
      <c r="F1200" s="9"/>
      <c r="G1200" s="9"/>
      <c r="H1200" s="9"/>
      <c r="I1200" s="9"/>
      <c r="J1200" s="9"/>
      <c r="K1200" s="9"/>
      <c r="L1200" s="114"/>
      <c r="M1200" s="114"/>
      <c r="N1200" s="114"/>
      <c r="O1200" s="97"/>
      <c r="P1200" s="97"/>
      <c r="Q1200" s="9"/>
      <c r="R1200" s="112"/>
      <c r="S1200" s="107"/>
      <c r="T1200" s="107"/>
      <c r="U1200" s="96"/>
    </row>
    <row r="1201" spans="2:21" s="92" customFormat="1" ht="18" customHeight="1" x14ac:dyDescent="0.2">
      <c r="B1201" s="97"/>
      <c r="C1201" s="23"/>
      <c r="D1201" s="98"/>
      <c r="E1201" s="9"/>
      <c r="F1201" s="9"/>
      <c r="G1201" s="9"/>
      <c r="H1201" s="9"/>
      <c r="I1201" s="9"/>
      <c r="J1201" s="9"/>
      <c r="K1201" s="9"/>
      <c r="L1201" s="114"/>
      <c r="M1201" s="114"/>
      <c r="N1201" s="114"/>
      <c r="O1201" s="97"/>
      <c r="P1201" s="97"/>
      <c r="Q1201" s="9"/>
      <c r="R1201" s="112"/>
      <c r="S1201" s="107"/>
      <c r="T1201" s="107"/>
      <c r="U1201" s="96"/>
    </row>
    <row r="1202" spans="2:21" s="92" customFormat="1" ht="18" customHeight="1" x14ac:dyDescent="0.2">
      <c r="B1202" s="97"/>
      <c r="C1202" s="23"/>
      <c r="D1202" s="98"/>
      <c r="E1202" s="9"/>
      <c r="F1202" s="9"/>
      <c r="G1202" s="9"/>
      <c r="H1202" s="9"/>
      <c r="I1202" s="9"/>
      <c r="J1202" s="9"/>
      <c r="K1202" s="9"/>
      <c r="L1202" s="114"/>
      <c r="M1202" s="114"/>
      <c r="N1202" s="114"/>
      <c r="O1202" s="97"/>
      <c r="P1202" s="97"/>
      <c r="Q1202" s="9"/>
      <c r="R1202" s="112"/>
      <c r="S1202" s="107"/>
      <c r="T1202" s="107"/>
      <c r="U1202" s="96"/>
    </row>
    <row r="1203" spans="2:21" s="92" customFormat="1" ht="18" customHeight="1" x14ac:dyDescent="0.2">
      <c r="B1203" s="97"/>
      <c r="C1203" s="23"/>
      <c r="D1203" s="98"/>
      <c r="E1203" s="9"/>
      <c r="F1203" s="9"/>
      <c r="G1203" s="9"/>
      <c r="H1203" s="9"/>
      <c r="I1203" s="9"/>
      <c r="J1203" s="9"/>
      <c r="K1203" s="9"/>
      <c r="L1203" s="114"/>
      <c r="M1203" s="114"/>
      <c r="N1203" s="114"/>
      <c r="O1203" s="97"/>
      <c r="P1203" s="97"/>
      <c r="Q1203" s="9"/>
      <c r="R1203" s="112"/>
      <c r="S1203" s="107"/>
      <c r="T1203" s="107"/>
      <c r="U1203" s="96"/>
    </row>
    <row r="1204" spans="2:21" s="92" customFormat="1" ht="18" customHeight="1" x14ac:dyDescent="0.2">
      <c r="B1204" s="97"/>
      <c r="C1204" s="23"/>
      <c r="D1204" s="98"/>
      <c r="E1204" s="9"/>
      <c r="F1204" s="9"/>
      <c r="G1204" s="9"/>
      <c r="H1204" s="9"/>
      <c r="I1204" s="9"/>
      <c r="J1204" s="9"/>
      <c r="K1204" s="9"/>
      <c r="L1204" s="114"/>
      <c r="M1204" s="114"/>
      <c r="N1204" s="114"/>
      <c r="O1204" s="97"/>
      <c r="P1204" s="97"/>
      <c r="Q1204" s="9"/>
      <c r="R1204" s="112"/>
      <c r="S1204" s="107"/>
      <c r="T1204" s="107"/>
      <c r="U1204" s="96"/>
    </row>
    <row r="1205" spans="2:21" s="92" customFormat="1" ht="18" customHeight="1" x14ac:dyDescent="0.2">
      <c r="B1205" s="97"/>
      <c r="C1205" s="23"/>
      <c r="D1205" s="98"/>
      <c r="E1205" s="9"/>
      <c r="F1205" s="9"/>
      <c r="G1205" s="9"/>
      <c r="H1205" s="9"/>
      <c r="I1205" s="9"/>
      <c r="J1205" s="9"/>
      <c r="K1205" s="9"/>
      <c r="L1205" s="114"/>
      <c r="M1205" s="114"/>
      <c r="N1205" s="114"/>
      <c r="O1205" s="97"/>
      <c r="P1205" s="97"/>
      <c r="Q1205" s="9"/>
      <c r="R1205" s="112"/>
      <c r="S1205" s="107"/>
      <c r="T1205" s="107"/>
      <c r="U1205" s="96"/>
    </row>
    <row r="1206" spans="2:21" s="92" customFormat="1" ht="18" customHeight="1" x14ac:dyDescent="0.2">
      <c r="B1206" s="97"/>
      <c r="C1206" s="23"/>
      <c r="D1206" s="98"/>
      <c r="E1206" s="9"/>
      <c r="F1206" s="9"/>
      <c r="G1206" s="9"/>
      <c r="H1206" s="9"/>
      <c r="I1206" s="9"/>
      <c r="J1206" s="9"/>
      <c r="K1206" s="9"/>
      <c r="L1206" s="114"/>
      <c r="M1206" s="114"/>
      <c r="N1206" s="114"/>
      <c r="O1206" s="97"/>
      <c r="P1206" s="97"/>
      <c r="Q1206" s="9"/>
      <c r="R1206" s="112"/>
      <c r="S1206" s="107"/>
      <c r="T1206" s="107"/>
      <c r="U1206" s="96"/>
    </row>
    <row r="1207" spans="2:21" s="92" customFormat="1" ht="18" customHeight="1" x14ac:dyDescent="0.2">
      <c r="B1207" s="97"/>
      <c r="C1207" s="23"/>
      <c r="D1207" s="98"/>
      <c r="E1207" s="9"/>
      <c r="F1207" s="9"/>
      <c r="G1207" s="9"/>
      <c r="H1207" s="9"/>
      <c r="I1207" s="9"/>
      <c r="J1207" s="9"/>
      <c r="K1207" s="9"/>
      <c r="L1207" s="114"/>
      <c r="M1207" s="114"/>
      <c r="N1207" s="114"/>
      <c r="O1207" s="97"/>
      <c r="P1207" s="97"/>
      <c r="Q1207" s="9"/>
      <c r="R1207" s="112"/>
      <c r="S1207" s="107"/>
      <c r="T1207" s="107"/>
      <c r="U1207" s="96"/>
    </row>
    <row r="1208" spans="2:21" s="92" customFormat="1" ht="18" customHeight="1" x14ac:dyDescent="0.2">
      <c r="B1208" s="97"/>
      <c r="C1208" s="23"/>
      <c r="D1208" s="98"/>
      <c r="E1208" s="9"/>
      <c r="F1208" s="9"/>
      <c r="G1208" s="9"/>
      <c r="H1208" s="9"/>
      <c r="I1208" s="9"/>
      <c r="J1208" s="9"/>
      <c r="K1208" s="9"/>
      <c r="L1208" s="114"/>
      <c r="M1208" s="114"/>
      <c r="N1208" s="114"/>
      <c r="O1208" s="97"/>
      <c r="P1208" s="97"/>
      <c r="Q1208" s="9"/>
      <c r="R1208" s="112"/>
      <c r="S1208" s="107"/>
      <c r="T1208" s="107"/>
      <c r="U1208" s="96"/>
    </row>
    <row r="1209" spans="2:21" s="92" customFormat="1" ht="18" customHeight="1" x14ac:dyDescent="0.2">
      <c r="B1209" s="97"/>
      <c r="C1209" s="23"/>
      <c r="D1209" s="98"/>
      <c r="E1209" s="9"/>
      <c r="F1209" s="9"/>
      <c r="G1209" s="9"/>
      <c r="H1209" s="9"/>
      <c r="I1209" s="9"/>
      <c r="J1209" s="9"/>
      <c r="K1209" s="9"/>
      <c r="L1209" s="114"/>
      <c r="M1209" s="114"/>
      <c r="N1209" s="114"/>
      <c r="O1209" s="97"/>
      <c r="P1209" s="97"/>
      <c r="Q1209" s="9"/>
      <c r="R1209" s="112"/>
      <c r="S1209" s="107"/>
      <c r="T1209" s="107"/>
      <c r="U1209" s="96"/>
    </row>
    <row r="1210" spans="2:21" s="92" customFormat="1" ht="18" customHeight="1" x14ac:dyDescent="0.2">
      <c r="B1210" s="97"/>
      <c r="C1210" s="23"/>
      <c r="D1210" s="98"/>
      <c r="E1210" s="9"/>
      <c r="F1210" s="9"/>
      <c r="G1210" s="9"/>
      <c r="H1210" s="9"/>
      <c r="I1210" s="9"/>
      <c r="J1210" s="9"/>
      <c r="K1210" s="9"/>
      <c r="L1210" s="114"/>
      <c r="M1210" s="114"/>
      <c r="N1210" s="114"/>
      <c r="O1210" s="97"/>
      <c r="P1210" s="97"/>
      <c r="Q1210" s="9"/>
      <c r="R1210" s="112"/>
      <c r="S1210" s="107"/>
      <c r="T1210" s="107"/>
      <c r="U1210" s="96"/>
    </row>
    <row r="1211" spans="2:21" s="92" customFormat="1" ht="18" customHeight="1" x14ac:dyDescent="0.2">
      <c r="B1211" s="97"/>
      <c r="C1211" s="23"/>
      <c r="D1211" s="98"/>
      <c r="E1211" s="9"/>
      <c r="F1211" s="9"/>
      <c r="G1211" s="9"/>
      <c r="H1211" s="9"/>
      <c r="I1211" s="9"/>
      <c r="J1211" s="9"/>
      <c r="K1211" s="9"/>
      <c r="L1211" s="114"/>
      <c r="M1211" s="114"/>
      <c r="N1211" s="114"/>
      <c r="O1211" s="97"/>
      <c r="P1211" s="97"/>
      <c r="Q1211" s="9"/>
      <c r="R1211" s="112"/>
      <c r="S1211" s="107"/>
      <c r="T1211" s="107"/>
      <c r="U1211" s="96"/>
    </row>
    <row r="1212" spans="2:21" s="92" customFormat="1" ht="18" customHeight="1" x14ac:dyDescent="0.2">
      <c r="B1212" s="97"/>
      <c r="C1212" s="23"/>
      <c r="D1212" s="98"/>
      <c r="E1212" s="9"/>
      <c r="F1212" s="9"/>
      <c r="G1212" s="9"/>
      <c r="H1212" s="9"/>
      <c r="I1212" s="9"/>
      <c r="J1212" s="9"/>
      <c r="K1212" s="9"/>
      <c r="L1212" s="114"/>
      <c r="M1212" s="114"/>
      <c r="N1212" s="114"/>
      <c r="O1212" s="97"/>
      <c r="P1212" s="97"/>
      <c r="Q1212" s="9"/>
      <c r="R1212" s="112"/>
      <c r="S1212" s="107"/>
      <c r="T1212" s="107"/>
      <c r="U1212" s="96"/>
    </row>
    <row r="1213" spans="2:21" s="92" customFormat="1" ht="18" customHeight="1" x14ac:dyDescent="0.2">
      <c r="B1213" s="97"/>
      <c r="C1213" s="23"/>
      <c r="D1213" s="98"/>
      <c r="E1213" s="9"/>
      <c r="F1213" s="9"/>
      <c r="G1213" s="9"/>
      <c r="H1213" s="9"/>
      <c r="I1213" s="9"/>
      <c r="J1213" s="9"/>
      <c r="K1213" s="9"/>
      <c r="L1213" s="114"/>
      <c r="M1213" s="114"/>
      <c r="N1213" s="114"/>
      <c r="O1213" s="97"/>
      <c r="P1213" s="97"/>
      <c r="Q1213" s="9"/>
      <c r="R1213" s="112"/>
      <c r="S1213" s="107"/>
      <c r="T1213" s="107"/>
      <c r="U1213" s="96"/>
    </row>
    <row r="1214" spans="2:21" s="92" customFormat="1" ht="18" customHeight="1" x14ac:dyDescent="0.2">
      <c r="B1214" s="97"/>
      <c r="C1214" s="23"/>
      <c r="D1214" s="98"/>
      <c r="E1214" s="9"/>
      <c r="F1214" s="9"/>
      <c r="G1214" s="9"/>
      <c r="H1214" s="9"/>
      <c r="I1214" s="9"/>
      <c r="J1214" s="9"/>
      <c r="K1214" s="9"/>
      <c r="L1214" s="114"/>
      <c r="M1214" s="114"/>
      <c r="N1214" s="114"/>
      <c r="O1214" s="97"/>
      <c r="P1214" s="97"/>
      <c r="Q1214" s="9"/>
      <c r="R1214" s="112"/>
      <c r="S1214" s="107"/>
      <c r="T1214" s="107"/>
      <c r="U1214" s="96"/>
    </row>
    <row r="1215" spans="2:21" s="92" customFormat="1" ht="18" customHeight="1" x14ac:dyDescent="0.2">
      <c r="B1215" s="97"/>
      <c r="C1215" s="23"/>
      <c r="D1215" s="98"/>
      <c r="E1215" s="9"/>
      <c r="F1215" s="9"/>
      <c r="G1215" s="9"/>
      <c r="H1215" s="9"/>
      <c r="I1215" s="9"/>
      <c r="J1215" s="9"/>
      <c r="K1215" s="9"/>
      <c r="L1215" s="114"/>
      <c r="M1215" s="114"/>
      <c r="N1215" s="114"/>
      <c r="O1215" s="97"/>
      <c r="P1215" s="97"/>
      <c r="Q1215" s="9"/>
      <c r="R1215" s="112"/>
      <c r="S1215" s="107"/>
      <c r="T1215" s="107"/>
      <c r="U1215" s="96"/>
    </row>
    <row r="1216" spans="2:21" s="92" customFormat="1" ht="18" customHeight="1" x14ac:dyDescent="0.2">
      <c r="B1216" s="97"/>
      <c r="C1216" s="23"/>
      <c r="D1216" s="98"/>
      <c r="E1216" s="9"/>
      <c r="F1216" s="9"/>
      <c r="G1216" s="9"/>
      <c r="H1216" s="9"/>
      <c r="I1216" s="9"/>
      <c r="J1216" s="9"/>
      <c r="K1216" s="9"/>
      <c r="L1216" s="114"/>
      <c r="M1216" s="114"/>
      <c r="N1216" s="114"/>
      <c r="O1216" s="97"/>
      <c r="P1216" s="97"/>
      <c r="Q1216" s="9"/>
      <c r="R1216" s="112"/>
      <c r="S1216" s="107"/>
      <c r="T1216" s="107"/>
      <c r="U1216" s="96"/>
    </row>
    <row r="1217" spans="2:21" s="92" customFormat="1" ht="18" customHeight="1" x14ac:dyDescent="0.2">
      <c r="B1217" s="97"/>
      <c r="C1217" s="23"/>
      <c r="D1217" s="98"/>
      <c r="E1217" s="9"/>
      <c r="F1217" s="9"/>
      <c r="G1217" s="9"/>
      <c r="H1217" s="9"/>
      <c r="I1217" s="9"/>
      <c r="J1217" s="9"/>
      <c r="K1217" s="9"/>
      <c r="L1217" s="114"/>
      <c r="M1217" s="114"/>
      <c r="N1217" s="114"/>
      <c r="O1217" s="97"/>
      <c r="P1217" s="97"/>
      <c r="Q1217" s="9"/>
      <c r="R1217" s="112"/>
      <c r="S1217" s="107"/>
      <c r="T1217" s="107"/>
      <c r="U1217" s="96"/>
    </row>
    <row r="1218" spans="2:21" s="92" customFormat="1" ht="18" customHeight="1" x14ac:dyDescent="0.2">
      <c r="B1218" s="97"/>
      <c r="C1218" s="23"/>
      <c r="D1218" s="98"/>
      <c r="E1218" s="9"/>
      <c r="F1218" s="9"/>
      <c r="G1218" s="9"/>
      <c r="H1218" s="9"/>
      <c r="I1218" s="9"/>
      <c r="J1218" s="9"/>
      <c r="K1218" s="9"/>
      <c r="L1218" s="114"/>
      <c r="M1218" s="114"/>
      <c r="N1218" s="114"/>
      <c r="O1218" s="97"/>
      <c r="P1218" s="97"/>
      <c r="Q1218" s="9"/>
      <c r="R1218" s="112"/>
      <c r="S1218" s="107"/>
      <c r="T1218" s="107"/>
      <c r="U1218" s="96"/>
    </row>
    <row r="1219" spans="2:21" s="92" customFormat="1" ht="18" customHeight="1" x14ac:dyDescent="0.2">
      <c r="B1219" s="97"/>
      <c r="C1219" s="23"/>
      <c r="D1219" s="98"/>
      <c r="E1219" s="9"/>
      <c r="F1219" s="9"/>
      <c r="G1219" s="9"/>
      <c r="H1219" s="9"/>
      <c r="I1219" s="9"/>
      <c r="J1219" s="9"/>
      <c r="K1219" s="9"/>
      <c r="L1219" s="114"/>
      <c r="M1219" s="114"/>
      <c r="N1219" s="114"/>
      <c r="O1219" s="97"/>
      <c r="P1219" s="97"/>
      <c r="Q1219" s="9"/>
      <c r="R1219" s="112"/>
      <c r="S1219" s="107"/>
      <c r="T1219" s="107"/>
      <c r="U1219" s="96"/>
    </row>
    <row r="1220" spans="2:21" s="92" customFormat="1" ht="18" customHeight="1" x14ac:dyDescent="0.2">
      <c r="B1220" s="97"/>
      <c r="C1220" s="23"/>
      <c r="D1220" s="98"/>
      <c r="E1220" s="9"/>
      <c r="F1220" s="9"/>
      <c r="G1220" s="9"/>
      <c r="H1220" s="9"/>
      <c r="I1220" s="9"/>
      <c r="J1220" s="9"/>
      <c r="K1220" s="9"/>
      <c r="L1220" s="114"/>
      <c r="M1220" s="114"/>
      <c r="N1220" s="114"/>
      <c r="O1220" s="97"/>
      <c r="P1220" s="97"/>
      <c r="Q1220" s="9"/>
      <c r="R1220" s="112"/>
      <c r="S1220" s="107"/>
      <c r="T1220" s="107"/>
      <c r="U1220" s="96"/>
    </row>
    <row r="1221" spans="2:21" s="92" customFormat="1" ht="18" customHeight="1" x14ac:dyDescent="0.2">
      <c r="B1221" s="97"/>
      <c r="C1221" s="23"/>
      <c r="D1221" s="98"/>
      <c r="E1221" s="9"/>
      <c r="F1221" s="9"/>
      <c r="G1221" s="9"/>
      <c r="H1221" s="9"/>
      <c r="I1221" s="9"/>
      <c r="J1221" s="9"/>
      <c r="K1221" s="9"/>
      <c r="L1221" s="114"/>
      <c r="M1221" s="114"/>
      <c r="N1221" s="114"/>
      <c r="O1221" s="97"/>
      <c r="P1221" s="97"/>
      <c r="Q1221" s="9"/>
      <c r="R1221" s="112"/>
      <c r="S1221" s="107"/>
      <c r="T1221" s="107"/>
      <c r="U1221" s="96"/>
    </row>
    <row r="1222" spans="2:21" s="92" customFormat="1" ht="18" customHeight="1" x14ac:dyDescent="0.2">
      <c r="B1222" s="97"/>
      <c r="C1222" s="23"/>
      <c r="D1222" s="98"/>
      <c r="E1222" s="9"/>
      <c r="F1222" s="9"/>
      <c r="G1222" s="9"/>
      <c r="H1222" s="9"/>
      <c r="I1222" s="9"/>
      <c r="J1222" s="9"/>
      <c r="K1222" s="9"/>
      <c r="L1222" s="114"/>
      <c r="M1222" s="114"/>
      <c r="N1222" s="114"/>
      <c r="O1222" s="97"/>
      <c r="P1222" s="97"/>
      <c r="Q1222" s="9"/>
      <c r="R1222" s="112"/>
      <c r="S1222" s="107"/>
      <c r="T1222" s="107"/>
      <c r="U1222" s="96"/>
    </row>
    <row r="1223" spans="2:21" s="92" customFormat="1" ht="18" customHeight="1" x14ac:dyDescent="0.2">
      <c r="B1223" s="97"/>
      <c r="C1223" s="23"/>
      <c r="D1223" s="98"/>
      <c r="E1223" s="9"/>
      <c r="F1223" s="9"/>
      <c r="G1223" s="9"/>
      <c r="H1223" s="9"/>
      <c r="I1223" s="9"/>
      <c r="J1223" s="9"/>
      <c r="K1223" s="9"/>
      <c r="L1223" s="114"/>
      <c r="M1223" s="114"/>
      <c r="N1223" s="114"/>
      <c r="O1223" s="97"/>
      <c r="P1223" s="97"/>
      <c r="Q1223" s="9"/>
      <c r="R1223" s="112"/>
      <c r="S1223" s="107"/>
      <c r="T1223" s="107"/>
      <c r="U1223" s="96"/>
    </row>
    <row r="1224" spans="2:21" s="92" customFormat="1" ht="18" customHeight="1" x14ac:dyDescent="0.2">
      <c r="B1224" s="97"/>
      <c r="C1224" s="23"/>
      <c r="D1224" s="98"/>
      <c r="E1224" s="9"/>
      <c r="F1224" s="9"/>
      <c r="G1224" s="9"/>
      <c r="H1224" s="9"/>
      <c r="I1224" s="9"/>
      <c r="J1224" s="9"/>
      <c r="K1224" s="9"/>
      <c r="L1224" s="114"/>
      <c r="M1224" s="114"/>
      <c r="N1224" s="114"/>
      <c r="O1224" s="97"/>
      <c r="P1224" s="97"/>
      <c r="Q1224" s="9"/>
      <c r="R1224" s="112"/>
      <c r="S1224" s="107"/>
      <c r="T1224" s="107"/>
      <c r="U1224" s="96"/>
    </row>
    <row r="1225" spans="2:21" s="92" customFormat="1" ht="18" customHeight="1" x14ac:dyDescent="0.2">
      <c r="B1225" s="97"/>
      <c r="C1225" s="23"/>
      <c r="D1225" s="98"/>
      <c r="E1225" s="9"/>
      <c r="F1225" s="9"/>
      <c r="G1225" s="9"/>
      <c r="H1225" s="9"/>
      <c r="I1225" s="9"/>
      <c r="J1225" s="9"/>
      <c r="K1225" s="9"/>
      <c r="L1225" s="114"/>
      <c r="M1225" s="114"/>
      <c r="N1225" s="114"/>
      <c r="O1225" s="97"/>
      <c r="P1225" s="97"/>
      <c r="Q1225" s="9"/>
      <c r="R1225" s="112"/>
      <c r="S1225" s="107"/>
      <c r="T1225" s="107"/>
      <c r="U1225" s="96"/>
    </row>
    <row r="1226" spans="2:21" s="92" customFormat="1" ht="18" customHeight="1" x14ac:dyDescent="0.2">
      <c r="B1226" s="97"/>
      <c r="C1226" s="23"/>
      <c r="D1226" s="98"/>
      <c r="E1226" s="9"/>
      <c r="F1226" s="9"/>
      <c r="G1226" s="9"/>
      <c r="H1226" s="9"/>
      <c r="I1226" s="9"/>
      <c r="J1226" s="9"/>
      <c r="K1226" s="9"/>
      <c r="L1226" s="114"/>
      <c r="M1226" s="114"/>
      <c r="N1226" s="114"/>
      <c r="O1226" s="97"/>
      <c r="P1226" s="97"/>
      <c r="Q1226" s="9"/>
      <c r="R1226" s="112"/>
      <c r="S1226" s="107"/>
      <c r="T1226" s="107"/>
      <c r="U1226" s="96"/>
    </row>
    <row r="1227" spans="2:21" s="92" customFormat="1" ht="18" customHeight="1" x14ac:dyDescent="0.2">
      <c r="B1227" s="97"/>
      <c r="C1227" s="23"/>
      <c r="D1227" s="98"/>
      <c r="E1227" s="9"/>
      <c r="F1227" s="9"/>
      <c r="G1227" s="9"/>
      <c r="H1227" s="9"/>
      <c r="I1227" s="9"/>
      <c r="J1227" s="9"/>
      <c r="K1227" s="9"/>
      <c r="L1227" s="114"/>
      <c r="M1227" s="114"/>
      <c r="N1227" s="114"/>
      <c r="O1227" s="97"/>
      <c r="P1227" s="97"/>
      <c r="Q1227" s="9"/>
      <c r="R1227" s="112"/>
      <c r="S1227" s="107"/>
      <c r="T1227" s="107"/>
      <c r="U1227" s="96"/>
    </row>
    <row r="1228" spans="2:21" s="92" customFormat="1" ht="18" customHeight="1" x14ac:dyDescent="0.2">
      <c r="B1228" s="97"/>
      <c r="C1228" s="23"/>
      <c r="D1228" s="98"/>
      <c r="E1228" s="9"/>
      <c r="F1228" s="9"/>
      <c r="G1228" s="9"/>
      <c r="H1228" s="9"/>
      <c r="I1228" s="9"/>
      <c r="J1228" s="9"/>
      <c r="K1228" s="9"/>
      <c r="L1228" s="114"/>
      <c r="M1228" s="114"/>
      <c r="N1228" s="114"/>
      <c r="O1228" s="97"/>
      <c r="P1228" s="97"/>
      <c r="Q1228" s="9"/>
      <c r="R1228" s="112"/>
      <c r="S1228" s="107"/>
      <c r="T1228" s="107"/>
      <c r="U1228" s="96"/>
    </row>
    <row r="1229" spans="2:21" s="92" customFormat="1" ht="18" customHeight="1" x14ac:dyDescent="0.2">
      <c r="B1229" s="97"/>
      <c r="C1229" s="23"/>
      <c r="D1229" s="98"/>
      <c r="E1229" s="9"/>
      <c r="F1229" s="9"/>
      <c r="G1229" s="9"/>
      <c r="H1229" s="9"/>
      <c r="I1229" s="9"/>
      <c r="J1229" s="9"/>
      <c r="K1229" s="9"/>
      <c r="L1229" s="114"/>
      <c r="M1229" s="114"/>
      <c r="N1229" s="114"/>
      <c r="O1229" s="97"/>
      <c r="P1229" s="97"/>
      <c r="Q1229" s="9"/>
      <c r="R1229" s="112"/>
      <c r="S1229" s="107"/>
      <c r="T1229" s="107"/>
      <c r="U1229" s="96"/>
    </row>
    <row r="1230" spans="2:21" s="92" customFormat="1" ht="18" customHeight="1" x14ac:dyDescent="0.2">
      <c r="B1230" s="97"/>
      <c r="C1230" s="23"/>
      <c r="D1230" s="98"/>
      <c r="E1230" s="9"/>
      <c r="F1230" s="9"/>
      <c r="G1230" s="9"/>
      <c r="H1230" s="9"/>
      <c r="I1230" s="9"/>
      <c r="J1230" s="9"/>
      <c r="K1230" s="9"/>
      <c r="L1230" s="114"/>
      <c r="M1230" s="114"/>
      <c r="N1230" s="114"/>
      <c r="O1230" s="97"/>
      <c r="P1230" s="97"/>
      <c r="Q1230" s="9"/>
      <c r="R1230" s="112"/>
      <c r="S1230" s="107"/>
      <c r="T1230" s="107"/>
      <c r="U1230" s="96"/>
    </row>
    <row r="1231" spans="2:21" s="92" customFormat="1" ht="18" customHeight="1" x14ac:dyDescent="0.2">
      <c r="B1231" s="97"/>
      <c r="C1231" s="23"/>
      <c r="D1231" s="98"/>
      <c r="E1231" s="9"/>
      <c r="F1231" s="9"/>
      <c r="G1231" s="9"/>
      <c r="H1231" s="9"/>
      <c r="I1231" s="9"/>
      <c r="J1231" s="9"/>
      <c r="K1231" s="9"/>
      <c r="L1231" s="114"/>
      <c r="M1231" s="114"/>
      <c r="N1231" s="114"/>
      <c r="O1231" s="97"/>
      <c r="P1231" s="97"/>
      <c r="Q1231" s="9"/>
      <c r="R1231" s="112"/>
      <c r="S1231" s="107"/>
      <c r="T1231" s="107"/>
      <c r="U1231" s="96"/>
    </row>
    <row r="1232" spans="2:21" s="92" customFormat="1" ht="18" customHeight="1" x14ac:dyDescent="0.2">
      <c r="B1232" s="97"/>
      <c r="C1232" s="23"/>
      <c r="D1232" s="98"/>
      <c r="E1232" s="9"/>
      <c r="F1232" s="9"/>
      <c r="G1232" s="9"/>
      <c r="H1232" s="9"/>
      <c r="I1232" s="9"/>
      <c r="J1232" s="9"/>
      <c r="K1232" s="9"/>
      <c r="L1232" s="114"/>
      <c r="M1232" s="114"/>
      <c r="N1232" s="114"/>
      <c r="O1232" s="97"/>
      <c r="P1232" s="97"/>
      <c r="Q1232" s="9"/>
      <c r="R1232" s="112"/>
      <c r="S1232" s="107"/>
      <c r="T1232" s="107"/>
      <c r="U1232" s="96"/>
    </row>
    <row r="1233" spans="2:21" s="92" customFormat="1" ht="18" customHeight="1" x14ac:dyDescent="0.2">
      <c r="B1233" s="97"/>
      <c r="C1233" s="23"/>
      <c r="D1233" s="98"/>
      <c r="E1233" s="9"/>
      <c r="F1233" s="9"/>
      <c r="G1233" s="9"/>
      <c r="H1233" s="9"/>
      <c r="I1233" s="9"/>
      <c r="J1233" s="9"/>
      <c r="K1233" s="9"/>
      <c r="L1233" s="114"/>
      <c r="M1233" s="114"/>
      <c r="N1233" s="114"/>
      <c r="O1233" s="97"/>
      <c r="P1233" s="97"/>
      <c r="Q1233" s="9"/>
      <c r="R1233" s="112"/>
      <c r="S1233" s="107"/>
      <c r="T1233" s="107"/>
      <c r="U1233" s="96"/>
    </row>
    <row r="1234" spans="2:21" s="92" customFormat="1" ht="18" customHeight="1" x14ac:dyDescent="0.2">
      <c r="B1234" s="97"/>
      <c r="C1234" s="23"/>
      <c r="D1234" s="98"/>
      <c r="E1234" s="9"/>
      <c r="F1234" s="9"/>
      <c r="G1234" s="9"/>
      <c r="H1234" s="9"/>
      <c r="I1234" s="9"/>
      <c r="J1234" s="9"/>
      <c r="K1234" s="9"/>
      <c r="L1234" s="114"/>
      <c r="M1234" s="114"/>
      <c r="N1234" s="114"/>
      <c r="O1234" s="97"/>
      <c r="P1234" s="97"/>
      <c r="Q1234" s="9"/>
      <c r="R1234" s="112"/>
      <c r="S1234" s="107"/>
      <c r="T1234" s="107"/>
      <c r="U1234" s="96"/>
    </row>
    <row r="1235" spans="2:21" s="92" customFormat="1" ht="18" customHeight="1" x14ac:dyDescent="0.2">
      <c r="B1235" s="97"/>
      <c r="C1235" s="23"/>
      <c r="D1235" s="98"/>
      <c r="E1235" s="9"/>
      <c r="F1235" s="9"/>
      <c r="G1235" s="9"/>
      <c r="H1235" s="9"/>
      <c r="I1235" s="9"/>
      <c r="J1235" s="9"/>
      <c r="K1235" s="9"/>
      <c r="L1235" s="114"/>
      <c r="M1235" s="114"/>
      <c r="N1235" s="114"/>
      <c r="O1235" s="97"/>
      <c r="P1235" s="97"/>
      <c r="Q1235" s="9"/>
      <c r="R1235" s="112"/>
      <c r="S1235" s="107"/>
      <c r="T1235" s="107"/>
      <c r="U1235" s="96"/>
    </row>
    <row r="1236" spans="2:21" s="92" customFormat="1" ht="18" customHeight="1" x14ac:dyDescent="0.2">
      <c r="B1236" s="97"/>
      <c r="C1236" s="23"/>
      <c r="D1236" s="98"/>
      <c r="E1236" s="9"/>
      <c r="F1236" s="9"/>
      <c r="G1236" s="9"/>
      <c r="H1236" s="9"/>
      <c r="I1236" s="9"/>
      <c r="J1236" s="9"/>
      <c r="K1236" s="9"/>
      <c r="L1236" s="114"/>
      <c r="M1236" s="114"/>
      <c r="N1236" s="114"/>
      <c r="O1236" s="97"/>
      <c r="P1236" s="97"/>
      <c r="Q1236" s="9"/>
      <c r="R1236" s="112"/>
      <c r="S1236" s="107"/>
      <c r="T1236" s="107"/>
      <c r="U1236" s="96"/>
    </row>
    <row r="1237" spans="2:21" s="92" customFormat="1" ht="18" customHeight="1" x14ac:dyDescent="0.2">
      <c r="B1237" s="97"/>
      <c r="C1237" s="23"/>
      <c r="D1237" s="98"/>
      <c r="E1237" s="9"/>
      <c r="F1237" s="9"/>
      <c r="G1237" s="9"/>
      <c r="H1237" s="9"/>
      <c r="I1237" s="9"/>
      <c r="J1237" s="9"/>
      <c r="K1237" s="9"/>
      <c r="L1237" s="114"/>
      <c r="M1237" s="114"/>
      <c r="N1237" s="114"/>
      <c r="O1237" s="97"/>
      <c r="P1237" s="97"/>
      <c r="Q1237" s="9"/>
      <c r="R1237" s="112"/>
      <c r="S1237" s="107"/>
      <c r="T1237" s="107"/>
      <c r="U1237" s="96"/>
    </row>
    <row r="1238" spans="2:21" s="92" customFormat="1" ht="18" customHeight="1" x14ac:dyDescent="0.2">
      <c r="B1238" s="97"/>
      <c r="C1238" s="23"/>
      <c r="D1238" s="98"/>
      <c r="E1238" s="9"/>
      <c r="F1238" s="9"/>
      <c r="G1238" s="9"/>
      <c r="H1238" s="9"/>
      <c r="I1238" s="9"/>
      <c r="J1238" s="9"/>
      <c r="K1238" s="9"/>
      <c r="L1238" s="114"/>
      <c r="M1238" s="114"/>
      <c r="N1238" s="114"/>
      <c r="O1238" s="97"/>
      <c r="P1238" s="97"/>
      <c r="Q1238" s="9"/>
      <c r="R1238" s="112"/>
      <c r="S1238" s="107"/>
      <c r="T1238" s="107"/>
      <c r="U1238" s="96"/>
    </row>
    <row r="1239" spans="2:21" s="92" customFormat="1" ht="18" customHeight="1" x14ac:dyDescent="0.2">
      <c r="B1239" s="97"/>
      <c r="C1239" s="23"/>
      <c r="D1239" s="98"/>
      <c r="E1239" s="9"/>
      <c r="F1239" s="9"/>
      <c r="G1239" s="9"/>
      <c r="H1239" s="9"/>
      <c r="I1239" s="9"/>
      <c r="J1239" s="9"/>
      <c r="K1239" s="9"/>
      <c r="L1239" s="114"/>
      <c r="M1239" s="114"/>
      <c r="N1239" s="114"/>
      <c r="O1239" s="97"/>
      <c r="P1239" s="97"/>
      <c r="Q1239" s="9"/>
      <c r="R1239" s="112"/>
      <c r="S1239" s="107"/>
      <c r="T1239" s="107"/>
      <c r="U1239" s="96"/>
    </row>
    <row r="1240" spans="2:21" s="92" customFormat="1" ht="18" customHeight="1" x14ac:dyDescent="0.2">
      <c r="B1240" s="97"/>
      <c r="C1240" s="23"/>
      <c r="D1240" s="98"/>
      <c r="E1240" s="9"/>
      <c r="F1240" s="9"/>
      <c r="G1240" s="9"/>
      <c r="H1240" s="9"/>
      <c r="I1240" s="9"/>
      <c r="J1240" s="9"/>
      <c r="K1240" s="9"/>
      <c r="L1240" s="114"/>
      <c r="M1240" s="114"/>
      <c r="N1240" s="114"/>
      <c r="O1240" s="97"/>
      <c r="P1240" s="97"/>
      <c r="Q1240" s="9"/>
      <c r="R1240" s="112"/>
      <c r="S1240" s="107"/>
      <c r="T1240" s="107"/>
      <c r="U1240" s="96"/>
    </row>
    <row r="1241" spans="2:21" s="92" customFormat="1" ht="18" customHeight="1" x14ac:dyDescent="0.2">
      <c r="B1241" s="97"/>
      <c r="C1241" s="23"/>
      <c r="D1241" s="98"/>
      <c r="E1241" s="9"/>
      <c r="F1241" s="9"/>
      <c r="G1241" s="9"/>
      <c r="H1241" s="9"/>
      <c r="I1241" s="9"/>
      <c r="J1241" s="9"/>
      <c r="K1241" s="9"/>
      <c r="L1241" s="114"/>
      <c r="M1241" s="114"/>
      <c r="N1241" s="114"/>
      <c r="O1241" s="97"/>
      <c r="P1241" s="97"/>
      <c r="Q1241" s="9"/>
      <c r="R1241" s="112"/>
      <c r="S1241" s="107"/>
      <c r="T1241" s="107"/>
      <c r="U1241" s="96"/>
    </row>
    <row r="1242" spans="2:21" s="92" customFormat="1" ht="18" customHeight="1" x14ac:dyDescent="0.2">
      <c r="B1242" s="97"/>
      <c r="C1242" s="23"/>
      <c r="D1242" s="98"/>
      <c r="E1242" s="9"/>
      <c r="F1242" s="9"/>
      <c r="G1242" s="9"/>
      <c r="H1242" s="9"/>
      <c r="I1242" s="9"/>
      <c r="J1242" s="9"/>
      <c r="K1242" s="9"/>
      <c r="L1242" s="114"/>
      <c r="M1242" s="114"/>
      <c r="N1242" s="114"/>
      <c r="O1242" s="97"/>
      <c r="P1242" s="97"/>
      <c r="Q1242" s="9"/>
      <c r="R1242" s="112"/>
      <c r="S1242" s="107"/>
      <c r="T1242" s="107"/>
      <c r="U1242" s="96"/>
    </row>
    <row r="1243" spans="2:21" s="92" customFormat="1" ht="18" customHeight="1" x14ac:dyDescent="0.2">
      <c r="B1243" s="97"/>
      <c r="C1243" s="23"/>
      <c r="D1243" s="98"/>
      <c r="E1243" s="9"/>
      <c r="F1243" s="9"/>
      <c r="G1243" s="9"/>
      <c r="H1243" s="9"/>
      <c r="I1243" s="9"/>
      <c r="J1243" s="9"/>
      <c r="K1243" s="9"/>
      <c r="L1243" s="114"/>
      <c r="M1243" s="114"/>
      <c r="N1243" s="114"/>
      <c r="O1243" s="97"/>
      <c r="P1243" s="97"/>
      <c r="Q1243" s="9"/>
      <c r="R1243" s="112"/>
      <c r="S1243" s="107"/>
      <c r="T1243" s="107"/>
      <c r="U1243" s="96"/>
    </row>
    <row r="1244" spans="2:21" s="92" customFormat="1" ht="18" customHeight="1" x14ac:dyDescent="0.2">
      <c r="B1244" s="97"/>
      <c r="C1244" s="23"/>
      <c r="D1244" s="98"/>
      <c r="E1244" s="9"/>
      <c r="F1244" s="9"/>
      <c r="G1244" s="9"/>
      <c r="H1244" s="9"/>
      <c r="I1244" s="9"/>
      <c r="J1244" s="9"/>
      <c r="K1244" s="9"/>
      <c r="L1244" s="114"/>
      <c r="M1244" s="114"/>
      <c r="N1244" s="114"/>
      <c r="O1244" s="97"/>
      <c r="P1244" s="97"/>
      <c r="Q1244" s="9"/>
      <c r="R1244" s="112"/>
      <c r="S1244" s="107"/>
      <c r="T1244" s="107"/>
      <c r="U1244" s="96"/>
    </row>
    <row r="1245" spans="2:21" s="92" customFormat="1" ht="18" customHeight="1" x14ac:dyDescent="0.2">
      <c r="B1245" s="97"/>
      <c r="C1245" s="23"/>
      <c r="D1245" s="98"/>
      <c r="E1245" s="9"/>
      <c r="F1245" s="9"/>
      <c r="G1245" s="9"/>
      <c r="H1245" s="9"/>
      <c r="I1245" s="9"/>
      <c r="J1245" s="9"/>
      <c r="K1245" s="9"/>
      <c r="L1245" s="114"/>
      <c r="M1245" s="114"/>
      <c r="N1245" s="114"/>
      <c r="O1245" s="97"/>
      <c r="P1245" s="97"/>
      <c r="Q1245" s="9"/>
      <c r="R1245" s="112"/>
      <c r="S1245" s="107"/>
      <c r="T1245" s="107"/>
      <c r="U1245" s="96"/>
    </row>
    <row r="1246" spans="2:21" s="92" customFormat="1" ht="18" customHeight="1" x14ac:dyDescent="0.2">
      <c r="B1246" s="97"/>
      <c r="C1246" s="23"/>
      <c r="D1246" s="98"/>
      <c r="E1246" s="9"/>
      <c r="F1246" s="9"/>
      <c r="G1246" s="9"/>
      <c r="H1246" s="9"/>
      <c r="I1246" s="9"/>
      <c r="J1246" s="9"/>
      <c r="K1246" s="9"/>
      <c r="L1246" s="114"/>
      <c r="M1246" s="114"/>
      <c r="N1246" s="114"/>
      <c r="O1246" s="97"/>
      <c r="P1246" s="97"/>
      <c r="Q1246" s="9"/>
      <c r="R1246" s="112"/>
      <c r="S1246" s="107"/>
      <c r="T1246" s="107"/>
      <c r="U1246" s="96"/>
    </row>
    <row r="1247" spans="2:21" s="92" customFormat="1" ht="18" customHeight="1" x14ac:dyDescent="0.2">
      <c r="B1247" s="97"/>
      <c r="C1247" s="23"/>
      <c r="D1247" s="98"/>
      <c r="E1247" s="9"/>
      <c r="F1247" s="9"/>
      <c r="G1247" s="9"/>
      <c r="H1247" s="9"/>
      <c r="I1247" s="9"/>
      <c r="J1247" s="9"/>
      <c r="K1247" s="9"/>
      <c r="L1247" s="114"/>
      <c r="M1247" s="114"/>
      <c r="N1247" s="114"/>
      <c r="O1247" s="97"/>
      <c r="P1247" s="97"/>
      <c r="Q1247" s="9"/>
      <c r="R1247" s="112"/>
      <c r="S1247" s="107"/>
      <c r="T1247" s="107"/>
      <c r="U1247" s="96"/>
    </row>
    <row r="1248" spans="2:21" s="92" customFormat="1" ht="18" customHeight="1" x14ac:dyDescent="0.2">
      <c r="B1248" s="97"/>
      <c r="C1248" s="23"/>
      <c r="D1248" s="98"/>
      <c r="E1248" s="9"/>
      <c r="F1248" s="9"/>
      <c r="G1248" s="9"/>
      <c r="H1248" s="9"/>
      <c r="I1248" s="9"/>
      <c r="J1248" s="9"/>
      <c r="K1248" s="9"/>
      <c r="L1248" s="114"/>
      <c r="M1248" s="114"/>
      <c r="N1248" s="114"/>
      <c r="O1248" s="97"/>
      <c r="P1248" s="97"/>
      <c r="Q1248" s="9"/>
      <c r="R1248" s="112"/>
      <c r="S1248" s="107"/>
      <c r="T1248" s="107"/>
      <c r="U1248" s="96"/>
    </row>
    <row r="1249" spans="2:21" s="92" customFormat="1" ht="18" customHeight="1" x14ac:dyDescent="0.2">
      <c r="B1249" s="97"/>
      <c r="C1249" s="23"/>
      <c r="D1249" s="98"/>
      <c r="E1249" s="9"/>
      <c r="F1249" s="9"/>
      <c r="G1249" s="9"/>
      <c r="H1249" s="9"/>
      <c r="I1249" s="9"/>
      <c r="J1249" s="9"/>
      <c r="K1249" s="9"/>
      <c r="L1249" s="114"/>
      <c r="M1249" s="114"/>
      <c r="N1249" s="114"/>
      <c r="O1249" s="97"/>
      <c r="P1249" s="97"/>
      <c r="Q1249" s="9"/>
      <c r="R1249" s="112"/>
      <c r="S1249" s="107"/>
      <c r="T1249" s="107"/>
      <c r="U1249" s="96"/>
    </row>
    <row r="1250" spans="2:21" s="92" customFormat="1" ht="18" customHeight="1" x14ac:dyDescent="0.2">
      <c r="B1250" s="97"/>
      <c r="C1250" s="23"/>
      <c r="D1250" s="98"/>
      <c r="E1250" s="9"/>
      <c r="F1250" s="9"/>
      <c r="G1250" s="9"/>
      <c r="H1250" s="9"/>
      <c r="I1250" s="9"/>
      <c r="J1250" s="9"/>
      <c r="K1250" s="9"/>
      <c r="L1250" s="114"/>
      <c r="M1250" s="114"/>
      <c r="N1250" s="114"/>
      <c r="O1250" s="97"/>
      <c r="P1250" s="97"/>
      <c r="Q1250" s="9"/>
      <c r="R1250" s="112"/>
      <c r="S1250" s="107"/>
      <c r="T1250" s="107"/>
      <c r="U1250" s="96"/>
    </row>
    <row r="1251" spans="2:21" s="92" customFormat="1" ht="18" customHeight="1" x14ac:dyDescent="0.2">
      <c r="B1251" s="97"/>
      <c r="C1251" s="23"/>
      <c r="D1251" s="98"/>
      <c r="E1251" s="9"/>
      <c r="F1251" s="9"/>
      <c r="G1251" s="9"/>
      <c r="H1251" s="9"/>
      <c r="I1251" s="9"/>
      <c r="J1251" s="9"/>
      <c r="K1251" s="9"/>
      <c r="L1251" s="114"/>
      <c r="M1251" s="114"/>
      <c r="N1251" s="114"/>
      <c r="O1251" s="97"/>
      <c r="P1251" s="97"/>
      <c r="Q1251" s="9"/>
      <c r="R1251" s="112"/>
      <c r="S1251" s="107"/>
      <c r="T1251" s="107"/>
      <c r="U1251" s="96"/>
    </row>
    <row r="1252" spans="2:21" s="92" customFormat="1" ht="18" customHeight="1" x14ac:dyDescent="0.2">
      <c r="B1252" s="97"/>
      <c r="C1252" s="23"/>
      <c r="D1252" s="98"/>
      <c r="E1252" s="9"/>
      <c r="F1252" s="9"/>
      <c r="G1252" s="9"/>
      <c r="H1252" s="9"/>
      <c r="I1252" s="9"/>
      <c r="J1252" s="9"/>
      <c r="K1252" s="9"/>
      <c r="L1252" s="114"/>
      <c r="M1252" s="114"/>
      <c r="N1252" s="114"/>
      <c r="O1252" s="97"/>
      <c r="P1252" s="97"/>
      <c r="Q1252" s="9"/>
      <c r="R1252" s="112"/>
      <c r="S1252" s="107"/>
      <c r="T1252" s="107"/>
      <c r="U1252" s="96"/>
    </row>
    <row r="1253" spans="2:21" s="92" customFormat="1" ht="18" customHeight="1" x14ac:dyDescent="0.2">
      <c r="B1253" s="97"/>
      <c r="C1253" s="23"/>
      <c r="D1253" s="98"/>
      <c r="E1253" s="9"/>
      <c r="F1253" s="9"/>
      <c r="G1253" s="9"/>
      <c r="H1253" s="9"/>
      <c r="I1253" s="9"/>
      <c r="J1253" s="9"/>
      <c r="K1253" s="9"/>
      <c r="L1253" s="114"/>
      <c r="M1253" s="114"/>
      <c r="N1253" s="114"/>
      <c r="O1253" s="97"/>
      <c r="P1253" s="97"/>
      <c r="Q1253" s="9"/>
      <c r="R1253" s="112"/>
      <c r="S1253" s="107"/>
      <c r="T1253" s="107"/>
      <c r="U1253" s="96"/>
    </row>
    <row r="1254" spans="2:21" s="92" customFormat="1" ht="18" customHeight="1" x14ac:dyDescent="0.2">
      <c r="B1254" s="97"/>
      <c r="C1254" s="23"/>
      <c r="D1254" s="98"/>
      <c r="E1254" s="9"/>
      <c r="F1254" s="9"/>
      <c r="G1254" s="9"/>
      <c r="H1254" s="9"/>
      <c r="I1254" s="9"/>
      <c r="J1254" s="9"/>
      <c r="K1254" s="9"/>
      <c r="L1254" s="114"/>
      <c r="M1254" s="114"/>
      <c r="N1254" s="114"/>
      <c r="O1254" s="97"/>
      <c r="P1254" s="97"/>
      <c r="Q1254" s="9"/>
      <c r="R1254" s="112"/>
      <c r="S1254" s="107"/>
      <c r="T1254" s="107"/>
      <c r="U1254" s="96"/>
    </row>
    <row r="1255" spans="2:21" s="92" customFormat="1" ht="18" customHeight="1" x14ac:dyDescent="0.2">
      <c r="B1255" s="97"/>
      <c r="C1255" s="23"/>
      <c r="D1255" s="98"/>
      <c r="E1255" s="9"/>
      <c r="F1255" s="9"/>
      <c r="G1255" s="9"/>
      <c r="H1255" s="9"/>
      <c r="I1255" s="9"/>
      <c r="J1255" s="9"/>
      <c r="K1255" s="9"/>
      <c r="L1255" s="114"/>
      <c r="M1255" s="114"/>
      <c r="N1255" s="114"/>
      <c r="O1255" s="97"/>
      <c r="P1255" s="97"/>
      <c r="Q1255" s="9"/>
      <c r="R1255" s="112"/>
      <c r="S1255" s="107"/>
      <c r="T1255" s="107"/>
      <c r="U1255" s="96"/>
    </row>
    <row r="1256" spans="2:21" s="92" customFormat="1" ht="18" customHeight="1" x14ac:dyDescent="0.2">
      <c r="B1256" s="97"/>
      <c r="C1256" s="23"/>
      <c r="D1256" s="98"/>
      <c r="E1256" s="9"/>
      <c r="F1256" s="9"/>
      <c r="G1256" s="9"/>
      <c r="H1256" s="9"/>
      <c r="I1256" s="9"/>
      <c r="J1256" s="9"/>
      <c r="K1256" s="9"/>
      <c r="L1256" s="114"/>
      <c r="M1256" s="114"/>
      <c r="N1256" s="114"/>
      <c r="O1256" s="97"/>
      <c r="P1256" s="97"/>
      <c r="Q1256" s="9"/>
      <c r="R1256" s="112"/>
      <c r="S1256" s="107"/>
      <c r="T1256" s="107"/>
      <c r="U1256" s="96"/>
    </row>
    <row r="1257" spans="2:21" s="92" customFormat="1" ht="18" customHeight="1" x14ac:dyDescent="0.2">
      <c r="B1257" s="97"/>
      <c r="C1257" s="23"/>
      <c r="D1257" s="98"/>
      <c r="E1257" s="9"/>
      <c r="F1257" s="9"/>
      <c r="G1257" s="9"/>
      <c r="H1257" s="9"/>
      <c r="I1257" s="9"/>
      <c r="J1257" s="9"/>
      <c r="K1257" s="9"/>
      <c r="L1257" s="114"/>
      <c r="M1257" s="114"/>
      <c r="N1257" s="114"/>
      <c r="O1257" s="97"/>
      <c r="P1257" s="97"/>
      <c r="Q1257" s="9"/>
      <c r="R1257" s="112"/>
      <c r="S1257" s="107"/>
      <c r="T1257" s="107"/>
      <c r="U1257" s="96"/>
    </row>
    <row r="1258" spans="2:21" s="92" customFormat="1" ht="18" customHeight="1" x14ac:dyDescent="0.2">
      <c r="B1258" s="97"/>
      <c r="C1258" s="23"/>
      <c r="D1258" s="98"/>
      <c r="E1258" s="9"/>
      <c r="F1258" s="9"/>
      <c r="G1258" s="9"/>
      <c r="H1258" s="9"/>
      <c r="I1258" s="9"/>
      <c r="J1258" s="9"/>
      <c r="K1258" s="9"/>
      <c r="L1258" s="114"/>
      <c r="M1258" s="114"/>
      <c r="N1258" s="114"/>
      <c r="O1258" s="97"/>
      <c r="P1258" s="97"/>
      <c r="Q1258" s="9"/>
      <c r="R1258" s="112"/>
      <c r="S1258" s="107"/>
      <c r="T1258" s="107"/>
      <c r="U1258" s="96"/>
    </row>
    <row r="1259" spans="2:21" s="92" customFormat="1" ht="18" customHeight="1" x14ac:dyDescent="0.2">
      <c r="B1259" s="97"/>
      <c r="C1259" s="23"/>
      <c r="D1259" s="98"/>
      <c r="E1259" s="9"/>
      <c r="F1259" s="9"/>
      <c r="G1259" s="9"/>
      <c r="H1259" s="9"/>
      <c r="I1259" s="9"/>
      <c r="J1259" s="9"/>
      <c r="K1259" s="9"/>
      <c r="L1259" s="114"/>
      <c r="M1259" s="114"/>
      <c r="N1259" s="114"/>
      <c r="O1259" s="97"/>
      <c r="P1259" s="97"/>
      <c r="Q1259" s="9"/>
      <c r="R1259" s="112"/>
      <c r="S1259" s="107"/>
      <c r="T1259" s="107"/>
      <c r="U1259" s="96"/>
    </row>
    <row r="1260" spans="2:21" s="92" customFormat="1" ht="18" customHeight="1" x14ac:dyDescent="0.2">
      <c r="B1260" s="97"/>
      <c r="C1260" s="23"/>
      <c r="D1260" s="98"/>
      <c r="E1260" s="9"/>
      <c r="F1260" s="9"/>
      <c r="G1260" s="9"/>
      <c r="H1260" s="9"/>
      <c r="I1260" s="9"/>
      <c r="J1260" s="9"/>
      <c r="K1260" s="9"/>
      <c r="L1260" s="114"/>
      <c r="M1260" s="114"/>
      <c r="N1260" s="114"/>
      <c r="O1260" s="97"/>
      <c r="P1260" s="97"/>
      <c r="Q1260" s="9"/>
      <c r="R1260" s="112"/>
      <c r="S1260" s="107"/>
      <c r="T1260" s="107"/>
      <c r="U1260" s="96"/>
    </row>
    <row r="1261" spans="2:21" s="92" customFormat="1" ht="18" customHeight="1" x14ac:dyDescent="0.2">
      <c r="B1261" s="97"/>
      <c r="C1261" s="23"/>
      <c r="D1261" s="98"/>
      <c r="E1261" s="9"/>
      <c r="F1261" s="9"/>
      <c r="G1261" s="9"/>
      <c r="H1261" s="9"/>
      <c r="I1261" s="9"/>
      <c r="J1261" s="9"/>
      <c r="K1261" s="9"/>
      <c r="L1261" s="114"/>
      <c r="M1261" s="114"/>
      <c r="N1261" s="114"/>
      <c r="O1261" s="97"/>
      <c r="P1261" s="97"/>
      <c r="Q1261" s="9"/>
      <c r="R1261" s="112"/>
      <c r="S1261" s="107"/>
      <c r="T1261" s="107"/>
      <c r="U1261" s="96"/>
    </row>
    <row r="1262" spans="2:21" s="92" customFormat="1" ht="18" customHeight="1" x14ac:dyDescent="0.2">
      <c r="B1262" s="97"/>
      <c r="C1262" s="23"/>
      <c r="D1262" s="98"/>
      <c r="E1262" s="9"/>
      <c r="F1262" s="9"/>
      <c r="G1262" s="9"/>
      <c r="H1262" s="9"/>
      <c r="I1262" s="9"/>
      <c r="J1262" s="9"/>
      <c r="K1262" s="9"/>
      <c r="L1262" s="114"/>
      <c r="M1262" s="114"/>
      <c r="N1262" s="114"/>
      <c r="O1262" s="97"/>
      <c r="P1262" s="97"/>
      <c r="Q1262" s="9"/>
      <c r="R1262" s="112"/>
      <c r="S1262" s="107"/>
      <c r="T1262" s="107"/>
      <c r="U1262" s="96"/>
    </row>
    <row r="1263" spans="2:21" s="92" customFormat="1" ht="18" customHeight="1" x14ac:dyDescent="0.2">
      <c r="B1263" s="97"/>
      <c r="C1263" s="23"/>
      <c r="D1263" s="98"/>
      <c r="E1263" s="9"/>
      <c r="F1263" s="9"/>
      <c r="G1263" s="9"/>
      <c r="H1263" s="9"/>
      <c r="I1263" s="9"/>
      <c r="J1263" s="9"/>
      <c r="K1263" s="9"/>
      <c r="L1263" s="114"/>
      <c r="M1263" s="114"/>
      <c r="N1263" s="114"/>
      <c r="O1263" s="97"/>
      <c r="P1263" s="97"/>
      <c r="Q1263" s="9"/>
      <c r="R1263" s="112"/>
      <c r="S1263" s="107"/>
      <c r="T1263" s="107"/>
      <c r="U1263" s="96"/>
    </row>
    <row r="1264" spans="2:21" s="92" customFormat="1" ht="18" customHeight="1" x14ac:dyDescent="0.2">
      <c r="B1264" s="97"/>
      <c r="C1264" s="23"/>
      <c r="D1264" s="98"/>
      <c r="E1264" s="9"/>
      <c r="F1264" s="9"/>
      <c r="G1264" s="9"/>
      <c r="H1264" s="9"/>
      <c r="I1264" s="9"/>
      <c r="J1264" s="9"/>
      <c r="K1264" s="9"/>
      <c r="L1264" s="114"/>
      <c r="M1264" s="114"/>
      <c r="N1264" s="114"/>
      <c r="O1264" s="97"/>
      <c r="P1264" s="97"/>
      <c r="Q1264" s="9"/>
      <c r="R1264" s="112"/>
      <c r="S1264" s="107"/>
      <c r="T1264" s="107"/>
      <c r="U1264" s="96"/>
    </row>
    <row r="1265" spans="2:21" s="92" customFormat="1" ht="18" customHeight="1" x14ac:dyDescent="0.2">
      <c r="B1265" s="97"/>
      <c r="C1265" s="23"/>
      <c r="D1265" s="98"/>
      <c r="E1265" s="9"/>
      <c r="F1265" s="9"/>
      <c r="G1265" s="9"/>
      <c r="H1265" s="9"/>
      <c r="I1265" s="9"/>
      <c r="J1265" s="9"/>
      <c r="K1265" s="9"/>
      <c r="L1265" s="114"/>
      <c r="M1265" s="114"/>
      <c r="N1265" s="114"/>
      <c r="O1265" s="97"/>
      <c r="P1265" s="97"/>
      <c r="Q1265" s="9"/>
      <c r="R1265" s="112"/>
      <c r="S1265" s="107"/>
      <c r="T1265" s="107"/>
      <c r="U1265" s="96"/>
    </row>
    <row r="1266" spans="2:21" s="92" customFormat="1" ht="18" customHeight="1" x14ac:dyDescent="0.2">
      <c r="B1266" s="97"/>
      <c r="C1266" s="23"/>
      <c r="D1266" s="98"/>
      <c r="E1266" s="9"/>
      <c r="F1266" s="9"/>
      <c r="G1266" s="9"/>
      <c r="H1266" s="9"/>
      <c r="I1266" s="9"/>
      <c r="J1266" s="9"/>
      <c r="K1266" s="9"/>
      <c r="L1266" s="114"/>
      <c r="M1266" s="114"/>
      <c r="N1266" s="114"/>
      <c r="O1266" s="97"/>
      <c r="P1266" s="97"/>
      <c r="Q1266" s="9"/>
      <c r="R1266" s="112"/>
      <c r="S1266" s="107"/>
      <c r="T1266" s="107"/>
      <c r="U1266" s="96"/>
    </row>
    <row r="1267" spans="2:21" s="92" customFormat="1" ht="18" customHeight="1" x14ac:dyDescent="0.2">
      <c r="B1267" s="97"/>
      <c r="C1267" s="23"/>
      <c r="D1267" s="98"/>
      <c r="E1267" s="9"/>
      <c r="F1267" s="9"/>
      <c r="G1267" s="9"/>
      <c r="H1267" s="9"/>
      <c r="I1267" s="9"/>
      <c r="J1267" s="9"/>
      <c r="K1267" s="9"/>
      <c r="L1267" s="114"/>
      <c r="M1267" s="114"/>
      <c r="N1267" s="114"/>
      <c r="O1267" s="97"/>
      <c r="P1267" s="97"/>
      <c r="Q1267" s="9"/>
      <c r="R1267" s="112"/>
      <c r="S1267" s="107"/>
      <c r="T1267" s="107"/>
      <c r="U1267" s="96"/>
    </row>
    <row r="1268" spans="2:21" s="92" customFormat="1" ht="18" customHeight="1" x14ac:dyDescent="0.2">
      <c r="B1268" s="97"/>
      <c r="C1268" s="23"/>
      <c r="D1268" s="98"/>
      <c r="E1268" s="9"/>
      <c r="F1268" s="9"/>
      <c r="G1268" s="9"/>
      <c r="H1268" s="9"/>
      <c r="I1268" s="9"/>
      <c r="J1268" s="9"/>
      <c r="K1268" s="9"/>
      <c r="L1268" s="114"/>
      <c r="M1268" s="114"/>
      <c r="N1268" s="114"/>
      <c r="O1268" s="97"/>
      <c r="P1268" s="97"/>
      <c r="Q1268" s="9"/>
      <c r="R1268" s="112"/>
      <c r="S1268" s="107"/>
      <c r="T1268" s="107"/>
      <c r="U1268" s="96"/>
    </row>
    <row r="1269" spans="2:21" s="92" customFormat="1" ht="18" customHeight="1" x14ac:dyDescent="0.2">
      <c r="B1269" s="97"/>
      <c r="C1269" s="23"/>
      <c r="D1269" s="98"/>
      <c r="E1269" s="9"/>
      <c r="F1269" s="9"/>
      <c r="G1269" s="9"/>
      <c r="H1269" s="9"/>
      <c r="I1269" s="9"/>
      <c r="J1269" s="9"/>
      <c r="K1269" s="9"/>
      <c r="L1269" s="114"/>
      <c r="M1269" s="114"/>
      <c r="N1269" s="114"/>
      <c r="O1269" s="97"/>
      <c r="P1269" s="97"/>
      <c r="Q1269" s="9"/>
      <c r="R1269" s="112"/>
      <c r="S1269" s="107"/>
      <c r="T1269" s="107"/>
      <c r="U1269" s="96"/>
    </row>
    <row r="1270" spans="2:21" s="92" customFormat="1" ht="18" customHeight="1" x14ac:dyDescent="0.2">
      <c r="B1270" s="97"/>
      <c r="C1270" s="23"/>
      <c r="D1270" s="98"/>
      <c r="E1270" s="9"/>
      <c r="F1270" s="9"/>
      <c r="G1270" s="9"/>
      <c r="H1270" s="9"/>
      <c r="I1270" s="9"/>
      <c r="J1270" s="9"/>
      <c r="K1270" s="9"/>
      <c r="L1270" s="114"/>
      <c r="M1270" s="114"/>
      <c r="N1270" s="114"/>
      <c r="O1270" s="97"/>
      <c r="P1270" s="97"/>
      <c r="Q1270" s="9"/>
      <c r="R1270" s="112"/>
      <c r="S1270" s="107"/>
      <c r="T1270" s="107"/>
      <c r="U1270" s="96"/>
    </row>
    <row r="1271" spans="2:21" s="92" customFormat="1" ht="18" customHeight="1" x14ac:dyDescent="0.2">
      <c r="B1271" s="97"/>
      <c r="C1271" s="23"/>
      <c r="D1271" s="98"/>
      <c r="E1271" s="9"/>
      <c r="F1271" s="9"/>
      <c r="G1271" s="9"/>
      <c r="H1271" s="9"/>
      <c r="I1271" s="9"/>
      <c r="J1271" s="9"/>
      <c r="K1271" s="9"/>
      <c r="L1271" s="114"/>
      <c r="M1271" s="114"/>
      <c r="N1271" s="114"/>
      <c r="O1271" s="97"/>
      <c r="P1271" s="97"/>
      <c r="Q1271" s="9"/>
      <c r="R1271" s="112"/>
      <c r="S1271" s="107"/>
      <c r="T1271" s="107"/>
      <c r="U1271" s="96"/>
    </row>
    <row r="1272" spans="2:21" s="92" customFormat="1" ht="18" customHeight="1" x14ac:dyDescent="0.2">
      <c r="B1272" s="97"/>
      <c r="C1272" s="23"/>
      <c r="D1272" s="98"/>
      <c r="E1272" s="9"/>
      <c r="F1272" s="9"/>
      <c r="G1272" s="9"/>
      <c r="H1272" s="9"/>
      <c r="I1272" s="9"/>
      <c r="J1272" s="9"/>
      <c r="K1272" s="9"/>
      <c r="L1272" s="114"/>
      <c r="M1272" s="114"/>
      <c r="N1272" s="114"/>
      <c r="O1272" s="97"/>
      <c r="P1272" s="97"/>
      <c r="Q1272" s="9"/>
      <c r="R1272" s="112"/>
      <c r="S1272" s="107"/>
      <c r="T1272" s="107"/>
      <c r="U1272" s="96"/>
    </row>
    <row r="1273" spans="2:21" s="92" customFormat="1" ht="18" customHeight="1" x14ac:dyDescent="0.2">
      <c r="B1273" s="97"/>
      <c r="C1273" s="23"/>
      <c r="D1273" s="98"/>
      <c r="E1273" s="9"/>
      <c r="F1273" s="9"/>
      <c r="G1273" s="9"/>
      <c r="H1273" s="9"/>
      <c r="I1273" s="9"/>
      <c r="J1273" s="9"/>
      <c r="K1273" s="9"/>
      <c r="L1273" s="114"/>
      <c r="M1273" s="114"/>
      <c r="N1273" s="114"/>
      <c r="O1273" s="97"/>
      <c r="P1273" s="97"/>
      <c r="Q1273" s="9"/>
      <c r="R1273" s="112"/>
      <c r="S1273" s="107"/>
      <c r="T1273" s="107"/>
      <c r="U1273" s="96"/>
    </row>
    <row r="1274" spans="2:21" s="92" customFormat="1" ht="18" customHeight="1" x14ac:dyDescent="0.2">
      <c r="B1274" s="97"/>
      <c r="C1274" s="23"/>
      <c r="D1274" s="98"/>
      <c r="E1274" s="9"/>
      <c r="F1274" s="9"/>
      <c r="G1274" s="9"/>
      <c r="H1274" s="9"/>
      <c r="I1274" s="9"/>
      <c r="J1274" s="9"/>
      <c r="K1274" s="9"/>
      <c r="L1274" s="114"/>
      <c r="M1274" s="114"/>
      <c r="N1274" s="114"/>
      <c r="O1274" s="97"/>
      <c r="P1274" s="97"/>
      <c r="Q1274" s="9"/>
      <c r="R1274" s="112"/>
      <c r="S1274" s="107"/>
      <c r="T1274" s="107"/>
      <c r="U1274" s="96"/>
    </row>
    <row r="1275" spans="2:21" s="92" customFormat="1" ht="18" customHeight="1" x14ac:dyDescent="0.2">
      <c r="B1275" s="97"/>
      <c r="C1275" s="23"/>
      <c r="D1275" s="98"/>
      <c r="E1275" s="9"/>
      <c r="F1275" s="9"/>
      <c r="G1275" s="9"/>
      <c r="H1275" s="9"/>
      <c r="I1275" s="9"/>
      <c r="J1275" s="9"/>
      <c r="K1275" s="9"/>
      <c r="L1275" s="114"/>
      <c r="M1275" s="114"/>
      <c r="N1275" s="114"/>
      <c r="O1275" s="97"/>
      <c r="P1275" s="97"/>
      <c r="Q1275" s="9"/>
      <c r="R1275" s="112"/>
      <c r="S1275" s="107"/>
      <c r="T1275" s="107"/>
      <c r="U1275" s="96"/>
    </row>
    <row r="1276" spans="2:21" s="92" customFormat="1" ht="18" customHeight="1" x14ac:dyDescent="0.2">
      <c r="B1276" s="97"/>
      <c r="C1276" s="23"/>
      <c r="D1276" s="98"/>
      <c r="E1276" s="9"/>
      <c r="F1276" s="9"/>
      <c r="G1276" s="9"/>
      <c r="H1276" s="9"/>
      <c r="I1276" s="9"/>
      <c r="J1276" s="9"/>
      <c r="K1276" s="9"/>
      <c r="L1276" s="114"/>
      <c r="M1276" s="114"/>
      <c r="N1276" s="114"/>
      <c r="O1276" s="97"/>
      <c r="P1276" s="97"/>
      <c r="Q1276" s="9"/>
      <c r="R1276" s="112"/>
      <c r="S1276" s="107"/>
      <c r="T1276" s="107"/>
      <c r="U1276" s="96"/>
    </row>
    <row r="1277" spans="2:21" s="92" customFormat="1" ht="18" customHeight="1" x14ac:dyDescent="0.2">
      <c r="B1277" s="97"/>
      <c r="C1277" s="23"/>
      <c r="D1277" s="98"/>
      <c r="E1277" s="9"/>
      <c r="F1277" s="9"/>
      <c r="G1277" s="9"/>
      <c r="H1277" s="9"/>
      <c r="I1277" s="9"/>
      <c r="J1277" s="9"/>
      <c r="K1277" s="9"/>
      <c r="L1277" s="114"/>
      <c r="M1277" s="114"/>
      <c r="N1277" s="114"/>
      <c r="O1277" s="97"/>
      <c r="P1277" s="97"/>
      <c r="Q1277" s="9"/>
      <c r="R1277" s="112"/>
      <c r="S1277" s="107"/>
      <c r="T1277" s="107"/>
      <c r="U1277" s="96"/>
    </row>
    <row r="1278" spans="2:21" s="92" customFormat="1" ht="18" customHeight="1" x14ac:dyDescent="0.2">
      <c r="B1278" s="97"/>
      <c r="C1278" s="23"/>
      <c r="D1278" s="98"/>
      <c r="E1278" s="9"/>
      <c r="F1278" s="9"/>
      <c r="G1278" s="9"/>
      <c r="H1278" s="9"/>
      <c r="I1278" s="9"/>
      <c r="J1278" s="9"/>
      <c r="K1278" s="9"/>
      <c r="L1278" s="114"/>
      <c r="M1278" s="114"/>
      <c r="N1278" s="114"/>
      <c r="O1278" s="97"/>
      <c r="P1278" s="97"/>
      <c r="Q1278" s="9"/>
      <c r="R1278" s="112"/>
      <c r="S1278" s="107"/>
      <c r="T1278" s="107"/>
      <c r="U1278" s="96"/>
    </row>
    <row r="1279" spans="2:21" s="92" customFormat="1" ht="18" customHeight="1" x14ac:dyDescent="0.2">
      <c r="B1279" s="97"/>
      <c r="C1279" s="23"/>
      <c r="D1279" s="98"/>
      <c r="E1279" s="9"/>
      <c r="F1279" s="9"/>
      <c r="G1279" s="9"/>
      <c r="H1279" s="9"/>
      <c r="I1279" s="9"/>
      <c r="J1279" s="9"/>
      <c r="K1279" s="9"/>
      <c r="L1279" s="114"/>
      <c r="M1279" s="114"/>
      <c r="N1279" s="114"/>
      <c r="O1279" s="97"/>
      <c r="P1279" s="97"/>
      <c r="Q1279" s="9"/>
      <c r="R1279" s="112"/>
      <c r="S1279" s="107"/>
      <c r="T1279" s="107"/>
      <c r="U1279" s="96"/>
    </row>
    <row r="1280" spans="2:21" s="92" customFormat="1" ht="18" customHeight="1" x14ac:dyDescent="0.2">
      <c r="B1280" s="97"/>
      <c r="C1280" s="23"/>
      <c r="D1280" s="98"/>
      <c r="E1280" s="9"/>
      <c r="F1280" s="9"/>
      <c r="G1280" s="9"/>
      <c r="H1280" s="9"/>
      <c r="I1280" s="9"/>
      <c r="J1280" s="9"/>
      <c r="K1280" s="9"/>
      <c r="L1280" s="114"/>
      <c r="M1280" s="114"/>
      <c r="N1280" s="114"/>
      <c r="O1280" s="97"/>
      <c r="P1280" s="97"/>
      <c r="Q1280" s="9"/>
      <c r="R1280" s="112"/>
      <c r="S1280" s="107"/>
      <c r="T1280" s="107"/>
      <c r="U1280" s="96"/>
    </row>
    <row r="1281" spans="2:21" s="92" customFormat="1" ht="18" customHeight="1" x14ac:dyDescent="0.2">
      <c r="B1281" s="97"/>
      <c r="C1281" s="23"/>
      <c r="D1281" s="98"/>
      <c r="E1281" s="9"/>
      <c r="F1281" s="9"/>
      <c r="G1281" s="9"/>
      <c r="H1281" s="9"/>
      <c r="I1281" s="9"/>
      <c r="J1281" s="9"/>
      <c r="K1281" s="9"/>
      <c r="L1281" s="114"/>
      <c r="M1281" s="114"/>
      <c r="N1281" s="114"/>
      <c r="O1281" s="97"/>
      <c r="P1281" s="97"/>
      <c r="Q1281" s="9"/>
      <c r="R1281" s="112"/>
      <c r="S1281" s="107"/>
      <c r="T1281" s="107"/>
      <c r="U1281" s="96"/>
    </row>
    <row r="1282" spans="2:21" s="92" customFormat="1" ht="18" customHeight="1" x14ac:dyDescent="0.2">
      <c r="B1282" s="97"/>
      <c r="C1282" s="23"/>
      <c r="D1282" s="98"/>
      <c r="E1282" s="9"/>
      <c r="F1282" s="9"/>
      <c r="G1282" s="9"/>
      <c r="H1282" s="9"/>
      <c r="I1282" s="9"/>
      <c r="J1282" s="9"/>
      <c r="K1282" s="9"/>
      <c r="L1282" s="114"/>
      <c r="M1282" s="114"/>
      <c r="N1282" s="114"/>
      <c r="O1282" s="97"/>
      <c r="P1282" s="97"/>
      <c r="Q1282" s="9"/>
      <c r="R1282" s="112"/>
      <c r="S1282" s="107"/>
      <c r="T1282" s="107"/>
      <c r="U1282" s="96"/>
    </row>
    <row r="1283" spans="2:21" s="92" customFormat="1" ht="18" customHeight="1" x14ac:dyDescent="0.2">
      <c r="B1283" s="97"/>
      <c r="C1283" s="23"/>
      <c r="D1283" s="98"/>
      <c r="E1283" s="9"/>
      <c r="F1283" s="9"/>
      <c r="G1283" s="9"/>
      <c r="H1283" s="9"/>
      <c r="I1283" s="9"/>
      <c r="J1283" s="9"/>
      <c r="K1283" s="9"/>
      <c r="L1283" s="114"/>
      <c r="M1283" s="114"/>
      <c r="N1283" s="114"/>
      <c r="O1283" s="97"/>
      <c r="P1283" s="97"/>
      <c r="Q1283" s="9"/>
      <c r="R1283" s="112"/>
      <c r="S1283" s="107"/>
      <c r="T1283" s="107"/>
      <c r="U1283" s="96"/>
    </row>
    <row r="1284" spans="2:21" s="92" customFormat="1" ht="18" customHeight="1" x14ac:dyDescent="0.2">
      <c r="B1284" s="97"/>
      <c r="C1284" s="23"/>
      <c r="D1284" s="98"/>
      <c r="E1284" s="9"/>
      <c r="F1284" s="9"/>
      <c r="G1284" s="9"/>
      <c r="H1284" s="9"/>
      <c r="I1284" s="9"/>
      <c r="J1284" s="9"/>
      <c r="K1284" s="9"/>
      <c r="L1284" s="114"/>
      <c r="M1284" s="114"/>
      <c r="N1284" s="114"/>
      <c r="O1284" s="97"/>
      <c r="P1284" s="97"/>
      <c r="Q1284" s="9"/>
      <c r="R1284" s="112"/>
      <c r="S1284" s="107"/>
      <c r="T1284" s="107"/>
      <c r="U1284" s="96"/>
    </row>
    <row r="1285" spans="2:21" s="92" customFormat="1" ht="18" customHeight="1" x14ac:dyDescent="0.2">
      <c r="B1285" s="97"/>
      <c r="C1285" s="23"/>
      <c r="D1285" s="98"/>
      <c r="E1285" s="9"/>
      <c r="F1285" s="9"/>
      <c r="G1285" s="9"/>
      <c r="H1285" s="9"/>
      <c r="I1285" s="9"/>
      <c r="J1285" s="9"/>
      <c r="K1285" s="9"/>
      <c r="L1285" s="114"/>
      <c r="M1285" s="114"/>
      <c r="N1285" s="114"/>
      <c r="O1285" s="97"/>
      <c r="P1285" s="97"/>
      <c r="Q1285" s="9"/>
      <c r="R1285" s="112"/>
      <c r="S1285" s="107"/>
      <c r="T1285" s="107"/>
      <c r="U1285" s="96"/>
    </row>
    <row r="1286" spans="2:21" s="92" customFormat="1" ht="18" customHeight="1" x14ac:dyDescent="0.2">
      <c r="B1286" s="97"/>
      <c r="C1286" s="23"/>
      <c r="D1286" s="98"/>
      <c r="E1286" s="9"/>
      <c r="F1286" s="9"/>
      <c r="G1286" s="9"/>
      <c r="H1286" s="9"/>
      <c r="I1286" s="9"/>
      <c r="J1286" s="9"/>
      <c r="K1286" s="9"/>
      <c r="L1286" s="114"/>
      <c r="M1286" s="114"/>
      <c r="N1286" s="114"/>
      <c r="O1286" s="97"/>
      <c r="P1286" s="97"/>
      <c r="Q1286" s="9"/>
      <c r="R1286" s="112"/>
      <c r="S1286" s="107"/>
      <c r="T1286" s="107"/>
      <c r="U1286" s="96"/>
    </row>
    <row r="1287" spans="2:21" s="92" customFormat="1" ht="18" customHeight="1" x14ac:dyDescent="0.2">
      <c r="B1287" s="97"/>
      <c r="C1287" s="23"/>
      <c r="D1287" s="98"/>
      <c r="E1287" s="9"/>
      <c r="F1287" s="9"/>
      <c r="G1287" s="9"/>
      <c r="H1287" s="9"/>
      <c r="I1287" s="9"/>
      <c r="J1287" s="9"/>
      <c r="K1287" s="9"/>
      <c r="L1287" s="114"/>
      <c r="M1287" s="114"/>
      <c r="N1287" s="114"/>
      <c r="O1287" s="97"/>
      <c r="P1287" s="97"/>
      <c r="Q1287" s="9"/>
      <c r="R1287" s="112"/>
      <c r="S1287" s="107"/>
      <c r="T1287" s="107"/>
      <c r="U1287" s="96"/>
    </row>
    <row r="1288" spans="2:21" s="92" customFormat="1" ht="18" customHeight="1" x14ac:dyDescent="0.2">
      <c r="B1288" s="97"/>
      <c r="C1288" s="23"/>
      <c r="D1288" s="98"/>
      <c r="E1288" s="9"/>
      <c r="F1288" s="9"/>
      <c r="G1288" s="9"/>
      <c r="H1288" s="9"/>
      <c r="I1288" s="9"/>
      <c r="J1288" s="9"/>
      <c r="K1288" s="9"/>
      <c r="L1288" s="114"/>
      <c r="M1288" s="114"/>
      <c r="N1288" s="114"/>
      <c r="O1288" s="97"/>
      <c r="P1288" s="97"/>
      <c r="Q1288" s="9"/>
      <c r="R1288" s="112"/>
      <c r="S1288" s="107"/>
      <c r="T1288" s="107"/>
      <c r="U1288" s="96"/>
    </row>
    <row r="1289" spans="2:21" s="92" customFormat="1" ht="18" customHeight="1" x14ac:dyDescent="0.2">
      <c r="B1289" s="97"/>
      <c r="C1289" s="23"/>
      <c r="D1289" s="98"/>
      <c r="E1289" s="9"/>
      <c r="F1289" s="9"/>
      <c r="G1289" s="9"/>
      <c r="H1289" s="9"/>
      <c r="I1289" s="9"/>
      <c r="J1289" s="9"/>
      <c r="K1289" s="9"/>
      <c r="L1289" s="114"/>
      <c r="M1289" s="114"/>
      <c r="N1289" s="114"/>
      <c r="O1289" s="97"/>
      <c r="P1289" s="97"/>
      <c r="Q1289" s="9"/>
      <c r="R1289" s="112"/>
      <c r="S1289" s="107"/>
      <c r="T1289" s="107"/>
      <c r="U1289" s="96"/>
    </row>
    <row r="1290" spans="2:21" s="92" customFormat="1" ht="18" customHeight="1" x14ac:dyDescent="0.2">
      <c r="B1290" s="97"/>
      <c r="C1290" s="23"/>
      <c r="D1290" s="98"/>
      <c r="E1290" s="9"/>
      <c r="F1290" s="9"/>
      <c r="G1290" s="9"/>
      <c r="H1290" s="9"/>
      <c r="I1290" s="9"/>
      <c r="J1290" s="9"/>
      <c r="K1290" s="9"/>
      <c r="L1290" s="114"/>
      <c r="M1290" s="114"/>
      <c r="N1290" s="114"/>
      <c r="O1290" s="97"/>
      <c r="P1290" s="97"/>
      <c r="Q1290" s="9"/>
      <c r="R1290" s="112"/>
      <c r="S1290" s="107"/>
      <c r="T1290" s="107"/>
      <c r="U1290" s="96"/>
    </row>
    <row r="1291" spans="2:21" s="92" customFormat="1" ht="18" customHeight="1" x14ac:dyDescent="0.2">
      <c r="B1291" s="97"/>
      <c r="C1291" s="23"/>
      <c r="D1291" s="98"/>
      <c r="E1291" s="9"/>
      <c r="F1291" s="9"/>
      <c r="G1291" s="9"/>
      <c r="H1291" s="9"/>
      <c r="I1291" s="9"/>
      <c r="J1291" s="9"/>
      <c r="K1291" s="9"/>
      <c r="L1291" s="114"/>
      <c r="M1291" s="114"/>
      <c r="N1291" s="114"/>
      <c r="O1291" s="97"/>
      <c r="P1291" s="97"/>
      <c r="Q1291" s="9"/>
      <c r="R1291" s="112"/>
      <c r="S1291" s="107"/>
      <c r="T1291" s="107"/>
      <c r="U1291" s="96"/>
    </row>
    <row r="1292" spans="2:21" s="92" customFormat="1" ht="18" customHeight="1" x14ac:dyDescent="0.2">
      <c r="B1292" s="97"/>
      <c r="C1292" s="23"/>
      <c r="D1292" s="98"/>
      <c r="E1292" s="9"/>
      <c r="F1292" s="9"/>
      <c r="G1292" s="9"/>
      <c r="H1292" s="9"/>
      <c r="I1292" s="9"/>
      <c r="J1292" s="9"/>
      <c r="K1292" s="9"/>
      <c r="L1292" s="114"/>
      <c r="M1292" s="114"/>
      <c r="N1292" s="114"/>
      <c r="O1292" s="97"/>
      <c r="P1292" s="97"/>
      <c r="Q1292" s="9"/>
      <c r="R1292" s="112"/>
      <c r="S1292" s="107"/>
      <c r="T1292" s="107"/>
      <c r="U1292" s="96"/>
    </row>
    <row r="1293" spans="2:21" s="92" customFormat="1" ht="18" customHeight="1" x14ac:dyDescent="0.2">
      <c r="B1293" s="97"/>
      <c r="C1293" s="23"/>
      <c r="D1293" s="98"/>
      <c r="E1293" s="9"/>
      <c r="F1293" s="9"/>
      <c r="G1293" s="9"/>
      <c r="H1293" s="9"/>
      <c r="I1293" s="9"/>
      <c r="J1293" s="9"/>
      <c r="K1293" s="9"/>
      <c r="L1293" s="114"/>
      <c r="M1293" s="114"/>
      <c r="N1293" s="114"/>
      <c r="O1293" s="97"/>
      <c r="P1293" s="97"/>
      <c r="Q1293" s="9"/>
      <c r="R1293" s="112"/>
      <c r="S1293" s="107"/>
      <c r="T1293" s="107"/>
      <c r="U1293" s="96"/>
    </row>
    <row r="1294" spans="2:21" s="92" customFormat="1" ht="18" customHeight="1" x14ac:dyDescent="0.2">
      <c r="B1294" s="97"/>
      <c r="C1294" s="23"/>
      <c r="D1294" s="98"/>
      <c r="E1294" s="9"/>
      <c r="F1294" s="9"/>
      <c r="G1294" s="9"/>
      <c r="H1294" s="9"/>
      <c r="I1294" s="9"/>
      <c r="J1294" s="9"/>
      <c r="K1294" s="9"/>
      <c r="L1294" s="114"/>
      <c r="M1294" s="114"/>
      <c r="N1294" s="114"/>
      <c r="O1294" s="97"/>
      <c r="P1294" s="97"/>
      <c r="Q1294" s="9"/>
      <c r="R1294" s="112"/>
      <c r="S1294" s="107"/>
      <c r="T1294" s="107"/>
      <c r="U1294" s="96"/>
    </row>
    <row r="1295" spans="2:21" s="92" customFormat="1" ht="18" customHeight="1" x14ac:dyDescent="0.2">
      <c r="B1295" s="97"/>
      <c r="C1295" s="23"/>
      <c r="D1295" s="98"/>
      <c r="E1295" s="9"/>
      <c r="F1295" s="9"/>
      <c r="G1295" s="9"/>
      <c r="H1295" s="9"/>
      <c r="I1295" s="9"/>
      <c r="J1295" s="9"/>
      <c r="K1295" s="9"/>
      <c r="L1295" s="114"/>
      <c r="M1295" s="114"/>
      <c r="N1295" s="114"/>
      <c r="O1295" s="97"/>
      <c r="P1295" s="97"/>
      <c r="Q1295" s="9"/>
      <c r="R1295" s="112"/>
      <c r="S1295" s="107"/>
      <c r="T1295" s="107"/>
      <c r="U1295" s="96"/>
    </row>
    <row r="1296" spans="2:21" s="92" customFormat="1" ht="18" customHeight="1" x14ac:dyDescent="0.2">
      <c r="B1296" s="97"/>
      <c r="C1296" s="23"/>
      <c r="D1296" s="98"/>
      <c r="E1296" s="9"/>
      <c r="F1296" s="9"/>
      <c r="G1296" s="9"/>
      <c r="H1296" s="9"/>
      <c r="I1296" s="9"/>
      <c r="J1296" s="9"/>
      <c r="K1296" s="9"/>
      <c r="L1296" s="114"/>
      <c r="M1296" s="114"/>
      <c r="N1296" s="114"/>
      <c r="O1296" s="97"/>
      <c r="P1296" s="97"/>
      <c r="Q1296" s="9"/>
      <c r="R1296" s="112"/>
      <c r="S1296" s="107"/>
      <c r="T1296" s="107"/>
      <c r="U1296" s="96"/>
    </row>
    <row r="1297" spans="2:21" s="92" customFormat="1" ht="18" customHeight="1" x14ac:dyDescent="0.2">
      <c r="B1297" s="97"/>
      <c r="C1297" s="23"/>
      <c r="D1297" s="98"/>
      <c r="E1297" s="9"/>
      <c r="F1297" s="9"/>
      <c r="G1297" s="9"/>
      <c r="H1297" s="9"/>
      <c r="I1297" s="9"/>
      <c r="J1297" s="9"/>
      <c r="K1297" s="9"/>
      <c r="L1297" s="114"/>
      <c r="M1297" s="114"/>
      <c r="N1297" s="114"/>
      <c r="O1297" s="97"/>
      <c r="P1297" s="97"/>
      <c r="Q1297" s="9"/>
      <c r="R1297" s="112"/>
      <c r="S1297" s="107"/>
      <c r="T1297" s="107"/>
      <c r="U1297" s="96"/>
    </row>
    <row r="1298" spans="2:21" s="92" customFormat="1" ht="18" customHeight="1" x14ac:dyDescent="0.2">
      <c r="B1298" s="97"/>
      <c r="C1298" s="23"/>
      <c r="D1298" s="98"/>
      <c r="E1298" s="9"/>
      <c r="F1298" s="9"/>
      <c r="G1298" s="9"/>
      <c r="H1298" s="9"/>
      <c r="I1298" s="9"/>
      <c r="J1298" s="9"/>
      <c r="K1298" s="9"/>
      <c r="L1298" s="114"/>
      <c r="M1298" s="114"/>
      <c r="N1298" s="114"/>
      <c r="O1298" s="97"/>
      <c r="P1298" s="97"/>
      <c r="Q1298" s="9"/>
      <c r="R1298" s="112"/>
      <c r="S1298" s="107"/>
      <c r="T1298" s="107"/>
      <c r="U1298" s="96"/>
    </row>
    <row r="1299" spans="2:21" s="92" customFormat="1" ht="18" customHeight="1" x14ac:dyDescent="0.2">
      <c r="B1299" s="97"/>
      <c r="C1299" s="23"/>
      <c r="D1299" s="98"/>
      <c r="E1299" s="9"/>
      <c r="F1299" s="9"/>
      <c r="G1299" s="9"/>
      <c r="H1299" s="9"/>
      <c r="I1299" s="9"/>
      <c r="J1299" s="9"/>
      <c r="K1299" s="9"/>
      <c r="L1299" s="114"/>
      <c r="M1299" s="114"/>
      <c r="N1299" s="114"/>
      <c r="O1299" s="97"/>
      <c r="P1299" s="97"/>
      <c r="Q1299" s="9"/>
      <c r="R1299" s="112"/>
      <c r="S1299" s="107"/>
      <c r="T1299" s="107"/>
      <c r="U1299" s="96"/>
    </row>
    <row r="1300" spans="2:21" s="92" customFormat="1" ht="18" customHeight="1" x14ac:dyDescent="0.2">
      <c r="B1300" s="97"/>
      <c r="C1300" s="23"/>
      <c r="D1300" s="98"/>
      <c r="E1300" s="9"/>
      <c r="F1300" s="9"/>
      <c r="G1300" s="9"/>
      <c r="H1300" s="9"/>
      <c r="I1300" s="9"/>
      <c r="J1300" s="9"/>
      <c r="K1300" s="9"/>
      <c r="L1300" s="114"/>
      <c r="M1300" s="114"/>
      <c r="N1300" s="114"/>
      <c r="O1300" s="97"/>
      <c r="P1300" s="97"/>
      <c r="Q1300" s="9"/>
      <c r="R1300" s="112"/>
      <c r="S1300" s="107"/>
      <c r="T1300" s="107"/>
      <c r="U1300" s="96"/>
    </row>
    <row r="1301" spans="2:21" s="92" customFormat="1" ht="18" customHeight="1" x14ac:dyDescent="0.2">
      <c r="B1301" s="97"/>
      <c r="C1301" s="23"/>
      <c r="D1301" s="98"/>
      <c r="E1301" s="9"/>
      <c r="F1301" s="9"/>
      <c r="G1301" s="9"/>
      <c r="H1301" s="9"/>
      <c r="I1301" s="9"/>
      <c r="J1301" s="9"/>
      <c r="K1301" s="9"/>
      <c r="L1301" s="114"/>
      <c r="M1301" s="114"/>
      <c r="N1301" s="114"/>
      <c r="O1301" s="97"/>
      <c r="P1301" s="97"/>
      <c r="Q1301" s="9"/>
      <c r="R1301" s="112"/>
      <c r="S1301" s="107"/>
      <c r="T1301" s="107"/>
      <c r="U1301" s="96"/>
    </row>
    <row r="1302" spans="2:21" s="92" customFormat="1" ht="18" customHeight="1" x14ac:dyDescent="0.2">
      <c r="B1302" s="97"/>
      <c r="C1302" s="23"/>
      <c r="D1302" s="98"/>
      <c r="E1302" s="9"/>
      <c r="F1302" s="9"/>
      <c r="G1302" s="9"/>
      <c r="H1302" s="9"/>
      <c r="I1302" s="9"/>
      <c r="J1302" s="9"/>
      <c r="K1302" s="9"/>
      <c r="L1302" s="114"/>
      <c r="M1302" s="114"/>
      <c r="N1302" s="114"/>
      <c r="O1302" s="97"/>
      <c r="P1302" s="97"/>
      <c r="Q1302" s="9"/>
      <c r="R1302" s="112"/>
      <c r="S1302" s="107"/>
      <c r="T1302" s="107"/>
      <c r="U1302" s="96"/>
    </row>
    <row r="1303" spans="2:21" s="92" customFormat="1" ht="18" customHeight="1" x14ac:dyDescent="0.2">
      <c r="B1303" s="97"/>
      <c r="C1303" s="23"/>
      <c r="D1303" s="98"/>
      <c r="E1303" s="9"/>
      <c r="F1303" s="9"/>
      <c r="G1303" s="9"/>
      <c r="H1303" s="9"/>
      <c r="I1303" s="9"/>
      <c r="J1303" s="9"/>
      <c r="K1303" s="9"/>
      <c r="L1303" s="114"/>
      <c r="M1303" s="114"/>
      <c r="N1303" s="114"/>
      <c r="O1303" s="97"/>
      <c r="P1303" s="97"/>
      <c r="Q1303" s="9"/>
      <c r="R1303" s="112"/>
      <c r="S1303" s="107"/>
      <c r="T1303" s="107"/>
      <c r="U1303" s="96"/>
    </row>
    <row r="1304" spans="2:21" s="92" customFormat="1" ht="18" customHeight="1" x14ac:dyDescent="0.2">
      <c r="B1304" s="97"/>
      <c r="C1304" s="23"/>
      <c r="D1304" s="98"/>
      <c r="E1304" s="9"/>
      <c r="F1304" s="9"/>
      <c r="G1304" s="9"/>
      <c r="H1304" s="9"/>
      <c r="I1304" s="9"/>
      <c r="J1304" s="9"/>
      <c r="K1304" s="9"/>
      <c r="L1304" s="114"/>
      <c r="M1304" s="114"/>
      <c r="N1304" s="114"/>
      <c r="O1304" s="97"/>
      <c r="P1304" s="97"/>
      <c r="Q1304" s="9"/>
      <c r="R1304" s="112"/>
      <c r="S1304" s="107"/>
      <c r="T1304" s="107"/>
      <c r="U1304" s="96"/>
    </row>
    <row r="1305" spans="2:21" s="92" customFormat="1" ht="18" customHeight="1" x14ac:dyDescent="0.2">
      <c r="B1305" s="97"/>
      <c r="C1305" s="23"/>
      <c r="D1305" s="98"/>
      <c r="E1305" s="9"/>
      <c r="F1305" s="9"/>
      <c r="G1305" s="9"/>
      <c r="H1305" s="9"/>
      <c r="I1305" s="9"/>
      <c r="J1305" s="9"/>
      <c r="K1305" s="9"/>
      <c r="L1305" s="114"/>
      <c r="M1305" s="114"/>
      <c r="N1305" s="114"/>
      <c r="O1305" s="97"/>
      <c r="P1305" s="97"/>
      <c r="Q1305" s="9"/>
      <c r="R1305" s="112"/>
      <c r="S1305" s="107"/>
      <c r="T1305" s="107"/>
      <c r="U1305" s="96"/>
    </row>
    <row r="1306" spans="2:21" s="92" customFormat="1" ht="18" customHeight="1" x14ac:dyDescent="0.2">
      <c r="B1306" s="97"/>
      <c r="C1306" s="23"/>
      <c r="D1306" s="98"/>
      <c r="E1306" s="9"/>
      <c r="F1306" s="9"/>
      <c r="G1306" s="9"/>
      <c r="H1306" s="9"/>
      <c r="I1306" s="9"/>
      <c r="J1306" s="9"/>
      <c r="K1306" s="9"/>
      <c r="L1306" s="114"/>
      <c r="M1306" s="114"/>
      <c r="N1306" s="114"/>
      <c r="O1306" s="97"/>
      <c r="P1306" s="97"/>
      <c r="Q1306" s="9"/>
      <c r="R1306" s="112"/>
      <c r="S1306" s="107"/>
      <c r="T1306" s="107"/>
      <c r="U1306" s="96"/>
    </row>
    <row r="1307" spans="2:21" s="92" customFormat="1" ht="18" customHeight="1" x14ac:dyDescent="0.2">
      <c r="B1307" s="97"/>
      <c r="C1307" s="23"/>
      <c r="D1307" s="98"/>
      <c r="E1307" s="9"/>
      <c r="F1307" s="9"/>
      <c r="G1307" s="9"/>
      <c r="H1307" s="9"/>
      <c r="I1307" s="9"/>
      <c r="J1307" s="9"/>
      <c r="K1307" s="9"/>
      <c r="L1307" s="114"/>
      <c r="M1307" s="114"/>
      <c r="N1307" s="114"/>
      <c r="O1307" s="97"/>
      <c r="P1307" s="97"/>
      <c r="Q1307" s="9"/>
      <c r="R1307" s="112"/>
      <c r="S1307" s="107"/>
      <c r="T1307" s="107"/>
      <c r="U1307" s="96"/>
    </row>
    <row r="1308" spans="2:21" s="92" customFormat="1" ht="18" customHeight="1" x14ac:dyDescent="0.2">
      <c r="B1308" s="97"/>
      <c r="C1308" s="23"/>
      <c r="D1308" s="98"/>
      <c r="E1308" s="9"/>
      <c r="F1308" s="9"/>
      <c r="G1308" s="9"/>
      <c r="H1308" s="9"/>
      <c r="I1308" s="9"/>
      <c r="J1308" s="9"/>
      <c r="K1308" s="9"/>
      <c r="L1308" s="114"/>
      <c r="M1308" s="114"/>
      <c r="N1308" s="114"/>
      <c r="O1308" s="97"/>
      <c r="P1308" s="97"/>
      <c r="Q1308" s="9"/>
      <c r="R1308" s="112"/>
      <c r="S1308" s="107"/>
      <c r="T1308" s="107"/>
      <c r="U1308" s="96"/>
    </row>
    <row r="1309" spans="2:21" s="92" customFormat="1" ht="18" customHeight="1" x14ac:dyDescent="0.2">
      <c r="B1309" s="97"/>
      <c r="C1309" s="23"/>
      <c r="D1309" s="98"/>
      <c r="E1309" s="9"/>
      <c r="F1309" s="9"/>
      <c r="G1309" s="9"/>
      <c r="H1309" s="9"/>
      <c r="I1309" s="9"/>
      <c r="J1309" s="9"/>
      <c r="K1309" s="9"/>
      <c r="L1309" s="114"/>
      <c r="M1309" s="114"/>
      <c r="N1309" s="114"/>
      <c r="O1309" s="97"/>
      <c r="P1309" s="97"/>
      <c r="Q1309" s="9"/>
      <c r="R1309" s="112"/>
      <c r="S1309" s="107"/>
      <c r="T1309" s="107"/>
      <c r="U1309" s="96"/>
    </row>
    <row r="1310" spans="2:21" s="92" customFormat="1" ht="18" customHeight="1" x14ac:dyDescent="0.2">
      <c r="B1310" s="97"/>
      <c r="C1310" s="23"/>
      <c r="D1310" s="98"/>
      <c r="E1310" s="9"/>
      <c r="F1310" s="9"/>
      <c r="G1310" s="9"/>
      <c r="H1310" s="9"/>
      <c r="I1310" s="9"/>
      <c r="J1310" s="9"/>
      <c r="K1310" s="9"/>
      <c r="L1310" s="114"/>
      <c r="M1310" s="114"/>
      <c r="N1310" s="114"/>
      <c r="O1310" s="97"/>
      <c r="P1310" s="97"/>
      <c r="Q1310" s="9"/>
      <c r="R1310" s="112"/>
      <c r="S1310" s="107"/>
      <c r="T1310" s="107"/>
      <c r="U1310" s="96"/>
    </row>
    <row r="1311" spans="2:21" s="92" customFormat="1" ht="18" customHeight="1" x14ac:dyDescent="0.2">
      <c r="B1311" s="97"/>
      <c r="C1311" s="23"/>
      <c r="D1311" s="98"/>
      <c r="E1311" s="9"/>
      <c r="F1311" s="9"/>
      <c r="G1311" s="9"/>
      <c r="H1311" s="9"/>
      <c r="I1311" s="9"/>
      <c r="J1311" s="9"/>
      <c r="K1311" s="9"/>
      <c r="L1311" s="114"/>
      <c r="M1311" s="114"/>
      <c r="N1311" s="114"/>
      <c r="O1311" s="97"/>
      <c r="P1311" s="97"/>
      <c r="Q1311" s="9"/>
      <c r="R1311" s="112"/>
      <c r="S1311" s="107"/>
      <c r="T1311" s="107"/>
      <c r="U1311" s="96"/>
    </row>
    <row r="1312" spans="2:21" s="92" customFormat="1" ht="18" customHeight="1" x14ac:dyDescent="0.2">
      <c r="B1312" s="97"/>
      <c r="C1312" s="23"/>
      <c r="D1312" s="98"/>
      <c r="E1312" s="9"/>
      <c r="F1312" s="9"/>
      <c r="G1312" s="9"/>
      <c r="H1312" s="9"/>
      <c r="I1312" s="9"/>
      <c r="J1312" s="9"/>
      <c r="K1312" s="9"/>
      <c r="L1312" s="114"/>
      <c r="M1312" s="114"/>
      <c r="N1312" s="114"/>
      <c r="O1312" s="97"/>
      <c r="P1312" s="97"/>
      <c r="Q1312" s="9"/>
      <c r="R1312" s="112"/>
      <c r="S1312" s="107"/>
      <c r="T1312" s="107"/>
      <c r="U1312" s="96"/>
    </row>
    <row r="1313" spans="2:21" s="92" customFormat="1" ht="18" customHeight="1" x14ac:dyDescent="0.2">
      <c r="B1313" s="97"/>
      <c r="C1313" s="23"/>
      <c r="D1313" s="98"/>
      <c r="E1313" s="9"/>
      <c r="F1313" s="9"/>
      <c r="G1313" s="9"/>
      <c r="H1313" s="9"/>
      <c r="I1313" s="9"/>
      <c r="J1313" s="9"/>
      <c r="K1313" s="9"/>
      <c r="L1313" s="114"/>
      <c r="M1313" s="114"/>
      <c r="N1313" s="114"/>
      <c r="O1313" s="97"/>
      <c r="P1313" s="97"/>
      <c r="Q1313" s="9"/>
      <c r="R1313" s="112"/>
      <c r="S1313" s="107"/>
      <c r="T1313" s="107"/>
      <c r="U1313" s="96"/>
    </row>
    <row r="1314" spans="2:21" s="92" customFormat="1" ht="18" customHeight="1" x14ac:dyDescent="0.2">
      <c r="B1314" s="97"/>
      <c r="C1314" s="23"/>
      <c r="D1314" s="98"/>
      <c r="E1314" s="9"/>
      <c r="F1314" s="9"/>
      <c r="G1314" s="9"/>
      <c r="H1314" s="9"/>
      <c r="I1314" s="9"/>
      <c r="J1314" s="9"/>
      <c r="K1314" s="9"/>
      <c r="L1314" s="114"/>
      <c r="M1314" s="114"/>
      <c r="N1314" s="114"/>
      <c r="O1314" s="97"/>
      <c r="P1314" s="97"/>
      <c r="Q1314" s="9"/>
      <c r="R1314" s="112"/>
      <c r="S1314" s="107"/>
      <c r="T1314" s="107"/>
      <c r="U1314" s="96"/>
    </row>
    <row r="1315" spans="2:21" s="92" customFormat="1" ht="18" customHeight="1" x14ac:dyDescent="0.2">
      <c r="B1315" s="97"/>
      <c r="C1315" s="23"/>
      <c r="D1315" s="98"/>
      <c r="E1315" s="9"/>
      <c r="F1315" s="9"/>
      <c r="G1315" s="9"/>
      <c r="H1315" s="9"/>
      <c r="I1315" s="9"/>
      <c r="J1315" s="9"/>
      <c r="K1315" s="9"/>
      <c r="L1315" s="114"/>
      <c r="M1315" s="114"/>
      <c r="N1315" s="114"/>
      <c r="O1315" s="97"/>
      <c r="P1315" s="97"/>
      <c r="Q1315" s="9"/>
      <c r="R1315" s="112"/>
      <c r="S1315" s="107"/>
      <c r="T1315" s="107"/>
      <c r="U1315" s="96"/>
    </row>
    <row r="1316" spans="2:21" s="92" customFormat="1" ht="18" customHeight="1" x14ac:dyDescent="0.2">
      <c r="B1316" s="97"/>
      <c r="C1316" s="23"/>
      <c r="D1316" s="98"/>
      <c r="E1316" s="9"/>
      <c r="F1316" s="9"/>
      <c r="G1316" s="9"/>
      <c r="H1316" s="9"/>
      <c r="I1316" s="9"/>
      <c r="J1316" s="9"/>
      <c r="K1316" s="9"/>
      <c r="L1316" s="114"/>
      <c r="M1316" s="114"/>
      <c r="N1316" s="114"/>
      <c r="O1316" s="97"/>
      <c r="P1316" s="97"/>
      <c r="Q1316" s="9"/>
      <c r="R1316" s="112"/>
      <c r="S1316" s="107"/>
      <c r="T1316" s="107"/>
      <c r="U1316" s="96"/>
    </row>
    <row r="1317" spans="2:21" s="92" customFormat="1" ht="18" customHeight="1" x14ac:dyDescent="0.2">
      <c r="B1317" s="97"/>
      <c r="C1317" s="23"/>
      <c r="D1317" s="98"/>
      <c r="E1317" s="9"/>
      <c r="F1317" s="9"/>
      <c r="G1317" s="9"/>
      <c r="H1317" s="9"/>
      <c r="I1317" s="9"/>
      <c r="J1317" s="9"/>
      <c r="K1317" s="9"/>
      <c r="L1317" s="114"/>
      <c r="M1317" s="114"/>
      <c r="N1317" s="114"/>
      <c r="O1317" s="97"/>
      <c r="P1317" s="97"/>
      <c r="Q1317" s="9"/>
      <c r="R1317" s="112"/>
      <c r="S1317" s="107"/>
      <c r="T1317" s="107"/>
      <c r="U1317" s="96"/>
    </row>
    <row r="1318" spans="2:21" s="92" customFormat="1" ht="18" customHeight="1" x14ac:dyDescent="0.2">
      <c r="B1318" s="97"/>
      <c r="C1318" s="23"/>
      <c r="D1318" s="98"/>
      <c r="E1318" s="9"/>
      <c r="F1318" s="9"/>
      <c r="G1318" s="9"/>
      <c r="H1318" s="9"/>
      <c r="I1318" s="9"/>
      <c r="J1318" s="9"/>
      <c r="K1318" s="9"/>
      <c r="L1318" s="114"/>
      <c r="M1318" s="114"/>
      <c r="N1318" s="114"/>
      <c r="O1318" s="97"/>
      <c r="P1318" s="97"/>
      <c r="Q1318" s="9"/>
      <c r="R1318" s="112"/>
      <c r="S1318" s="107"/>
      <c r="T1318" s="107"/>
      <c r="U1318" s="96"/>
    </row>
    <row r="1319" spans="2:21" s="92" customFormat="1" ht="18" customHeight="1" x14ac:dyDescent="0.2">
      <c r="B1319" s="97"/>
      <c r="C1319" s="23"/>
      <c r="D1319" s="98"/>
      <c r="E1319" s="9"/>
      <c r="F1319" s="9"/>
      <c r="G1319" s="9"/>
      <c r="H1319" s="9"/>
      <c r="I1319" s="9"/>
      <c r="J1319" s="9"/>
      <c r="K1319" s="9"/>
      <c r="L1319" s="114"/>
      <c r="M1319" s="114"/>
      <c r="N1319" s="114"/>
      <c r="O1319" s="97"/>
      <c r="P1319" s="97"/>
      <c r="Q1319" s="9"/>
      <c r="R1319" s="112"/>
      <c r="S1319" s="107"/>
      <c r="T1319" s="107"/>
      <c r="U1319" s="96"/>
    </row>
    <row r="1320" spans="2:21" s="92" customFormat="1" ht="18" customHeight="1" x14ac:dyDescent="0.2">
      <c r="B1320" s="97"/>
      <c r="C1320" s="23"/>
      <c r="D1320" s="98"/>
      <c r="E1320" s="9"/>
      <c r="F1320" s="9"/>
      <c r="G1320" s="9"/>
      <c r="H1320" s="9"/>
      <c r="I1320" s="9"/>
      <c r="J1320" s="9"/>
      <c r="K1320" s="9"/>
      <c r="L1320" s="114"/>
      <c r="M1320" s="114"/>
      <c r="N1320" s="114"/>
      <c r="O1320" s="97"/>
      <c r="P1320" s="97"/>
      <c r="Q1320" s="9"/>
      <c r="R1320" s="112"/>
      <c r="S1320" s="107"/>
      <c r="T1320" s="107"/>
      <c r="U1320" s="96"/>
    </row>
    <row r="1321" spans="2:21" s="92" customFormat="1" ht="18" customHeight="1" x14ac:dyDescent="0.2">
      <c r="B1321" s="97"/>
      <c r="C1321" s="23"/>
      <c r="D1321" s="98"/>
      <c r="E1321" s="9"/>
      <c r="F1321" s="9"/>
      <c r="G1321" s="9"/>
      <c r="H1321" s="9"/>
      <c r="I1321" s="9"/>
      <c r="J1321" s="9"/>
      <c r="K1321" s="9"/>
      <c r="L1321" s="114"/>
      <c r="M1321" s="114"/>
      <c r="N1321" s="114"/>
      <c r="O1321" s="97"/>
      <c r="P1321" s="97"/>
      <c r="Q1321" s="9"/>
      <c r="R1321" s="112"/>
      <c r="S1321" s="107"/>
      <c r="T1321" s="107"/>
      <c r="U1321" s="96"/>
    </row>
    <row r="1322" spans="2:21" s="92" customFormat="1" ht="18" customHeight="1" x14ac:dyDescent="0.2">
      <c r="B1322" s="97"/>
      <c r="C1322" s="23"/>
      <c r="D1322" s="98"/>
      <c r="E1322" s="9"/>
      <c r="F1322" s="9"/>
      <c r="G1322" s="9"/>
      <c r="H1322" s="9"/>
      <c r="I1322" s="9"/>
      <c r="J1322" s="9"/>
      <c r="K1322" s="9"/>
      <c r="L1322" s="114"/>
      <c r="M1322" s="114"/>
      <c r="N1322" s="114"/>
      <c r="O1322" s="97"/>
      <c r="P1322" s="97"/>
      <c r="Q1322" s="9"/>
      <c r="R1322" s="112"/>
      <c r="S1322" s="107"/>
      <c r="T1322" s="107"/>
      <c r="U1322" s="96"/>
    </row>
    <row r="1323" spans="2:21" s="92" customFormat="1" ht="18" customHeight="1" x14ac:dyDescent="0.2">
      <c r="B1323" s="97"/>
      <c r="C1323" s="23"/>
      <c r="D1323" s="98"/>
      <c r="E1323" s="9"/>
      <c r="F1323" s="9"/>
      <c r="G1323" s="9"/>
      <c r="H1323" s="9"/>
      <c r="I1323" s="9"/>
      <c r="J1323" s="9"/>
      <c r="K1323" s="9"/>
      <c r="L1323" s="114"/>
      <c r="M1323" s="114"/>
      <c r="N1323" s="114"/>
      <c r="O1323" s="97"/>
      <c r="P1323" s="97"/>
      <c r="Q1323" s="9"/>
      <c r="R1323" s="112"/>
      <c r="S1323" s="107"/>
      <c r="T1323" s="107"/>
      <c r="U1323" s="96"/>
    </row>
    <row r="1324" spans="2:21" s="92" customFormat="1" ht="18" customHeight="1" x14ac:dyDescent="0.2">
      <c r="B1324" s="97"/>
      <c r="C1324" s="23"/>
      <c r="D1324" s="98"/>
      <c r="E1324" s="9"/>
      <c r="F1324" s="9"/>
      <c r="G1324" s="9"/>
      <c r="H1324" s="9"/>
      <c r="I1324" s="9"/>
      <c r="J1324" s="9"/>
      <c r="K1324" s="9"/>
      <c r="L1324" s="114"/>
      <c r="M1324" s="114"/>
      <c r="N1324" s="114"/>
      <c r="O1324" s="97"/>
      <c r="P1324" s="97"/>
      <c r="Q1324" s="9"/>
      <c r="R1324" s="112"/>
      <c r="S1324" s="107"/>
      <c r="T1324" s="107"/>
      <c r="U1324" s="96"/>
    </row>
    <row r="1325" spans="2:21" s="92" customFormat="1" ht="18" customHeight="1" x14ac:dyDescent="0.2">
      <c r="B1325" s="97"/>
      <c r="C1325" s="23"/>
      <c r="D1325" s="98"/>
      <c r="E1325" s="9"/>
      <c r="F1325" s="9"/>
      <c r="G1325" s="9"/>
      <c r="H1325" s="9"/>
      <c r="I1325" s="9"/>
      <c r="J1325" s="9"/>
      <c r="K1325" s="9"/>
      <c r="L1325" s="114"/>
      <c r="M1325" s="114"/>
      <c r="N1325" s="114"/>
      <c r="O1325" s="97"/>
      <c r="P1325" s="97"/>
      <c r="Q1325" s="9"/>
      <c r="R1325" s="112"/>
      <c r="S1325" s="107"/>
      <c r="T1325" s="107"/>
      <c r="U1325" s="96"/>
    </row>
    <row r="1326" spans="2:21" s="92" customFormat="1" ht="18" customHeight="1" x14ac:dyDescent="0.2">
      <c r="B1326" s="97"/>
      <c r="C1326" s="23"/>
      <c r="D1326" s="98"/>
      <c r="E1326" s="9"/>
      <c r="F1326" s="9"/>
      <c r="G1326" s="9"/>
      <c r="H1326" s="9"/>
      <c r="I1326" s="9"/>
      <c r="J1326" s="9"/>
      <c r="K1326" s="9"/>
      <c r="L1326" s="114"/>
      <c r="M1326" s="114"/>
      <c r="N1326" s="114"/>
      <c r="O1326" s="97"/>
      <c r="P1326" s="97"/>
      <c r="Q1326" s="9"/>
      <c r="R1326" s="112"/>
      <c r="S1326" s="107"/>
      <c r="T1326" s="107"/>
      <c r="U1326" s="96"/>
    </row>
    <row r="1327" spans="2:21" s="92" customFormat="1" ht="18" customHeight="1" x14ac:dyDescent="0.2">
      <c r="B1327" s="97"/>
      <c r="C1327" s="23"/>
      <c r="D1327" s="98"/>
      <c r="E1327" s="9"/>
      <c r="F1327" s="9"/>
      <c r="G1327" s="9"/>
      <c r="H1327" s="9"/>
      <c r="I1327" s="9"/>
      <c r="J1327" s="9"/>
      <c r="K1327" s="9"/>
      <c r="L1327" s="114"/>
      <c r="M1327" s="114"/>
      <c r="N1327" s="114"/>
      <c r="O1327" s="97"/>
      <c r="P1327" s="97"/>
      <c r="Q1327" s="9"/>
      <c r="R1327" s="112"/>
      <c r="S1327" s="107"/>
      <c r="T1327" s="107"/>
      <c r="U1327" s="96"/>
    </row>
    <row r="1328" spans="2:21" s="92" customFormat="1" ht="18" customHeight="1" x14ac:dyDescent="0.2">
      <c r="B1328" s="97"/>
      <c r="C1328" s="23"/>
      <c r="D1328" s="98"/>
      <c r="E1328" s="9"/>
      <c r="F1328" s="9"/>
      <c r="G1328" s="9"/>
      <c r="H1328" s="9"/>
      <c r="I1328" s="9"/>
      <c r="J1328" s="9"/>
      <c r="K1328" s="9"/>
      <c r="L1328" s="114"/>
      <c r="M1328" s="114"/>
      <c r="N1328" s="114"/>
      <c r="O1328" s="97"/>
      <c r="P1328" s="97"/>
      <c r="Q1328" s="9"/>
      <c r="R1328" s="112"/>
      <c r="S1328" s="107"/>
      <c r="T1328" s="107"/>
      <c r="U1328" s="96"/>
    </row>
    <row r="1329" spans="2:21" s="92" customFormat="1" ht="18" customHeight="1" x14ac:dyDescent="0.2">
      <c r="B1329" s="97"/>
      <c r="C1329" s="23"/>
      <c r="D1329" s="98"/>
      <c r="E1329" s="9"/>
      <c r="F1329" s="9"/>
      <c r="G1329" s="9"/>
      <c r="H1329" s="9"/>
      <c r="I1329" s="9"/>
      <c r="J1329" s="9"/>
      <c r="K1329" s="9"/>
      <c r="L1329" s="114"/>
      <c r="M1329" s="114"/>
      <c r="N1329" s="114"/>
      <c r="O1329" s="97"/>
      <c r="P1329" s="97"/>
      <c r="Q1329" s="9"/>
      <c r="R1329" s="112"/>
      <c r="S1329" s="107"/>
      <c r="T1329" s="107"/>
      <c r="U1329" s="96"/>
    </row>
    <row r="1330" spans="2:21" s="92" customFormat="1" ht="18" customHeight="1" x14ac:dyDescent="0.2">
      <c r="B1330" s="97"/>
      <c r="C1330" s="23"/>
      <c r="D1330" s="98"/>
      <c r="E1330" s="9"/>
      <c r="F1330" s="9"/>
      <c r="G1330" s="9"/>
      <c r="H1330" s="9"/>
      <c r="I1330" s="9"/>
      <c r="J1330" s="9"/>
      <c r="K1330" s="9"/>
      <c r="L1330" s="114"/>
      <c r="M1330" s="114"/>
      <c r="N1330" s="114"/>
      <c r="O1330" s="97"/>
      <c r="P1330" s="97"/>
      <c r="Q1330" s="9"/>
      <c r="R1330" s="112"/>
      <c r="S1330" s="107"/>
      <c r="T1330" s="107"/>
      <c r="U1330" s="96"/>
    </row>
    <row r="1331" spans="2:21" s="92" customFormat="1" ht="18" customHeight="1" x14ac:dyDescent="0.2">
      <c r="B1331" s="97"/>
      <c r="C1331" s="23"/>
      <c r="D1331" s="98"/>
      <c r="E1331" s="9"/>
      <c r="F1331" s="9"/>
      <c r="G1331" s="9"/>
      <c r="H1331" s="9"/>
      <c r="I1331" s="9"/>
      <c r="J1331" s="9"/>
      <c r="K1331" s="9"/>
      <c r="L1331" s="114"/>
      <c r="M1331" s="114"/>
      <c r="N1331" s="114"/>
      <c r="O1331" s="97"/>
      <c r="P1331" s="97"/>
      <c r="Q1331" s="9"/>
      <c r="R1331" s="112"/>
      <c r="S1331" s="107"/>
      <c r="T1331" s="107"/>
      <c r="U1331" s="96"/>
    </row>
    <row r="1332" spans="2:21" s="92" customFormat="1" ht="18" customHeight="1" x14ac:dyDescent="0.2">
      <c r="B1332" s="97"/>
      <c r="C1332" s="23"/>
      <c r="D1332" s="98"/>
      <c r="E1332" s="9"/>
      <c r="F1332" s="9"/>
      <c r="G1332" s="9"/>
      <c r="H1332" s="9"/>
      <c r="I1332" s="9"/>
      <c r="J1332" s="9"/>
      <c r="K1332" s="9"/>
      <c r="L1332" s="114"/>
      <c r="M1332" s="114"/>
      <c r="N1332" s="114"/>
      <c r="O1332" s="97"/>
      <c r="P1332" s="97"/>
      <c r="Q1332" s="9"/>
      <c r="R1332" s="112"/>
      <c r="S1332" s="107"/>
      <c r="T1332" s="107"/>
      <c r="U1332" s="96"/>
    </row>
    <row r="1333" spans="2:21" s="92" customFormat="1" ht="18" customHeight="1" x14ac:dyDescent="0.2">
      <c r="B1333" s="97"/>
      <c r="C1333" s="23"/>
      <c r="D1333" s="98"/>
      <c r="E1333" s="9"/>
      <c r="F1333" s="9"/>
      <c r="G1333" s="9"/>
      <c r="H1333" s="9"/>
      <c r="I1333" s="9"/>
      <c r="J1333" s="9"/>
      <c r="K1333" s="9"/>
      <c r="L1333" s="114"/>
      <c r="M1333" s="114"/>
      <c r="N1333" s="114"/>
      <c r="O1333" s="97"/>
      <c r="P1333" s="97"/>
      <c r="Q1333" s="9"/>
      <c r="R1333" s="112"/>
      <c r="S1333" s="107"/>
      <c r="T1333" s="107"/>
      <c r="U1333" s="96"/>
    </row>
    <row r="1334" spans="2:21" s="92" customFormat="1" ht="18" customHeight="1" x14ac:dyDescent="0.2">
      <c r="B1334" s="97"/>
      <c r="C1334" s="23"/>
      <c r="D1334" s="98"/>
      <c r="E1334" s="9"/>
      <c r="F1334" s="9"/>
      <c r="G1334" s="9"/>
      <c r="H1334" s="9"/>
      <c r="I1334" s="9"/>
      <c r="J1334" s="9"/>
      <c r="K1334" s="9"/>
      <c r="L1334" s="114"/>
      <c r="M1334" s="114"/>
      <c r="N1334" s="114"/>
      <c r="O1334" s="97"/>
      <c r="P1334" s="97"/>
      <c r="Q1334" s="9"/>
      <c r="R1334" s="112"/>
      <c r="S1334" s="107"/>
      <c r="T1334" s="107"/>
      <c r="U1334" s="96"/>
    </row>
    <row r="1335" spans="2:21" s="92" customFormat="1" ht="18" customHeight="1" x14ac:dyDescent="0.2">
      <c r="B1335" s="97"/>
      <c r="C1335" s="23"/>
      <c r="D1335" s="98"/>
      <c r="E1335" s="9"/>
      <c r="F1335" s="9"/>
      <c r="G1335" s="9"/>
      <c r="H1335" s="9"/>
      <c r="I1335" s="9"/>
      <c r="J1335" s="9"/>
      <c r="K1335" s="9"/>
      <c r="L1335" s="114"/>
      <c r="M1335" s="114"/>
      <c r="N1335" s="114"/>
      <c r="O1335" s="97"/>
      <c r="P1335" s="97"/>
      <c r="Q1335" s="9"/>
      <c r="R1335" s="112"/>
      <c r="S1335" s="107"/>
      <c r="T1335" s="107"/>
      <c r="U1335" s="96"/>
    </row>
    <row r="1336" spans="2:21" s="92" customFormat="1" ht="18" customHeight="1" x14ac:dyDescent="0.2">
      <c r="B1336" s="97"/>
      <c r="C1336" s="23"/>
      <c r="D1336" s="98"/>
      <c r="E1336" s="9"/>
      <c r="F1336" s="9"/>
      <c r="G1336" s="9"/>
      <c r="H1336" s="9"/>
      <c r="I1336" s="9"/>
      <c r="J1336" s="9"/>
      <c r="K1336" s="9"/>
      <c r="L1336" s="114"/>
      <c r="M1336" s="114"/>
      <c r="N1336" s="114"/>
      <c r="O1336" s="97"/>
      <c r="P1336" s="97"/>
      <c r="Q1336" s="9"/>
      <c r="R1336" s="112"/>
      <c r="S1336" s="107"/>
      <c r="T1336" s="107"/>
      <c r="U1336" s="96"/>
    </row>
    <row r="1337" spans="2:21" s="92" customFormat="1" ht="18" customHeight="1" x14ac:dyDescent="0.2">
      <c r="B1337" s="97"/>
      <c r="C1337" s="23"/>
      <c r="D1337" s="98"/>
      <c r="E1337" s="9"/>
      <c r="F1337" s="9"/>
      <c r="G1337" s="9"/>
      <c r="H1337" s="9"/>
      <c r="I1337" s="9"/>
      <c r="J1337" s="9"/>
      <c r="K1337" s="9"/>
      <c r="L1337" s="114"/>
      <c r="M1337" s="114"/>
      <c r="N1337" s="114"/>
      <c r="O1337" s="97"/>
      <c r="P1337" s="97"/>
      <c r="Q1337" s="9"/>
      <c r="R1337" s="112"/>
      <c r="S1337" s="107"/>
      <c r="T1337" s="107"/>
      <c r="U1337" s="96"/>
    </row>
    <row r="1338" spans="2:21" s="92" customFormat="1" ht="18" customHeight="1" x14ac:dyDescent="0.2">
      <c r="B1338" s="97"/>
      <c r="C1338" s="23"/>
      <c r="D1338" s="98"/>
      <c r="E1338" s="9"/>
      <c r="F1338" s="9"/>
      <c r="G1338" s="9"/>
      <c r="H1338" s="9"/>
      <c r="I1338" s="9"/>
      <c r="J1338" s="9"/>
      <c r="K1338" s="9"/>
      <c r="L1338" s="114"/>
      <c r="M1338" s="114"/>
      <c r="N1338" s="114"/>
      <c r="O1338" s="97"/>
      <c r="P1338" s="97"/>
      <c r="Q1338" s="9"/>
      <c r="R1338" s="112"/>
      <c r="S1338" s="107"/>
      <c r="T1338" s="107"/>
      <c r="U1338" s="96"/>
    </row>
    <row r="1339" spans="2:21" s="92" customFormat="1" ht="18" customHeight="1" x14ac:dyDescent="0.2">
      <c r="B1339" s="97"/>
      <c r="C1339" s="23"/>
      <c r="D1339" s="98"/>
      <c r="E1339" s="9"/>
      <c r="F1339" s="9"/>
      <c r="G1339" s="9"/>
      <c r="H1339" s="9"/>
      <c r="I1339" s="9"/>
      <c r="J1339" s="9"/>
      <c r="K1339" s="9"/>
      <c r="L1339" s="114"/>
      <c r="M1339" s="114"/>
      <c r="N1339" s="114"/>
      <c r="O1339" s="97"/>
      <c r="P1339" s="97"/>
      <c r="Q1339" s="9"/>
      <c r="R1339" s="112"/>
      <c r="S1339" s="107"/>
      <c r="T1339" s="107"/>
      <c r="U1339" s="96"/>
    </row>
    <row r="1340" spans="2:21" s="92" customFormat="1" ht="18" customHeight="1" x14ac:dyDescent="0.2">
      <c r="B1340" s="97"/>
      <c r="C1340" s="23"/>
      <c r="D1340" s="98"/>
      <c r="E1340" s="9"/>
      <c r="F1340" s="9"/>
      <c r="G1340" s="9"/>
      <c r="H1340" s="9"/>
      <c r="I1340" s="9"/>
      <c r="J1340" s="9"/>
      <c r="K1340" s="9"/>
      <c r="L1340" s="114"/>
      <c r="M1340" s="114"/>
      <c r="N1340" s="114"/>
      <c r="O1340" s="97"/>
      <c r="P1340" s="97"/>
      <c r="Q1340" s="9"/>
      <c r="R1340" s="112"/>
      <c r="S1340" s="107"/>
      <c r="T1340" s="107"/>
      <c r="U1340" s="96"/>
    </row>
    <row r="1341" spans="2:21" s="92" customFormat="1" ht="18" customHeight="1" x14ac:dyDescent="0.2">
      <c r="B1341" s="97"/>
      <c r="C1341" s="23"/>
      <c r="D1341" s="98"/>
      <c r="E1341" s="9"/>
      <c r="F1341" s="9"/>
      <c r="G1341" s="9"/>
      <c r="H1341" s="9"/>
      <c r="I1341" s="9"/>
      <c r="J1341" s="9"/>
      <c r="K1341" s="9"/>
      <c r="L1341" s="114"/>
      <c r="M1341" s="114"/>
      <c r="N1341" s="114"/>
      <c r="O1341" s="97"/>
      <c r="P1341" s="97"/>
      <c r="Q1341" s="9"/>
      <c r="R1341" s="112"/>
      <c r="S1341" s="107"/>
      <c r="T1341" s="107"/>
      <c r="U1341" s="96"/>
    </row>
    <row r="1342" spans="2:21" s="92" customFormat="1" ht="18" customHeight="1" x14ac:dyDescent="0.2">
      <c r="B1342" s="97"/>
      <c r="C1342" s="23"/>
      <c r="D1342" s="98"/>
      <c r="E1342" s="9"/>
      <c r="F1342" s="9"/>
      <c r="G1342" s="9"/>
      <c r="H1342" s="9"/>
      <c r="I1342" s="9"/>
      <c r="J1342" s="9"/>
      <c r="K1342" s="9"/>
      <c r="L1342" s="114"/>
      <c r="M1342" s="114"/>
      <c r="N1342" s="114"/>
      <c r="O1342" s="97"/>
      <c r="P1342" s="97"/>
      <c r="Q1342" s="9"/>
      <c r="R1342" s="112"/>
      <c r="S1342" s="107"/>
      <c r="T1342" s="107"/>
      <c r="U1342" s="96"/>
    </row>
    <row r="1343" spans="2:21" s="92" customFormat="1" ht="18" customHeight="1" x14ac:dyDescent="0.2">
      <c r="B1343" s="97"/>
      <c r="C1343" s="23"/>
      <c r="D1343" s="98"/>
      <c r="E1343" s="9"/>
      <c r="F1343" s="9"/>
      <c r="G1343" s="9"/>
      <c r="H1343" s="9"/>
      <c r="I1343" s="9"/>
      <c r="J1343" s="9"/>
      <c r="K1343" s="9"/>
      <c r="L1343" s="114"/>
      <c r="M1343" s="114"/>
      <c r="N1343" s="114"/>
      <c r="O1343" s="97"/>
      <c r="P1343" s="97"/>
      <c r="Q1343" s="9"/>
      <c r="R1343" s="112"/>
      <c r="S1343" s="107"/>
      <c r="T1343" s="107"/>
      <c r="U1343" s="96"/>
    </row>
    <row r="1344" spans="2:21" s="92" customFormat="1" ht="18" customHeight="1" x14ac:dyDescent="0.2">
      <c r="B1344" s="97"/>
      <c r="C1344" s="23"/>
      <c r="D1344" s="98"/>
      <c r="E1344" s="9"/>
      <c r="F1344" s="9"/>
      <c r="G1344" s="9"/>
      <c r="H1344" s="9"/>
      <c r="I1344" s="9"/>
      <c r="J1344" s="9"/>
      <c r="K1344" s="9"/>
      <c r="L1344" s="114"/>
      <c r="M1344" s="114"/>
      <c r="N1344" s="114"/>
      <c r="O1344" s="97"/>
      <c r="P1344" s="97"/>
      <c r="Q1344" s="9"/>
      <c r="R1344" s="112"/>
      <c r="S1344" s="107"/>
      <c r="T1344" s="107"/>
      <c r="U1344" s="96"/>
    </row>
    <row r="1345" spans="2:21" s="92" customFormat="1" ht="18" customHeight="1" x14ac:dyDescent="0.2">
      <c r="B1345" s="97"/>
      <c r="C1345" s="23"/>
      <c r="D1345" s="98"/>
      <c r="E1345" s="9"/>
      <c r="F1345" s="9"/>
      <c r="G1345" s="9"/>
      <c r="H1345" s="9"/>
      <c r="I1345" s="9"/>
      <c r="J1345" s="9"/>
      <c r="K1345" s="9"/>
      <c r="L1345" s="114"/>
      <c r="M1345" s="114"/>
      <c r="N1345" s="114"/>
      <c r="O1345" s="97"/>
      <c r="P1345" s="97"/>
      <c r="Q1345" s="9"/>
      <c r="R1345" s="112"/>
      <c r="S1345" s="107"/>
      <c r="T1345" s="107"/>
      <c r="U1345" s="96"/>
    </row>
    <row r="1346" spans="2:21" s="92" customFormat="1" ht="18" customHeight="1" x14ac:dyDescent="0.2">
      <c r="B1346" s="97"/>
      <c r="C1346" s="23"/>
      <c r="D1346" s="98"/>
      <c r="E1346" s="9"/>
      <c r="F1346" s="9"/>
      <c r="G1346" s="9"/>
      <c r="H1346" s="9"/>
      <c r="I1346" s="9"/>
      <c r="J1346" s="9"/>
      <c r="K1346" s="9"/>
      <c r="L1346" s="114"/>
      <c r="M1346" s="114"/>
      <c r="N1346" s="114"/>
      <c r="O1346" s="97"/>
      <c r="P1346" s="97"/>
      <c r="Q1346" s="9"/>
      <c r="R1346" s="112"/>
      <c r="S1346" s="107"/>
      <c r="T1346" s="107"/>
      <c r="U1346" s="96"/>
    </row>
    <row r="1347" spans="2:21" s="92" customFormat="1" ht="18" customHeight="1" x14ac:dyDescent="0.2">
      <c r="B1347" s="97"/>
      <c r="C1347" s="23"/>
      <c r="D1347" s="98"/>
      <c r="E1347" s="9"/>
      <c r="F1347" s="9"/>
      <c r="G1347" s="9"/>
      <c r="H1347" s="9"/>
      <c r="I1347" s="9"/>
      <c r="J1347" s="9"/>
      <c r="K1347" s="9"/>
      <c r="L1347" s="114"/>
      <c r="M1347" s="114"/>
      <c r="N1347" s="114"/>
      <c r="O1347" s="97"/>
      <c r="P1347" s="97"/>
      <c r="Q1347" s="9"/>
      <c r="R1347" s="112"/>
      <c r="S1347" s="107"/>
      <c r="T1347" s="107"/>
      <c r="U1347" s="96"/>
    </row>
    <row r="1348" spans="2:21" s="92" customFormat="1" ht="18" customHeight="1" x14ac:dyDescent="0.2">
      <c r="B1348" s="97"/>
      <c r="C1348" s="23"/>
      <c r="D1348" s="98"/>
      <c r="E1348" s="9"/>
      <c r="F1348" s="9"/>
      <c r="G1348" s="9"/>
      <c r="H1348" s="9"/>
      <c r="I1348" s="9"/>
      <c r="J1348" s="9"/>
      <c r="K1348" s="9"/>
      <c r="L1348" s="114"/>
      <c r="M1348" s="114"/>
      <c r="N1348" s="114"/>
      <c r="O1348" s="97"/>
      <c r="P1348" s="97"/>
      <c r="Q1348" s="9"/>
      <c r="R1348" s="112"/>
      <c r="S1348" s="107"/>
      <c r="T1348" s="107"/>
      <c r="U1348" s="96"/>
    </row>
    <row r="1349" spans="2:21" s="92" customFormat="1" ht="18" customHeight="1" x14ac:dyDescent="0.2">
      <c r="B1349" s="97"/>
      <c r="C1349" s="23"/>
      <c r="D1349" s="98"/>
      <c r="E1349" s="9"/>
      <c r="F1349" s="9"/>
      <c r="G1349" s="9"/>
      <c r="H1349" s="9"/>
      <c r="I1349" s="9"/>
      <c r="J1349" s="9"/>
      <c r="K1349" s="9"/>
      <c r="L1349" s="114"/>
      <c r="M1349" s="114"/>
      <c r="N1349" s="114"/>
      <c r="O1349" s="97"/>
      <c r="P1349" s="97"/>
      <c r="Q1349" s="9"/>
      <c r="R1349" s="112"/>
      <c r="S1349" s="107"/>
      <c r="T1349" s="107"/>
      <c r="U1349" s="96"/>
    </row>
    <row r="1350" spans="2:21" s="92" customFormat="1" ht="18" customHeight="1" x14ac:dyDescent="0.2">
      <c r="B1350" s="97"/>
      <c r="C1350" s="23"/>
      <c r="D1350" s="98"/>
      <c r="E1350" s="9"/>
      <c r="F1350" s="9"/>
      <c r="G1350" s="9"/>
      <c r="H1350" s="9"/>
      <c r="I1350" s="9"/>
      <c r="J1350" s="9"/>
      <c r="K1350" s="9"/>
      <c r="L1350" s="114"/>
      <c r="M1350" s="114"/>
      <c r="N1350" s="114"/>
      <c r="O1350" s="97"/>
      <c r="P1350" s="97"/>
      <c r="Q1350" s="9"/>
      <c r="R1350" s="112"/>
      <c r="S1350" s="107"/>
      <c r="T1350" s="107"/>
      <c r="U1350" s="96"/>
    </row>
    <row r="1351" spans="2:21" s="92" customFormat="1" ht="18" customHeight="1" x14ac:dyDescent="0.2">
      <c r="B1351" s="97"/>
      <c r="C1351" s="23"/>
      <c r="D1351" s="98"/>
      <c r="E1351" s="9"/>
      <c r="F1351" s="9"/>
      <c r="G1351" s="9"/>
      <c r="H1351" s="9"/>
      <c r="I1351" s="9"/>
      <c r="J1351" s="9"/>
      <c r="K1351" s="9"/>
      <c r="L1351" s="114"/>
      <c r="M1351" s="114"/>
      <c r="N1351" s="114"/>
      <c r="O1351" s="97"/>
      <c r="P1351" s="97"/>
      <c r="Q1351" s="9"/>
      <c r="R1351" s="112"/>
      <c r="S1351" s="107"/>
      <c r="T1351" s="107"/>
      <c r="U1351" s="96"/>
    </row>
    <row r="1352" spans="2:21" s="92" customFormat="1" ht="18" customHeight="1" x14ac:dyDescent="0.2">
      <c r="B1352" s="97"/>
      <c r="C1352" s="23"/>
      <c r="D1352" s="98"/>
      <c r="E1352" s="9"/>
      <c r="F1352" s="9"/>
      <c r="G1352" s="9"/>
      <c r="H1352" s="9"/>
      <c r="I1352" s="9"/>
      <c r="J1352" s="9"/>
      <c r="K1352" s="9"/>
      <c r="L1352" s="114"/>
      <c r="M1352" s="114"/>
      <c r="N1352" s="114"/>
      <c r="O1352" s="97"/>
      <c r="P1352" s="97"/>
      <c r="Q1352" s="9"/>
      <c r="R1352" s="112"/>
      <c r="S1352" s="107"/>
      <c r="T1352" s="107"/>
      <c r="U1352" s="96"/>
    </row>
    <row r="1353" spans="2:21" s="92" customFormat="1" ht="18" customHeight="1" x14ac:dyDescent="0.2">
      <c r="B1353" s="97"/>
      <c r="C1353" s="23"/>
      <c r="D1353" s="98"/>
      <c r="E1353" s="9"/>
      <c r="F1353" s="9"/>
      <c r="G1353" s="9"/>
      <c r="H1353" s="9"/>
      <c r="I1353" s="9"/>
      <c r="J1353" s="9"/>
      <c r="K1353" s="9"/>
      <c r="L1353" s="114"/>
      <c r="M1353" s="114"/>
      <c r="N1353" s="114"/>
      <c r="O1353" s="97"/>
      <c r="P1353" s="97"/>
      <c r="Q1353" s="9"/>
      <c r="R1353" s="112"/>
      <c r="S1353" s="107"/>
      <c r="T1353" s="107"/>
      <c r="U1353" s="96"/>
    </row>
    <row r="1354" spans="2:21" s="92" customFormat="1" ht="18" customHeight="1" x14ac:dyDescent="0.2">
      <c r="B1354" s="97"/>
      <c r="C1354" s="23"/>
      <c r="D1354" s="98"/>
      <c r="E1354" s="9"/>
      <c r="F1354" s="9"/>
      <c r="G1354" s="9"/>
      <c r="H1354" s="9"/>
      <c r="I1354" s="9"/>
      <c r="J1354" s="9"/>
      <c r="K1354" s="9"/>
      <c r="L1354" s="114"/>
      <c r="M1354" s="114"/>
      <c r="N1354" s="114"/>
      <c r="O1354" s="97"/>
      <c r="P1354" s="97"/>
      <c r="Q1354" s="9"/>
      <c r="R1354" s="112"/>
      <c r="S1354" s="107"/>
      <c r="T1354" s="107"/>
      <c r="U1354" s="96"/>
    </row>
    <row r="1355" spans="2:21" s="92" customFormat="1" ht="18" customHeight="1" x14ac:dyDescent="0.2">
      <c r="B1355" s="97"/>
      <c r="C1355" s="23"/>
      <c r="D1355" s="98"/>
      <c r="E1355" s="9"/>
      <c r="F1355" s="9"/>
      <c r="G1355" s="9"/>
      <c r="H1355" s="9"/>
      <c r="I1355" s="9"/>
      <c r="J1355" s="9"/>
      <c r="K1355" s="9"/>
      <c r="L1355" s="114"/>
      <c r="M1355" s="114"/>
      <c r="N1355" s="114"/>
      <c r="O1355" s="97"/>
      <c r="P1355" s="97"/>
      <c r="Q1355" s="9"/>
      <c r="R1355" s="112"/>
      <c r="S1355" s="107"/>
      <c r="T1355" s="107"/>
      <c r="U1355" s="96"/>
    </row>
    <row r="1356" spans="2:21" s="92" customFormat="1" ht="18" customHeight="1" x14ac:dyDescent="0.2">
      <c r="B1356" s="97"/>
      <c r="C1356" s="23"/>
      <c r="D1356" s="98"/>
      <c r="E1356" s="9"/>
      <c r="F1356" s="9"/>
      <c r="G1356" s="9"/>
      <c r="H1356" s="9"/>
      <c r="I1356" s="9"/>
      <c r="J1356" s="9"/>
      <c r="K1356" s="9"/>
      <c r="L1356" s="114"/>
      <c r="M1356" s="114"/>
      <c r="N1356" s="114"/>
      <c r="O1356" s="97"/>
      <c r="P1356" s="97"/>
      <c r="Q1356" s="9"/>
      <c r="R1356" s="112"/>
      <c r="S1356" s="107"/>
      <c r="T1356" s="107"/>
      <c r="U1356" s="96"/>
    </row>
    <row r="1357" spans="2:21" s="92" customFormat="1" ht="18" customHeight="1" x14ac:dyDescent="0.2">
      <c r="B1357" s="97"/>
      <c r="C1357" s="23"/>
      <c r="D1357" s="98"/>
      <c r="E1357" s="9"/>
      <c r="F1357" s="9"/>
      <c r="G1357" s="9"/>
      <c r="H1357" s="9"/>
      <c r="I1357" s="9"/>
      <c r="J1357" s="9"/>
      <c r="K1357" s="9"/>
      <c r="L1357" s="114"/>
      <c r="M1357" s="114"/>
      <c r="N1357" s="114"/>
      <c r="O1357" s="97"/>
      <c r="P1357" s="97"/>
      <c r="Q1357" s="9"/>
      <c r="R1357" s="112"/>
      <c r="S1357" s="107"/>
      <c r="T1357" s="107"/>
      <c r="U1357" s="96"/>
    </row>
    <row r="1358" spans="2:21" s="92" customFormat="1" ht="18" customHeight="1" x14ac:dyDescent="0.2">
      <c r="B1358" s="97"/>
      <c r="C1358" s="23"/>
      <c r="D1358" s="98"/>
      <c r="E1358" s="9"/>
      <c r="F1358" s="9"/>
      <c r="G1358" s="9"/>
      <c r="H1358" s="9"/>
      <c r="I1358" s="9"/>
      <c r="J1358" s="9"/>
      <c r="K1358" s="9"/>
      <c r="L1358" s="114"/>
      <c r="M1358" s="114"/>
      <c r="N1358" s="114"/>
      <c r="O1358" s="97"/>
      <c r="P1358" s="97"/>
      <c r="Q1358" s="9"/>
      <c r="R1358" s="112"/>
      <c r="S1358" s="107"/>
      <c r="T1358" s="107"/>
      <c r="U1358" s="96"/>
    </row>
    <row r="1359" spans="2:21" s="92" customFormat="1" ht="18" customHeight="1" x14ac:dyDescent="0.2">
      <c r="B1359" s="97"/>
      <c r="C1359" s="23"/>
      <c r="D1359" s="98"/>
      <c r="E1359" s="9"/>
      <c r="F1359" s="9"/>
      <c r="G1359" s="9"/>
      <c r="H1359" s="9"/>
      <c r="I1359" s="9"/>
      <c r="J1359" s="9"/>
      <c r="K1359" s="9"/>
      <c r="L1359" s="114"/>
      <c r="M1359" s="114"/>
      <c r="N1359" s="114"/>
      <c r="O1359" s="97"/>
      <c r="P1359" s="97"/>
      <c r="Q1359" s="9"/>
      <c r="R1359" s="112"/>
      <c r="S1359" s="107"/>
      <c r="T1359" s="107"/>
      <c r="U1359" s="96"/>
    </row>
    <row r="1360" spans="2:21" s="92" customFormat="1" ht="18" customHeight="1" x14ac:dyDescent="0.2">
      <c r="B1360" s="97"/>
      <c r="C1360" s="23"/>
      <c r="D1360" s="98"/>
      <c r="E1360" s="9"/>
      <c r="F1360" s="9"/>
      <c r="G1360" s="9"/>
      <c r="H1360" s="9"/>
      <c r="I1360" s="9"/>
      <c r="J1360" s="9"/>
      <c r="K1360" s="9"/>
      <c r="L1360" s="114"/>
      <c r="M1360" s="114"/>
      <c r="N1360" s="114"/>
      <c r="O1360" s="97"/>
      <c r="P1360" s="97"/>
      <c r="Q1360" s="9"/>
      <c r="R1360" s="112"/>
      <c r="S1360" s="107"/>
      <c r="T1360" s="107"/>
      <c r="U1360" s="96"/>
    </row>
    <row r="1361" spans="2:21" s="92" customFormat="1" ht="18" customHeight="1" x14ac:dyDescent="0.2">
      <c r="B1361" s="97"/>
      <c r="C1361" s="23"/>
      <c r="D1361" s="98"/>
      <c r="E1361" s="9"/>
      <c r="F1361" s="9"/>
      <c r="G1361" s="9"/>
      <c r="H1361" s="9"/>
      <c r="I1361" s="9"/>
      <c r="J1361" s="9"/>
      <c r="K1361" s="9"/>
      <c r="L1361" s="114"/>
      <c r="M1361" s="114"/>
      <c r="N1361" s="114"/>
      <c r="O1361" s="97"/>
      <c r="P1361" s="97"/>
      <c r="Q1361" s="9"/>
      <c r="R1361" s="112"/>
      <c r="S1361" s="107"/>
      <c r="T1361" s="107"/>
      <c r="U1361" s="96"/>
    </row>
    <row r="1362" spans="2:21" s="92" customFormat="1" ht="18" customHeight="1" x14ac:dyDescent="0.2">
      <c r="B1362" s="97"/>
      <c r="C1362" s="23"/>
      <c r="D1362" s="98"/>
      <c r="E1362" s="9"/>
      <c r="F1362" s="9"/>
      <c r="G1362" s="9"/>
      <c r="H1362" s="9"/>
      <c r="I1362" s="9"/>
      <c r="J1362" s="9"/>
      <c r="K1362" s="9"/>
      <c r="L1362" s="114"/>
      <c r="M1362" s="114"/>
      <c r="N1362" s="114"/>
      <c r="O1362" s="97"/>
      <c r="P1362" s="97"/>
      <c r="Q1362" s="9"/>
      <c r="R1362" s="112"/>
      <c r="S1362" s="107"/>
      <c r="T1362" s="107"/>
      <c r="U1362" s="96"/>
    </row>
    <row r="1363" spans="2:21" s="92" customFormat="1" ht="18" customHeight="1" x14ac:dyDescent="0.2">
      <c r="B1363" s="97"/>
      <c r="C1363" s="23"/>
      <c r="D1363" s="98"/>
      <c r="E1363" s="9"/>
      <c r="F1363" s="9"/>
      <c r="G1363" s="9"/>
      <c r="H1363" s="9"/>
      <c r="I1363" s="9"/>
      <c r="J1363" s="9"/>
      <c r="K1363" s="9"/>
      <c r="L1363" s="114"/>
      <c r="M1363" s="114"/>
      <c r="N1363" s="114"/>
      <c r="O1363" s="97"/>
      <c r="P1363" s="97"/>
      <c r="Q1363" s="9"/>
      <c r="R1363" s="112"/>
      <c r="S1363" s="107"/>
      <c r="T1363" s="107"/>
      <c r="U1363" s="96"/>
    </row>
    <row r="1364" spans="2:21" s="92" customFormat="1" ht="18" customHeight="1" x14ac:dyDescent="0.2">
      <c r="B1364" s="97"/>
      <c r="C1364" s="23"/>
      <c r="D1364" s="98"/>
      <c r="E1364" s="9"/>
      <c r="F1364" s="9"/>
      <c r="G1364" s="9"/>
      <c r="H1364" s="9"/>
      <c r="I1364" s="9"/>
      <c r="J1364" s="9"/>
      <c r="K1364" s="9"/>
      <c r="L1364" s="114"/>
      <c r="M1364" s="114"/>
      <c r="N1364" s="114"/>
      <c r="O1364" s="97"/>
      <c r="P1364" s="97"/>
      <c r="Q1364" s="9"/>
      <c r="R1364" s="112"/>
      <c r="S1364" s="107"/>
      <c r="T1364" s="107"/>
      <c r="U1364" s="96"/>
    </row>
    <row r="1365" spans="2:21" s="92" customFormat="1" ht="18" customHeight="1" x14ac:dyDescent="0.2">
      <c r="B1365" s="97"/>
      <c r="C1365" s="23"/>
      <c r="D1365" s="98"/>
      <c r="E1365" s="9"/>
      <c r="F1365" s="9"/>
      <c r="G1365" s="9"/>
      <c r="H1365" s="9"/>
      <c r="I1365" s="9"/>
      <c r="J1365" s="9"/>
      <c r="K1365" s="9"/>
      <c r="L1365" s="114"/>
      <c r="M1365" s="114"/>
      <c r="N1365" s="114"/>
      <c r="O1365" s="97"/>
      <c r="P1365" s="97"/>
      <c r="Q1365" s="9"/>
      <c r="R1365" s="112"/>
      <c r="S1365" s="107"/>
      <c r="T1365" s="107"/>
      <c r="U1365" s="96"/>
    </row>
    <row r="1366" spans="2:21" s="92" customFormat="1" ht="18" customHeight="1" x14ac:dyDescent="0.2">
      <c r="B1366" s="97"/>
      <c r="C1366" s="23"/>
      <c r="D1366" s="98"/>
      <c r="E1366" s="9"/>
      <c r="F1366" s="9"/>
      <c r="G1366" s="9"/>
      <c r="H1366" s="9"/>
      <c r="I1366" s="9"/>
      <c r="J1366" s="9"/>
      <c r="K1366" s="9"/>
      <c r="L1366" s="114"/>
      <c r="M1366" s="114"/>
      <c r="N1366" s="114"/>
      <c r="O1366" s="97"/>
      <c r="P1366" s="97"/>
      <c r="Q1366" s="9"/>
      <c r="R1366" s="112"/>
      <c r="S1366" s="107"/>
      <c r="T1366" s="107"/>
      <c r="U1366" s="96"/>
    </row>
    <row r="1367" spans="2:21" s="92" customFormat="1" ht="18" customHeight="1" x14ac:dyDescent="0.2">
      <c r="B1367" s="97"/>
      <c r="C1367" s="23"/>
      <c r="D1367" s="98"/>
      <c r="E1367" s="9"/>
      <c r="F1367" s="9"/>
      <c r="G1367" s="9"/>
      <c r="H1367" s="9"/>
      <c r="I1367" s="9"/>
      <c r="J1367" s="9"/>
      <c r="K1367" s="9"/>
      <c r="L1367" s="114"/>
      <c r="M1367" s="114"/>
      <c r="N1367" s="114"/>
      <c r="O1367" s="97"/>
      <c r="P1367" s="97"/>
      <c r="Q1367" s="9"/>
      <c r="R1367" s="112"/>
      <c r="S1367" s="107"/>
      <c r="T1367" s="107"/>
      <c r="U1367" s="96"/>
    </row>
    <row r="1368" spans="2:21" s="92" customFormat="1" ht="18" customHeight="1" x14ac:dyDescent="0.2">
      <c r="B1368" s="97"/>
      <c r="C1368" s="23"/>
      <c r="D1368" s="98"/>
      <c r="E1368" s="9"/>
      <c r="F1368" s="9"/>
      <c r="G1368" s="9"/>
      <c r="H1368" s="9"/>
      <c r="I1368" s="9"/>
      <c r="J1368" s="9"/>
      <c r="K1368" s="9"/>
      <c r="L1368" s="114"/>
      <c r="M1368" s="114"/>
      <c r="N1368" s="114"/>
      <c r="O1368" s="97"/>
      <c r="P1368" s="97"/>
      <c r="Q1368" s="9"/>
      <c r="R1368" s="112"/>
      <c r="S1368" s="107"/>
      <c r="T1368" s="107"/>
      <c r="U1368" s="96"/>
    </row>
    <row r="1369" spans="2:21" s="92" customFormat="1" ht="18" customHeight="1" x14ac:dyDescent="0.2">
      <c r="B1369" s="97"/>
      <c r="C1369" s="23"/>
      <c r="D1369" s="98"/>
      <c r="E1369" s="9"/>
      <c r="F1369" s="9"/>
      <c r="G1369" s="9"/>
      <c r="H1369" s="9"/>
      <c r="I1369" s="9"/>
      <c r="J1369" s="9"/>
      <c r="K1369" s="9"/>
      <c r="L1369" s="114"/>
      <c r="M1369" s="114"/>
      <c r="N1369" s="114"/>
      <c r="O1369" s="97"/>
      <c r="P1369" s="97"/>
      <c r="Q1369" s="9"/>
      <c r="R1369" s="112"/>
      <c r="S1369" s="107"/>
      <c r="T1369" s="107"/>
      <c r="U1369" s="96"/>
    </row>
    <row r="1370" spans="2:21" s="92" customFormat="1" ht="18" customHeight="1" x14ac:dyDescent="0.2">
      <c r="B1370" s="97"/>
      <c r="C1370" s="23"/>
      <c r="D1370" s="98"/>
      <c r="E1370" s="9"/>
      <c r="F1370" s="9"/>
      <c r="G1370" s="9"/>
      <c r="H1370" s="9"/>
      <c r="I1370" s="9"/>
      <c r="J1370" s="9"/>
      <c r="K1370" s="9"/>
      <c r="L1370" s="114"/>
      <c r="M1370" s="114"/>
      <c r="N1370" s="114"/>
      <c r="O1370" s="97"/>
      <c r="P1370" s="97"/>
      <c r="Q1370" s="9"/>
      <c r="R1370" s="112"/>
      <c r="S1370" s="107"/>
      <c r="T1370" s="107"/>
      <c r="U1370" s="96"/>
    </row>
    <row r="1371" spans="2:21" s="92" customFormat="1" ht="18" customHeight="1" x14ac:dyDescent="0.2">
      <c r="B1371" s="97"/>
      <c r="C1371" s="23"/>
      <c r="D1371" s="98"/>
      <c r="E1371" s="9"/>
      <c r="F1371" s="9"/>
      <c r="G1371" s="9"/>
      <c r="H1371" s="9"/>
      <c r="I1371" s="9"/>
      <c r="J1371" s="9"/>
      <c r="K1371" s="9"/>
      <c r="L1371" s="114"/>
      <c r="M1371" s="114"/>
      <c r="N1371" s="114"/>
      <c r="O1371" s="97"/>
      <c r="P1371" s="97"/>
      <c r="Q1371" s="9"/>
      <c r="R1371" s="112"/>
      <c r="S1371" s="107"/>
      <c r="T1371" s="107"/>
      <c r="U1371" s="96"/>
    </row>
    <row r="1372" spans="2:21" s="92" customFormat="1" ht="18" customHeight="1" x14ac:dyDescent="0.2">
      <c r="B1372" s="97"/>
      <c r="C1372" s="23"/>
      <c r="D1372" s="98"/>
      <c r="E1372" s="9"/>
      <c r="F1372" s="9"/>
      <c r="G1372" s="9"/>
      <c r="H1372" s="9"/>
      <c r="I1372" s="9"/>
      <c r="J1372" s="9"/>
      <c r="K1372" s="9"/>
      <c r="L1372" s="114"/>
      <c r="M1372" s="114"/>
      <c r="N1372" s="114"/>
      <c r="O1372" s="97"/>
      <c r="P1372" s="97"/>
      <c r="Q1372" s="9"/>
      <c r="R1372" s="112"/>
      <c r="S1372" s="107"/>
      <c r="T1372" s="107"/>
      <c r="U1372" s="96"/>
    </row>
    <row r="1373" spans="2:21" s="92" customFormat="1" ht="18" customHeight="1" x14ac:dyDescent="0.2">
      <c r="B1373" s="97"/>
      <c r="C1373" s="23"/>
      <c r="D1373" s="98"/>
      <c r="E1373" s="9"/>
      <c r="F1373" s="9"/>
      <c r="G1373" s="9"/>
      <c r="H1373" s="9"/>
      <c r="I1373" s="9"/>
      <c r="J1373" s="9"/>
      <c r="K1373" s="9"/>
      <c r="L1373" s="114"/>
      <c r="M1373" s="114"/>
      <c r="N1373" s="114"/>
      <c r="O1373" s="97"/>
      <c r="P1373" s="97"/>
      <c r="Q1373" s="9"/>
      <c r="R1373" s="112"/>
      <c r="S1373" s="107"/>
      <c r="T1373" s="107"/>
      <c r="U1373" s="96"/>
    </row>
    <row r="1374" spans="2:21" s="92" customFormat="1" ht="18" customHeight="1" x14ac:dyDescent="0.2">
      <c r="B1374" s="97"/>
      <c r="C1374" s="23"/>
      <c r="D1374" s="98"/>
      <c r="E1374" s="9"/>
      <c r="F1374" s="9"/>
      <c r="G1374" s="9"/>
      <c r="H1374" s="9"/>
      <c r="I1374" s="9"/>
      <c r="J1374" s="9"/>
      <c r="K1374" s="9"/>
      <c r="L1374" s="114"/>
      <c r="M1374" s="114"/>
      <c r="N1374" s="114"/>
      <c r="O1374" s="97"/>
      <c r="P1374" s="97"/>
      <c r="Q1374" s="9"/>
      <c r="R1374" s="112"/>
      <c r="S1374" s="107"/>
      <c r="T1374" s="107"/>
      <c r="U1374" s="96"/>
    </row>
    <row r="1375" spans="2:21" s="92" customFormat="1" ht="18" customHeight="1" x14ac:dyDescent="0.2">
      <c r="B1375" s="97"/>
      <c r="C1375" s="23"/>
      <c r="D1375" s="98"/>
      <c r="E1375" s="9"/>
      <c r="F1375" s="9"/>
      <c r="G1375" s="9"/>
      <c r="H1375" s="9"/>
      <c r="I1375" s="9"/>
      <c r="J1375" s="9"/>
      <c r="K1375" s="9"/>
      <c r="L1375" s="114"/>
      <c r="M1375" s="114"/>
      <c r="N1375" s="114"/>
      <c r="O1375" s="97"/>
      <c r="P1375" s="97"/>
      <c r="Q1375" s="9"/>
      <c r="R1375" s="112"/>
      <c r="S1375" s="107"/>
      <c r="T1375" s="107"/>
      <c r="U1375" s="96"/>
    </row>
    <row r="1376" spans="2:21" s="92" customFormat="1" ht="18" customHeight="1" x14ac:dyDescent="0.2">
      <c r="B1376" s="97"/>
      <c r="C1376" s="23"/>
      <c r="D1376" s="98"/>
      <c r="E1376" s="9"/>
      <c r="F1376" s="9"/>
      <c r="G1376" s="9"/>
      <c r="H1376" s="9"/>
      <c r="I1376" s="9"/>
      <c r="J1376" s="9"/>
      <c r="K1376" s="9"/>
      <c r="L1376" s="114"/>
      <c r="M1376" s="114"/>
      <c r="N1376" s="114"/>
      <c r="O1376" s="97"/>
      <c r="P1376" s="97"/>
      <c r="Q1376" s="9"/>
      <c r="R1376" s="112"/>
      <c r="S1376" s="107"/>
      <c r="T1376" s="107"/>
      <c r="U1376" s="96"/>
    </row>
    <row r="1377" spans="2:21" s="92" customFormat="1" ht="18" customHeight="1" x14ac:dyDescent="0.2">
      <c r="B1377" s="97"/>
      <c r="C1377" s="23"/>
      <c r="D1377" s="98"/>
      <c r="E1377" s="9"/>
      <c r="F1377" s="9"/>
      <c r="G1377" s="9"/>
      <c r="H1377" s="9"/>
      <c r="I1377" s="9"/>
      <c r="J1377" s="9"/>
      <c r="K1377" s="9"/>
      <c r="L1377" s="114"/>
      <c r="M1377" s="114"/>
      <c r="N1377" s="114"/>
      <c r="O1377" s="97"/>
      <c r="P1377" s="97"/>
      <c r="Q1377" s="9"/>
      <c r="R1377" s="112"/>
      <c r="S1377" s="107"/>
      <c r="T1377" s="107"/>
      <c r="U1377" s="96"/>
    </row>
    <row r="1378" spans="2:21" s="92" customFormat="1" ht="18" customHeight="1" x14ac:dyDescent="0.2">
      <c r="B1378" s="97"/>
      <c r="C1378" s="23"/>
      <c r="D1378" s="98"/>
      <c r="E1378" s="9"/>
      <c r="F1378" s="9"/>
      <c r="G1378" s="9"/>
      <c r="H1378" s="9"/>
      <c r="I1378" s="9"/>
      <c r="J1378" s="9"/>
      <c r="K1378" s="9"/>
      <c r="L1378" s="114"/>
      <c r="M1378" s="114"/>
      <c r="N1378" s="114"/>
      <c r="O1378" s="97"/>
      <c r="P1378" s="97"/>
      <c r="Q1378" s="9"/>
      <c r="R1378" s="112"/>
      <c r="S1378" s="107"/>
      <c r="T1378" s="107"/>
      <c r="U1378" s="96"/>
    </row>
    <row r="1379" spans="2:21" s="92" customFormat="1" ht="18" customHeight="1" x14ac:dyDescent="0.2">
      <c r="B1379" s="97"/>
      <c r="C1379" s="23"/>
      <c r="D1379" s="98"/>
      <c r="E1379" s="9"/>
      <c r="F1379" s="9"/>
      <c r="G1379" s="9"/>
      <c r="H1379" s="9"/>
      <c r="I1379" s="9"/>
      <c r="J1379" s="9"/>
      <c r="K1379" s="9"/>
      <c r="L1379" s="114"/>
      <c r="M1379" s="114"/>
      <c r="N1379" s="114"/>
      <c r="O1379" s="97"/>
      <c r="P1379" s="97"/>
      <c r="Q1379" s="9"/>
      <c r="R1379" s="112"/>
      <c r="S1379" s="107"/>
      <c r="T1379" s="107"/>
      <c r="U1379" s="96"/>
    </row>
    <row r="1380" spans="2:21" s="92" customFormat="1" ht="18" customHeight="1" x14ac:dyDescent="0.2">
      <c r="B1380" s="97"/>
      <c r="C1380" s="23"/>
      <c r="D1380" s="98"/>
      <c r="E1380" s="9"/>
      <c r="F1380" s="9"/>
      <c r="G1380" s="9"/>
      <c r="H1380" s="9"/>
      <c r="I1380" s="9"/>
      <c r="J1380" s="9"/>
      <c r="K1380" s="9"/>
      <c r="L1380" s="114"/>
      <c r="M1380" s="114"/>
      <c r="N1380" s="114"/>
      <c r="O1380" s="97"/>
      <c r="P1380" s="97"/>
      <c r="Q1380" s="9"/>
      <c r="R1380" s="112"/>
      <c r="S1380" s="107"/>
      <c r="T1380" s="107"/>
      <c r="U1380" s="96"/>
    </row>
    <row r="1381" spans="2:21" s="92" customFormat="1" ht="18" customHeight="1" x14ac:dyDescent="0.2">
      <c r="B1381" s="97"/>
      <c r="C1381" s="23"/>
      <c r="D1381" s="98"/>
      <c r="E1381" s="9"/>
      <c r="F1381" s="9"/>
      <c r="G1381" s="9"/>
      <c r="H1381" s="9"/>
      <c r="I1381" s="9"/>
      <c r="J1381" s="9"/>
      <c r="K1381" s="9"/>
      <c r="L1381" s="114"/>
      <c r="M1381" s="114"/>
      <c r="N1381" s="114"/>
      <c r="O1381" s="97"/>
      <c r="P1381" s="97"/>
      <c r="Q1381" s="9"/>
      <c r="R1381" s="112"/>
      <c r="S1381" s="107"/>
      <c r="T1381" s="107"/>
      <c r="U1381" s="96"/>
    </row>
    <row r="1382" spans="2:21" s="92" customFormat="1" ht="18" customHeight="1" x14ac:dyDescent="0.2">
      <c r="B1382" s="97"/>
      <c r="C1382" s="23"/>
      <c r="D1382" s="98"/>
      <c r="E1382" s="9"/>
      <c r="F1382" s="9"/>
      <c r="G1382" s="9"/>
      <c r="H1382" s="9"/>
      <c r="I1382" s="9"/>
      <c r="J1382" s="9"/>
      <c r="K1382" s="9"/>
      <c r="L1382" s="114"/>
      <c r="M1382" s="114"/>
      <c r="N1382" s="114"/>
      <c r="O1382" s="97"/>
      <c r="P1382" s="97"/>
      <c r="Q1382" s="9"/>
      <c r="R1382" s="112"/>
      <c r="S1382" s="107"/>
      <c r="T1382" s="107"/>
      <c r="U1382" s="96"/>
    </row>
    <row r="1383" spans="2:21" s="92" customFormat="1" ht="18" customHeight="1" x14ac:dyDescent="0.2">
      <c r="B1383" s="97"/>
      <c r="C1383" s="23"/>
      <c r="D1383" s="98"/>
      <c r="E1383" s="9"/>
      <c r="F1383" s="9"/>
      <c r="G1383" s="9"/>
      <c r="H1383" s="9"/>
      <c r="I1383" s="9"/>
      <c r="J1383" s="9"/>
      <c r="K1383" s="9"/>
      <c r="L1383" s="114"/>
      <c r="M1383" s="114"/>
      <c r="N1383" s="114"/>
      <c r="O1383" s="97"/>
      <c r="P1383" s="97"/>
      <c r="Q1383" s="9"/>
      <c r="R1383" s="112"/>
      <c r="S1383" s="107"/>
      <c r="T1383" s="107"/>
      <c r="U1383" s="96"/>
    </row>
    <row r="1384" spans="2:21" s="92" customFormat="1" ht="18" customHeight="1" x14ac:dyDescent="0.2">
      <c r="B1384" s="97"/>
      <c r="C1384" s="23"/>
      <c r="D1384" s="98"/>
      <c r="E1384" s="9"/>
      <c r="F1384" s="9"/>
      <c r="G1384" s="9"/>
      <c r="H1384" s="9"/>
      <c r="I1384" s="9"/>
      <c r="J1384" s="9"/>
      <c r="K1384" s="9"/>
      <c r="L1384" s="114"/>
      <c r="M1384" s="114"/>
      <c r="N1384" s="114"/>
      <c r="O1384" s="97"/>
      <c r="P1384" s="97"/>
      <c r="Q1384" s="9"/>
      <c r="R1384" s="112"/>
      <c r="S1384" s="107"/>
      <c r="T1384" s="107"/>
      <c r="U1384" s="96"/>
    </row>
    <row r="1385" spans="2:21" s="92" customFormat="1" ht="18" customHeight="1" x14ac:dyDescent="0.2">
      <c r="B1385" s="97"/>
      <c r="C1385" s="23"/>
      <c r="D1385" s="98"/>
      <c r="E1385" s="9"/>
      <c r="F1385" s="9"/>
      <c r="G1385" s="9"/>
      <c r="H1385" s="9"/>
      <c r="I1385" s="9"/>
      <c r="J1385" s="9"/>
      <c r="K1385" s="9"/>
      <c r="L1385" s="114"/>
      <c r="M1385" s="114"/>
      <c r="N1385" s="114"/>
      <c r="O1385" s="97"/>
      <c r="P1385" s="97"/>
      <c r="Q1385" s="9"/>
      <c r="R1385" s="112"/>
      <c r="S1385" s="107"/>
      <c r="T1385" s="107"/>
      <c r="U1385" s="96"/>
    </row>
    <row r="1386" spans="2:21" s="92" customFormat="1" ht="18" customHeight="1" x14ac:dyDescent="0.2">
      <c r="B1386" s="97"/>
      <c r="C1386" s="23"/>
      <c r="D1386" s="98"/>
      <c r="E1386" s="9"/>
      <c r="F1386" s="9"/>
      <c r="G1386" s="9"/>
      <c r="H1386" s="9"/>
      <c r="I1386" s="9"/>
      <c r="J1386" s="9"/>
      <c r="K1386" s="9"/>
      <c r="L1386" s="114"/>
      <c r="M1386" s="114"/>
      <c r="N1386" s="114"/>
      <c r="O1386" s="97"/>
      <c r="P1386" s="97"/>
      <c r="Q1386" s="9"/>
      <c r="R1386" s="112"/>
      <c r="S1386" s="107"/>
      <c r="T1386" s="107"/>
      <c r="U1386" s="96"/>
    </row>
    <row r="1387" spans="2:21" s="92" customFormat="1" ht="18" customHeight="1" x14ac:dyDescent="0.2">
      <c r="B1387" s="97"/>
      <c r="C1387" s="23"/>
      <c r="D1387" s="98"/>
      <c r="E1387" s="9"/>
      <c r="F1387" s="9"/>
      <c r="G1387" s="9"/>
      <c r="H1387" s="9"/>
      <c r="I1387" s="9"/>
      <c r="J1387" s="9"/>
      <c r="K1387" s="9"/>
      <c r="L1387" s="114"/>
      <c r="M1387" s="114"/>
      <c r="N1387" s="114"/>
      <c r="O1387" s="97"/>
      <c r="P1387" s="97"/>
      <c r="Q1387" s="9"/>
      <c r="R1387" s="112"/>
      <c r="S1387" s="107"/>
      <c r="T1387" s="107"/>
      <c r="U1387" s="96"/>
    </row>
    <row r="1388" spans="2:21" s="92" customFormat="1" ht="18" customHeight="1" x14ac:dyDescent="0.2">
      <c r="B1388" s="97"/>
      <c r="C1388" s="23"/>
      <c r="D1388" s="98"/>
      <c r="E1388" s="9"/>
      <c r="F1388" s="9"/>
      <c r="G1388" s="9"/>
      <c r="H1388" s="9"/>
      <c r="I1388" s="9"/>
      <c r="J1388" s="9"/>
      <c r="K1388" s="9"/>
      <c r="L1388" s="114"/>
      <c r="M1388" s="114"/>
      <c r="N1388" s="114"/>
      <c r="O1388" s="97"/>
      <c r="P1388" s="97"/>
      <c r="Q1388" s="9"/>
      <c r="R1388" s="112"/>
      <c r="S1388" s="107"/>
      <c r="T1388" s="107"/>
      <c r="U1388" s="96"/>
    </row>
    <row r="1389" spans="2:21" s="92" customFormat="1" ht="18" customHeight="1" x14ac:dyDescent="0.2">
      <c r="B1389" s="97"/>
      <c r="C1389" s="23"/>
      <c r="D1389" s="98"/>
      <c r="E1389" s="9"/>
      <c r="F1389" s="9"/>
      <c r="G1389" s="9"/>
      <c r="H1389" s="9"/>
      <c r="I1389" s="9"/>
      <c r="J1389" s="9"/>
      <c r="K1389" s="9"/>
      <c r="L1389" s="114"/>
      <c r="M1389" s="114"/>
      <c r="N1389" s="114"/>
      <c r="O1389" s="97"/>
      <c r="P1389" s="97"/>
      <c r="Q1389" s="9"/>
      <c r="R1389" s="112"/>
      <c r="S1389" s="107"/>
      <c r="T1389" s="107"/>
      <c r="U1389" s="96"/>
    </row>
    <row r="1390" spans="2:21" s="92" customFormat="1" ht="18" customHeight="1" x14ac:dyDescent="0.2">
      <c r="B1390" s="97"/>
      <c r="C1390" s="23"/>
      <c r="D1390" s="98"/>
      <c r="E1390" s="9"/>
      <c r="F1390" s="9"/>
      <c r="G1390" s="9"/>
      <c r="H1390" s="9"/>
      <c r="I1390" s="9"/>
      <c r="J1390" s="9"/>
      <c r="K1390" s="9"/>
      <c r="L1390" s="114"/>
      <c r="M1390" s="114"/>
      <c r="N1390" s="114"/>
      <c r="O1390" s="97"/>
      <c r="P1390" s="97"/>
      <c r="Q1390" s="9"/>
      <c r="R1390" s="112"/>
      <c r="S1390" s="107"/>
      <c r="T1390" s="107"/>
      <c r="U1390" s="96"/>
    </row>
    <row r="1391" spans="2:21" s="92" customFormat="1" ht="18" customHeight="1" x14ac:dyDescent="0.2">
      <c r="B1391" s="97"/>
      <c r="C1391" s="23"/>
      <c r="D1391" s="98"/>
      <c r="E1391" s="9"/>
      <c r="F1391" s="9"/>
      <c r="G1391" s="9"/>
      <c r="H1391" s="9"/>
      <c r="I1391" s="9"/>
      <c r="J1391" s="9"/>
      <c r="K1391" s="9"/>
      <c r="L1391" s="114"/>
      <c r="M1391" s="114"/>
      <c r="N1391" s="114"/>
      <c r="O1391" s="97"/>
      <c r="P1391" s="97"/>
      <c r="Q1391" s="9"/>
      <c r="R1391" s="112"/>
      <c r="S1391" s="107"/>
      <c r="T1391" s="107"/>
      <c r="U1391" s="96"/>
    </row>
    <row r="1392" spans="2:21" s="92" customFormat="1" ht="18" customHeight="1" x14ac:dyDescent="0.2">
      <c r="B1392" s="97"/>
      <c r="C1392" s="23"/>
      <c r="D1392" s="98"/>
      <c r="E1392" s="9"/>
      <c r="F1392" s="9"/>
      <c r="G1392" s="9"/>
      <c r="H1392" s="9"/>
      <c r="I1392" s="9"/>
      <c r="J1392" s="9"/>
      <c r="K1392" s="9"/>
      <c r="L1392" s="114"/>
      <c r="M1392" s="114"/>
      <c r="N1392" s="114"/>
      <c r="O1392" s="97"/>
      <c r="P1392" s="97"/>
      <c r="Q1392" s="9"/>
      <c r="R1392" s="112"/>
      <c r="S1392" s="107"/>
      <c r="T1392" s="107"/>
      <c r="U1392" s="96"/>
    </row>
    <row r="1393" spans="2:21" s="92" customFormat="1" ht="18" customHeight="1" x14ac:dyDescent="0.2">
      <c r="B1393" s="97"/>
      <c r="C1393" s="23"/>
      <c r="D1393" s="98"/>
      <c r="E1393" s="9"/>
      <c r="F1393" s="9"/>
      <c r="G1393" s="9"/>
      <c r="H1393" s="9"/>
      <c r="I1393" s="9"/>
      <c r="J1393" s="9"/>
      <c r="K1393" s="9"/>
      <c r="L1393" s="114"/>
      <c r="M1393" s="114"/>
      <c r="N1393" s="114"/>
      <c r="O1393" s="97"/>
      <c r="P1393" s="97"/>
      <c r="Q1393" s="9"/>
      <c r="R1393" s="112"/>
      <c r="S1393" s="107"/>
      <c r="T1393" s="107"/>
      <c r="U1393" s="96"/>
    </row>
    <row r="1394" spans="2:21" s="92" customFormat="1" ht="18" customHeight="1" x14ac:dyDescent="0.2">
      <c r="B1394" s="97"/>
      <c r="C1394" s="23"/>
      <c r="D1394" s="98"/>
      <c r="E1394" s="9"/>
      <c r="F1394" s="9"/>
      <c r="G1394" s="9"/>
      <c r="H1394" s="9"/>
      <c r="I1394" s="9"/>
      <c r="J1394" s="9"/>
      <c r="K1394" s="9"/>
      <c r="L1394" s="114"/>
      <c r="M1394" s="114"/>
      <c r="N1394" s="114"/>
      <c r="O1394" s="97"/>
      <c r="P1394" s="97"/>
      <c r="Q1394" s="9"/>
      <c r="R1394" s="112"/>
      <c r="S1394" s="107"/>
      <c r="T1394" s="107"/>
      <c r="U1394" s="96"/>
    </row>
    <row r="1395" spans="2:21" s="92" customFormat="1" ht="18" customHeight="1" x14ac:dyDescent="0.2">
      <c r="B1395" s="97"/>
      <c r="C1395" s="23"/>
      <c r="D1395" s="98"/>
      <c r="E1395" s="9"/>
      <c r="F1395" s="9"/>
      <c r="G1395" s="9"/>
      <c r="H1395" s="9"/>
      <c r="I1395" s="9"/>
      <c r="J1395" s="9"/>
      <c r="K1395" s="9"/>
      <c r="L1395" s="114"/>
      <c r="M1395" s="114"/>
      <c r="N1395" s="114"/>
      <c r="O1395" s="97"/>
      <c r="P1395" s="97"/>
      <c r="Q1395" s="9"/>
      <c r="R1395" s="112"/>
      <c r="S1395" s="107"/>
      <c r="T1395" s="107"/>
      <c r="U1395" s="96"/>
    </row>
    <row r="1396" spans="2:21" s="92" customFormat="1" ht="18" customHeight="1" x14ac:dyDescent="0.2">
      <c r="B1396" s="97"/>
      <c r="C1396" s="23"/>
      <c r="D1396" s="98"/>
      <c r="E1396" s="9"/>
      <c r="F1396" s="9"/>
      <c r="G1396" s="9"/>
      <c r="H1396" s="9"/>
      <c r="I1396" s="9"/>
      <c r="J1396" s="9"/>
      <c r="K1396" s="9"/>
      <c r="L1396" s="114"/>
      <c r="M1396" s="114"/>
      <c r="N1396" s="114"/>
      <c r="O1396" s="97"/>
      <c r="P1396" s="97"/>
      <c r="Q1396" s="9"/>
      <c r="R1396" s="112"/>
      <c r="S1396" s="107"/>
      <c r="T1396" s="107"/>
      <c r="U1396" s="96"/>
    </row>
    <row r="1397" spans="2:21" s="92" customFormat="1" ht="18" customHeight="1" x14ac:dyDescent="0.2">
      <c r="B1397" s="97"/>
      <c r="C1397" s="23"/>
      <c r="D1397" s="98"/>
      <c r="E1397" s="9"/>
      <c r="F1397" s="9"/>
      <c r="G1397" s="9"/>
      <c r="H1397" s="9"/>
      <c r="I1397" s="9"/>
      <c r="J1397" s="9"/>
      <c r="K1397" s="9"/>
      <c r="L1397" s="114"/>
      <c r="M1397" s="114"/>
      <c r="N1397" s="114"/>
      <c r="O1397" s="97"/>
      <c r="P1397" s="97"/>
      <c r="Q1397" s="9"/>
      <c r="R1397" s="112"/>
      <c r="S1397" s="107"/>
      <c r="T1397" s="107"/>
      <c r="U1397" s="96"/>
    </row>
    <row r="1398" spans="2:21" s="92" customFormat="1" ht="18" customHeight="1" x14ac:dyDescent="0.2">
      <c r="B1398" s="97"/>
      <c r="C1398" s="23"/>
      <c r="D1398" s="98"/>
      <c r="E1398" s="9"/>
      <c r="F1398" s="9"/>
      <c r="G1398" s="9"/>
      <c r="H1398" s="9"/>
      <c r="I1398" s="9"/>
      <c r="J1398" s="9"/>
      <c r="K1398" s="9"/>
      <c r="L1398" s="114"/>
      <c r="M1398" s="114"/>
      <c r="N1398" s="114"/>
      <c r="O1398" s="97"/>
      <c r="P1398" s="97"/>
      <c r="Q1398" s="9"/>
      <c r="R1398" s="112"/>
      <c r="S1398" s="107"/>
      <c r="T1398" s="107"/>
      <c r="U1398" s="96"/>
    </row>
    <row r="1399" spans="2:21" s="92" customFormat="1" ht="18" customHeight="1" x14ac:dyDescent="0.2">
      <c r="B1399" s="97"/>
      <c r="C1399" s="23"/>
      <c r="D1399" s="98"/>
      <c r="E1399" s="9"/>
      <c r="F1399" s="9"/>
      <c r="G1399" s="9"/>
      <c r="H1399" s="9"/>
      <c r="I1399" s="9"/>
      <c r="J1399" s="9"/>
      <c r="K1399" s="9"/>
      <c r="L1399" s="114"/>
      <c r="M1399" s="114"/>
      <c r="N1399" s="114"/>
      <c r="O1399" s="97"/>
      <c r="P1399" s="97"/>
      <c r="Q1399" s="9"/>
      <c r="R1399" s="112"/>
      <c r="S1399" s="107"/>
      <c r="T1399" s="107"/>
      <c r="U1399" s="96"/>
    </row>
    <row r="1400" spans="2:21" s="92" customFormat="1" ht="18" customHeight="1" x14ac:dyDescent="0.2">
      <c r="B1400" s="97"/>
      <c r="C1400" s="23"/>
      <c r="D1400" s="98"/>
      <c r="E1400" s="9"/>
      <c r="F1400" s="9"/>
      <c r="G1400" s="9"/>
      <c r="H1400" s="9"/>
      <c r="I1400" s="9"/>
      <c r="J1400" s="9"/>
      <c r="K1400" s="9"/>
      <c r="L1400" s="114"/>
      <c r="M1400" s="114"/>
      <c r="N1400" s="114"/>
      <c r="O1400" s="97"/>
      <c r="P1400" s="97"/>
      <c r="Q1400" s="9"/>
      <c r="R1400" s="112"/>
      <c r="S1400" s="107"/>
      <c r="T1400" s="107"/>
      <c r="U1400" s="96"/>
    </row>
    <row r="1401" spans="2:21" s="92" customFormat="1" ht="18" customHeight="1" x14ac:dyDescent="0.2">
      <c r="B1401" s="97"/>
      <c r="C1401" s="23"/>
      <c r="D1401" s="98"/>
      <c r="E1401" s="9"/>
      <c r="F1401" s="9"/>
      <c r="G1401" s="9"/>
      <c r="H1401" s="9"/>
      <c r="I1401" s="9"/>
      <c r="J1401" s="9"/>
      <c r="K1401" s="9"/>
      <c r="L1401" s="114"/>
      <c r="M1401" s="114"/>
      <c r="N1401" s="114"/>
      <c r="O1401" s="97"/>
      <c r="P1401" s="97"/>
      <c r="Q1401" s="9"/>
      <c r="R1401" s="112"/>
      <c r="S1401" s="107"/>
      <c r="T1401" s="107"/>
      <c r="U1401" s="96"/>
    </row>
    <row r="1402" spans="2:21" s="92" customFormat="1" ht="18" customHeight="1" x14ac:dyDescent="0.2">
      <c r="B1402" s="97"/>
      <c r="C1402" s="23"/>
      <c r="D1402" s="98"/>
      <c r="E1402" s="9"/>
      <c r="F1402" s="9"/>
      <c r="G1402" s="9"/>
      <c r="H1402" s="9"/>
      <c r="I1402" s="9"/>
      <c r="J1402" s="9"/>
      <c r="K1402" s="9"/>
      <c r="L1402" s="114"/>
      <c r="M1402" s="114"/>
      <c r="N1402" s="114"/>
      <c r="O1402" s="97"/>
      <c r="P1402" s="97"/>
      <c r="Q1402" s="9"/>
      <c r="R1402" s="112"/>
      <c r="S1402" s="107"/>
      <c r="T1402" s="107"/>
      <c r="U1402" s="96"/>
    </row>
    <row r="1403" spans="2:21" s="92" customFormat="1" ht="18" customHeight="1" x14ac:dyDescent="0.2">
      <c r="B1403" s="97"/>
      <c r="C1403" s="23"/>
      <c r="D1403" s="98"/>
      <c r="E1403" s="9"/>
      <c r="F1403" s="9"/>
      <c r="G1403" s="9"/>
      <c r="H1403" s="9"/>
      <c r="I1403" s="9"/>
      <c r="J1403" s="9"/>
      <c r="K1403" s="9"/>
      <c r="L1403" s="114"/>
      <c r="M1403" s="114"/>
      <c r="N1403" s="114"/>
      <c r="O1403" s="97"/>
      <c r="P1403" s="97"/>
      <c r="Q1403" s="9"/>
      <c r="R1403" s="112"/>
      <c r="S1403" s="107"/>
      <c r="T1403" s="107"/>
      <c r="U1403" s="96"/>
    </row>
    <row r="1404" spans="2:21" s="92" customFormat="1" ht="18" customHeight="1" x14ac:dyDescent="0.2">
      <c r="B1404" s="97"/>
      <c r="C1404" s="23"/>
      <c r="D1404" s="98"/>
      <c r="E1404" s="9"/>
      <c r="F1404" s="9"/>
      <c r="G1404" s="9"/>
      <c r="H1404" s="9"/>
      <c r="I1404" s="9"/>
      <c r="J1404" s="9"/>
      <c r="K1404" s="9"/>
      <c r="L1404" s="114"/>
      <c r="M1404" s="114"/>
      <c r="N1404" s="114"/>
      <c r="O1404" s="97"/>
      <c r="P1404" s="97"/>
      <c r="Q1404" s="9"/>
      <c r="R1404" s="112"/>
      <c r="S1404" s="107"/>
      <c r="T1404" s="107"/>
      <c r="U1404" s="96"/>
    </row>
    <row r="1405" spans="2:21" s="92" customFormat="1" ht="18" customHeight="1" x14ac:dyDescent="0.2">
      <c r="B1405" s="97"/>
      <c r="C1405" s="23"/>
      <c r="D1405" s="98"/>
      <c r="E1405" s="9"/>
      <c r="F1405" s="9"/>
      <c r="G1405" s="9"/>
      <c r="H1405" s="9"/>
      <c r="I1405" s="9"/>
      <c r="J1405" s="9"/>
      <c r="K1405" s="9"/>
      <c r="L1405" s="114"/>
      <c r="M1405" s="114"/>
      <c r="N1405" s="114"/>
      <c r="O1405" s="97"/>
      <c r="P1405" s="97"/>
      <c r="Q1405" s="9"/>
      <c r="R1405" s="112"/>
      <c r="S1405" s="107"/>
      <c r="T1405" s="107"/>
      <c r="U1405" s="96"/>
    </row>
    <row r="1406" spans="2:21" s="92" customFormat="1" ht="18" customHeight="1" x14ac:dyDescent="0.2">
      <c r="B1406" s="97"/>
      <c r="C1406" s="23"/>
      <c r="D1406" s="98"/>
      <c r="E1406" s="9"/>
      <c r="F1406" s="9"/>
      <c r="G1406" s="9"/>
      <c r="H1406" s="9"/>
      <c r="I1406" s="9"/>
      <c r="J1406" s="9"/>
      <c r="K1406" s="9"/>
      <c r="L1406" s="114"/>
      <c r="M1406" s="114"/>
      <c r="N1406" s="114"/>
      <c r="O1406" s="97"/>
      <c r="P1406" s="97"/>
      <c r="Q1406" s="9"/>
      <c r="R1406" s="112"/>
      <c r="S1406" s="107"/>
      <c r="T1406" s="107"/>
      <c r="U1406" s="96"/>
    </row>
    <row r="1407" spans="2:21" s="92" customFormat="1" ht="18" customHeight="1" x14ac:dyDescent="0.2">
      <c r="B1407" s="97"/>
      <c r="C1407" s="23"/>
      <c r="D1407" s="98"/>
      <c r="E1407" s="9"/>
      <c r="F1407" s="9"/>
      <c r="G1407" s="9"/>
      <c r="H1407" s="9"/>
      <c r="I1407" s="9"/>
      <c r="J1407" s="9"/>
      <c r="K1407" s="9"/>
      <c r="L1407" s="114"/>
      <c r="M1407" s="114"/>
      <c r="N1407" s="114"/>
      <c r="O1407" s="97"/>
      <c r="P1407" s="97"/>
      <c r="Q1407" s="9"/>
      <c r="R1407" s="112"/>
      <c r="S1407" s="107"/>
      <c r="T1407" s="107"/>
      <c r="U1407" s="96"/>
    </row>
    <row r="1408" spans="2:21" s="92" customFormat="1" ht="18" customHeight="1" x14ac:dyDescent="0.2">
      <c r="B1408" s="97"/>
      <c r="C1408" s="23"/>
      <c r="D1408" s="98"/>
      <c r="E1408" s="9"/>
      <c r="F1408" s="9"/>
      <c r="G1408" s="9"/>
      <c r="H1408" s="9"/>
      <c r="I1408" s="9"/>
      <c r="J1408" s="9"/>
      <c r="K1408" s="9"/>
      <c r="L1408" s="114"/>
      <c r="M1408" s="114"/>
      <c r="N1408" s="114"/>
      <c r="O1408" s="97"/>
      <c r="P1408" s="97"/>
      <c r="Q1408" s="9"/>
      <c r="R1408" s="112"/>
      <c r="S1408" s="107"/>
      <c r="T1408" s="107"/>
      <c r="U1408" s="96"/>
    </row>
    <row r="1409" spans="2:21" s="92" customFormat="1" ht="18" customHeight="1" x14ac:dyDescent="0.2">
      <c r="B1409" s="97"/>
      <c r="C1409" s="23"/>
      <c r="D1409" s="98"/>
      <c r="E1409" s="9"/>
      <c r="F1409" s="9"/>
      <c r="G1409" s="9"/>
      <c r="H1409" s="9"/>
      <c r="I1409" s="9"/>
      <c r="J1409" s="9"/>
      <c r="K1409" s="9"/>
      <c r="L1409" s="114"/>
      <c r="M1409" s="114"/>
      <c r="N1409" s="114"/>
      <c r="O1409" s="97"/>
      <c r="P1409" s="97"/>
      <c r="Q1409" s="9"/>
      <c r="R1409" s="112"/>
      <c r="S1409" s="107"/>
      <c r="T1409" s="107"/>
      <c r="U1409" s="96"/>
    </row>
    <row r="1410" spans="2:21" s="92" customFormat="1" ht="18" customHeight="1" x14ac:dyDescent="0.2">
      <c r="B1410" s="97"/>
      <c r="C1410" s="23"/>
      <c r="D1410" s="98"/>
      <c r="E1410" s="9"/>
      <c r="F1410" s="9"/>
      <c r="G1410" s="9"/>
      <c r="H1410" s="9"/>
      <c r="I1410" s="9"/>
      <c r="J1410" s="9"/>
      <c r="K1410" s="9"/>
      <c r="L1410" s="114"/>
      <c r="M1410" s="114"/>
      <c r="N1410" s="114"/>
      <c r="O1410" s="97"/>
      <c r="P1410" s="97"/>
      <c r="Q1410" s="9"/>
      <c r="R1410" s="112"/>
      <c r="S1410" s="107"/>
      <c r="T1410" s="107"/>
      <c r="U1410" s="96"/>
    </row>
    <row r="1411" spans="2:21" s="92" customFormat="1" ht="18" customHeight="1" x14ac:dyDescent="0.2">
      <c r="B1411" s="97"/>
      <c r="C1411" s="23"/>
      <c r="D1411" s="98"/>
      <c r="E1411" s="9"/>
      <c r="F1411" s="9"/>
      <c r="G1411" s="9"/>
      <c r="H1411" s="9"/>
      <c r="I1411" s="9"/>
      <c r="J1411" s="9"/>
      <c r="K1411" s="9"/>
      <c r="L1411" s="114"/>
      <c r="M1411" s="114"/>
      <c r="N1411" s="114"/>
      <c r="O1411" s="97"/>
      <c r="P1411" s="97"/>
      <c r="Q1411" s="9"/>
      <c r="R1411" s="112"/>
      <c r="S1411" s="107"/>
      <c r="T1411" s="107"/>
      <c r="U1411" s="96"/>
    </row>
    <row r="1412" spans="2:21" s="92" customFormat="1" ht="18" customHeight="1" x14ac:dyDescent="0.2">
      <c r="B1412" s="97"/>
      <c r="C1412" s="23"/>
      <c r="D1412" s="98"/>
      <c r="E1412" s="9"/>
      <c r="F1412" s="9"/>
      <c r="G1412" s="9"/>
      <c r="H1412" s="9"/>
      <c r="I1412" s="9"/>
      <c r="J1412" s="9"/>
      <c r="K1412" s="9"/>
      <c r="L1412" s="114"/>
      <c r="M1412" s="114"/>
      <c r="N1412" s="114"/>
      <c r="O1412" s="97"/>
      <c r="P1412" s="97"/>
      <c r="Q1412" s="9"/>
      <c r="R1412" s="112"/>
      <c r="S1412" s="107"/>
      <c r="T1412" s="107"/>
      <c r="U1412" s="96"/>
    </row>
    <row r="1413" spans="2:21" s="92" customFormat="1" ht="18" customHeight="1" x14ac:dyDescent="0.2">
      <c r="B1413" s="97"/>
      <c r="C1413" s="23"/>
      <c r="D1413" s="98"/>
      <c r="E1413" s="9"/>
      <c r="F1413" s="9"/>
      <c r="G1413" s="9"/>
      <c r="H1413" s="9"/>
      <c r="I1413" s="9"/>
      <c r="J1413" s="9"/>
      <c r="K1413" s="9"/>
      <c r="L1413" s="114"/>
      <c r="M1413" s="114"/>
      <c r="N1413" s="114"/>
      <c r="O1413" s="97"/>
      <c r="P1413" s="97"/>
      <c r="Q1413" s="9"/>
      <c r="R1413" s="112"/>
      <c r="S1413" s="107"/>
      <c r="T1413" s="107"/>
      <c r="U1413" s="96"/>
    </row>
    <row r="1414" spans="2:21" s="92" customFormat="1" ht="18" customHeight="1" x14ac:dyDescent="0.2">
      <c r="B1414" s="97"/>
      <c r="C1414" s="23"/>
      <c r="D1414" s="98"/>
      <c r="E1414" s="9"/>
      <c r="F1414" s="9"/>
      <c r="G1414" s="9"/>
      <c r="H1414" s="9"/>
      <c r="I1414" s="9"/>
      <c r="J1414" s="9"/>
      <c r="K1414" s="9"/>
      <c r="L1414" s="114"/>
      <c r="M1414" s="114"/>
      <c r="N1414" s="114"/>
      <c r="O1414" s="97"/>
      <c r="P1414" s="97"/>
      <c r="Q1414" s="9"/>
      <c r="R1414" s="112"/>
      <c r="S1414" s="107"/>
      <c r="T1414" s="107"/>
      <c r="U1414" s="96"/>
    </row>
    <row r="1415" spans="2:21" s="92" customFormat="1" ht="18" customHeight="1" x14ac:dyDescent="0.2">
      <c r="B1415" s="97"/>
      <c r="C1415" s="23"/>
      <c r="D1415" s="98"/>
      <c r="E1415" s="9"/>
      <c r="F1415" s="9"/>
      <c r="G1415" s="9"/>
      <c r="H1415" s="9"/>
      <c r="I1415" s="9"/>
      <c r="J1415" s="9"/>
      <c r="K1415" s="9"/>
      <c r="L1415" s="114"/>
      <c r="M1415" s="114"/>
      <c r="N1415" s="114"/>
      <c r="O1415" s="97"/>
      <c r="P1415" s="97"/>
      <c r="Q1415" s="9"/>
      <c r="R1415" s="112"/>
      <c r="S1415" s="107"/>
      <c r="T1415" s="107"/>
      <c r="U1415" s="96"/>
    </row>
    <row r="1416" spans="2:21" s="92" customFormat="1" ht="18" customHeight="1" x14ac:dyDescent="0.2">
      <c r="B1416" s="97"/>
      <c r="C1416" s="23"/>
      <c r="D1416" s="98"/>
      <c r="E1416" s="9"/>
      <c r="F1416" s="9"/>
      <c r="G1416" s="9"/>
      <c r="H1416" s="9"/>
      <c r="I1416" s="9"/>
      <c r="J1416" s="9"/>
      <c r="K1416" s="9"/>
      <c r="L1416" s="114"/>
      <c r="M1416" s="114"/>
      <c r="N1416" s="114"/>
      <c r="O1416" s="97"/>
      <c r="P1416" s="97"/>
      <c r="Q1416" s="9"/>
      <c r="R1416" s="112"/>
      <c r="S1416" s="107"/>
      <c r="T1416" s="107"/>
      <c r="U1416" s="96"/>
    </row>
    <row r="1417" spans="2:21" s="92" customFormat="1" ht="18" customHeight="1" x14ac:dyDescent="0.2">
      <c r="B1417" s="97"/>
      <c r="C1417" s="23"/>
      <c r="D1417" s="98"/>
      <c r="E1417" s="9"/>
      <c r="F1417" s="9"/>
      <c r="G1417" s="9"/>
      <c r="H1417" s="9"/>
      <c r="I1417" s="9"/>
      <c r="J1417" s="9"/>
      <c r="K1417" s="9"/>
      <c r="L1417" s="114"/>
      <c r="M1417" s="114"/>
      <c r="N1417" s="114"/>
      <c r="O1417" s="97"/>
      <c r="P1417" s="97"/>
      <c r="Q1417" s="9"/>
      <c r="R1417" s="112"/>
      <c r="S1417" s="107"/>
      <c r="T1417" s="107"/>
      <c r="U1417" s="96"/>
    </row>
    <row r="1418" spans="2:21" s="92" customFormat="1" ht="18" customHeight="1" x14ac:dyDescent="0.2">
      <c r="B1418" s="97"/>
      <c r="C1418" s="23"/>
      <c r="D1418" s="98"/>
      <c r="E1418" s="9"/>
      <c r="F1418" s="9"/>
      <c r="G1418" s="9"/>
      <c r="H1418" s="9"/>
      <c r="I1418" s="9"/>
      <c r="J1418" s="9"/>
      <c r="K1418" s="9"/>
      <c r="L1418" s="114"/>
      <c r="M1418" s="114"/>
      <c r="N1418" s="114"/>
      <c r="O1418" s="97"/>
      <c r="P1418" s="97"/>
      <c r="Q1418" s="9"/>
      <c r="R1418" s="112"/>
      <c r="S1418" s="107"/>
      <c r="T1418" s="107"/>
      <c r="U1418" s="96"/>
    </row>
    <row r="1419" spans="2:21" s="92" customFormat="1" ht="18" customHeight="1" x14ac:dyDescent="0.2">
      <c r="B1419" s="97"/>
      <c r="C1419" s="23"/>
      <c r="D1419" s="98"/>
      <c r="E1419" s="9"/>
      <c r="F1419" s="9"/>
      <c r="G1419" s="9"/>
      <c r="H1419" s="9"/>
      <c r="I1419" s="9"/>
      <c r="J1419" s="9"/>
      <c r="K1419" s="9"/>
      <c r="L1419" s="114"/>
      <c r="M1419" s="114"/>
      <c r="N1419" s="114"/>
      <c r="O1419" s="97"/>
      <c r="P1419" s="97"/>
      <c r="Q1419" s="9"/>
      <c r="R1419" s="112"/>
      <c r="S1419" s="107"/>
      <c r="T1419" s="107"/>
      <c r="U1419" s="96"/>
    </row>
    <row r="1420" spans="2:21" s="92" customFormat="1" ht="18" customHeight="1" x14ac:dyDescent="0.2">
      <c r="B1420" s="97"/>
      <c r="C1420" s="23"/>
      <c r="D1420" s="98"/>
      <c r="E1420" s="9"/>
      <c r="F1420" s="9"/>
      <c r="G1420" s="9"/>
      <c r="H1420" s="9"/>
      <c r="I1420" s="9"/>
      <c r="J1420" s="9"/>
      <c r="K1420" s="9"/>
      <c r="L1420" s="114"/>
      <c r="M1420" s="114"/>
      <c r="N1420" s="114"/>
      <c r="O1420" s="97"/>
      <c r="P1420" s="97"/>
      <c r="Q1420" s="9"/>
      <c r="R1420" s="112"/>
      <c r="S1420" s="107"/>
      <c r="T1420" s="107"/>
      <c r="U1420" s="96"/>
    </row>
    <row r="1421" spans="2:21" s="92" customFormat="1" ht="18" customHeight="1" x14ac:dyDescent="0.2">
      <c r="B1421" s="97"/>
      <c r="C1421" s="23"/>
      <c r="D1421" s="98"/>
      <c r="E1421" s="9"/>
      <c r="F1421" s="9"/>
      <c r="G1421" s="9"/>
      <c r="H1421" s="9"/>
      <c r="I1421" s="9"/>
      <c r="J1421" s="9"/>
      <c r="K1421" s="9"/>
      <c r="L1421" s="114"/>
      <c r="M1421" s="114"/>
      <c r="N1421" s="114"/>
      <c r="O1421" s="97"/>
      <c r="P1421" s="97"/>
      <c r="Q1421" s="9"/>
      <c r="R1421" s="112"/>
      <c r="S1421" s="107"/>
      <c r="T1421" s="107"/>
      <c r="U1421" s="96"/>
    </row>
    <row r="1422" spans="2:21" s="92" customFormat="1" ht="18" customHeight="1" x14ac:dyDescent="0.2">
      <c r="B1422" s="97"/>
      <c r="C1422" s="23"/>
      <c r="D1422" s="98"/>
      <c r="E1422" s="9"/>
      <c r="F1422" s="9"/>
      <c r="G1422" s="9"/>
      <c r="H1422" s="9"/>
      <c r="I1422" s="9"/>
      <c r="J1422" s="9"/>
      <c r="K1422" s="9"/>
      <c r="L1422" s="114"/>
      <c r="M1422" s="114"/>
      <c r="N1422" s="114"/>
      <c r="O1422" s="97"/>
      <c r="P1422" s="97"/>
      <c r="Q1422" s="9"/>
      <c r="R1422" s="112"/>
      <c r="S1422" s="107"/>
      <c r="T1422" s="107"/>
      <c r="U1422" s="96"/>
    </row>
    <row r="1423" spans="2:21" s="92" customFormat="1" ht="18" customHeight="1" x14ac:dyDescent="0.2">
      <c r="B1423" s="97"/>
      <c r="C1423" s="23"/>
      <c r="D1423" s="98"/>
      <c r="E1423" s="9"/>
      <c r="F1423" s="9"/>
      <c r="G1423" s="9"/>
      <c r="H1423" s="9"/>
      <c r="I1423" s="9"/>
      <c r="J1423" s="9"/>
      <c r="K1423" s="9"/>
      <c r="L1423" s="114"/>
      <c r="M1423" s="114"/>
      <c r="N1423" s="114"/>
      <c r="O1423" s="97"/>
      <c r="P1423" s="97"/>
      <c r="Q1423" s="9"/>
      <c r="R1423" s="112"/>
      <c r="S1423" s="107"/>
      <c r="T1423" s="107"/>
      <c r="U1423" s="96"/>
    </row>
    <row r="1424" spans="2:21" s="92" customFormat="1" ht="18" customHeight="1" x14ac:dyDescent="0.2">
      <c r="B1424" s="97"/>
      <c r="C1424" s="23"/>
      <c r="D1424" s="98"/>
      <c r="E1424" s="9"/>
      <c r="F1424" s="9"/>
      <c r="G1424" s="9"/>
      <c r="H1424" s="9"/>
      <c r="I1424" s="9"/>
      <c r="J1424" s="9"/>
      <c r="K1424" s="9"/>
      <c r="L1424" s="114"/>
      <c r="M1424" s="114"/>
      <c r="N1424" s="114"/>
      <c r="O1424" s="97"/>
      <c r="P1424" s="97"/>
      <c r="Q1424" s="9"/>
      <c r="R1424" s="112"/>
      <c r="S1424" s="107"/>
      <c r="T1424" s="107"/>
      <c r="U1424" s="96"/>
    </row>
    <row r="1425" spans="2:23" s="92" customFormat="1" ht="18" customHeight="1" x14ac:dyDescent="0.2">
      <c r="B1425" s="97"/>
      <c r="C1425" s="23"/>
      <c r="D1425" s="98"/>
      <c r="E1425" s="9"/>
      <c r="F1425" s="9"/>
      <c r="G1425" s="9"/>
      <c r="H1425" s="9"/>
      <c r="I1425" s="9"/>
      <c r="J1425" s="9"/>
      <c r="K1425" s="9"/>
      <c r="L1425" s="114"/>
      <c r="M1425" s="114"/>
      <c r="N1425" s="114"/>
      <c r="O1425" s="97"/>
      <c r="P1425" s="97"/>
      <c r="Q1425" s="9"/>
      <c r="R1425" s="112"/>
      <c r="S1425" s="107"/>
      <c r="T1425" s="107"/>
      <c r="U1425" s="96"/>
    </row>
    <row r="1426" spans="2:23" s="92" customFormat="1" ht="18" customHeight="1" x14ac:dyDescent="0.2">
      <c r="B1426" s="97"/>
      <c r="C1426" s="23"/>
      <c r="D1426" s="98"/>
      <c r="E1426" s="9"/>
      <c r="F1426" s="9"/>
      <c r="G1426" s="9"/>
      <c r="H1426" s="9"/>
      <c r="I1426" s="9"/>
      <c r="J1426" s="9"/>
      <c r="K1426" s="9"/>
      <c r="L1426" s="114"/>
      <c r="M1426" s="114"/>
      <c r="N1426" s="114"/>
      <c r="O1426" s="97"/>
      <c r="P1426" s="97"/>
      <c r="Q1426" s="9"/>
      <c r="R1426" s="112"/>
      <c r="S1426" s="107"/>
      <c r="T1426" s="107"/>
      <c r="U1426" s="96"/>
    </row>
    <row r="1427" spans="2:23" s="92" customFormat="1" ht="18" customHeight="1" x14ac:dyDescent="0.2">
      <c r="B1427" s="97"/>
      <c r="C1427" s="23"/>
      <c r="D1427" s="98"/>
      <c r="E1427" s="9"/>
      <c r="F1427" s="9"/>
      <c r="G1427" s="9"/>
      <c r="H1427" s="9"/>
      <c r="I1427" s="9"/>
      <c r="J1427" s="9"/>
      <c r="K1427" s="9"/>
      <c r="L1427" s="114"/>
      <c r="M1427" s="114"/>
      <c r="N1427" s="114"/>
      <c r="O1427" s="97"/>
      <c r="P1427" s="97"/>
      <c r="Q1427" s="9"/>
      <c r="R1427" s="112"/>
      <c r="S1427" s="107"/>
      <c r="T1427" s="107"/>
      <c r="U1427" s="96"/>
    </row>
    <row r="1428" spans="2:23" s="92" customFormat="1" ht="18" customHeight="1" x14ac:dyDescent="0.2">
      <c r="B1428" s="97"/>
      <c r="C1428" s="23"/>
      <c r="D1428" s="98"/>
      <c r="E1428" s="9"/>
      <c r="F1428" s="9"/>
      <c r="G1428" s="9"/>
      <c r="H1428" s="9"/>
      <c r="I1428" s="9"/>
      <c r="J1428" s="9"/>
      <c r="K1428" s="9"/>
      <c r="L1428" s="114"/>
      <c r="M1428" s="114"/>
      <c r="N1428" s="114"/>
      <c r="O1428" s="97"/>
      <c r="P1428" s="97"/>
      <c r="Q1428" s="9"/>
      <c r="R1428" s="112"/>
      <c r="S1428" s="107"/>
      <c r="T1428" s="107"/>
      <c r="U1428" s="96"/>
    </row>
    <row r="1429" spans="2:23" s="92" customFormat="1" ht="18" customHeight="1" x14ac:dyDescent="0.2">
      <c r="B1429" s="97"/>
      <c r="C1429" s="23"/>
      <c r="D1429" s="98"/>
      <c r="E1429" s="9"/>
      <c r="F1429" s="9"/>
      <c r="G1429" s="9"/>
      <c r="H1429" s="9"/>
      <c r="I1429" s="9"/>
      <c r="J1429" s="9"/>
      <c r="K1429" s="9"/>
      <c r="L1429" s="114"/>
      <c r="M1429" s="114"/>
      <c r="N1429" s="114"/>
      <c r="O1429" s="97"/>
      <c r="P1429" s="97"/>
      <c r="Q1429" s="9"/>
      <c r="R1429" s="112"/>
      <c r="S1429" s="107"/>
      <c r="T1429" s="107"/>
      <c r="U1429" s="96"/>
    </row>
    <row r="1430" spans="2:23" s="92" customFormat="1" ht="18" customHeight="1" x14ac:dyDescent="0.2">
      <c r="B1430" s="97"/>
      <c r="C1430" s="23"/>
      <c r="D1430" s="98"/>
      <c r="E1430" s="9"/>
      <c r="F1430" s="9"/>
      <c r="G1430" s="9"/>
      <c r="H1430" s="9"/>
      <c r="I1430" s="9"/>
      <c r="J1430" s="9"/>
      <c r="K1430" s="9"/>
      <c r="L1430" s="114"/>
      <c r="M1430" s="114"/>
      <c r="N1430" s="114"/>
      <c r="O1430" s="97"/>
      <c r="P1430" s="97"/>
      <c r="Q1430" s="9"/>
      <c r="R1430" s="112"/>
      <c r="S1430" s="107"/>
      <c r="T1430" s="107"/>
      <c r="U1430" s="96"/>
    </row>
    <row r="1431" spans="2:23" s="92" customFormat="1" ht="18" customHeight="1" x14ac:dyDescent="0.2">
      <c r="B1431" s="97"/>
      <c r="C1431" s="23"/>
      <c r="D1431" s="98"/>
      <c r="E1431" s="9"/>
      <c r="F1431" s="9"/>
      <c r="G1431" s="9"/>
      <c r="H1431" s="9"/>
      <c r="I1431" s="9"/>
      <c r="J1431" s="9"/>
      <c r="K1431" s="9"/>
      <c r="L1431" s="114"/>
      <c r="M1431" s="114"/>
      <c r="N1431" s="114"/>
      <c r="O1431" s="97"/>
      <c r="P1431" s="97"/>
      <c r="Q1431" s="9"/>
      <c r="R1431" s="112"/>
      <c r="S1431" s="107"/>
      <c r="T1431" s="107"/>
      <c r="U1431" s="96"/>
    </row>
    <row r="1432" spans="2:23" s="92" customFormat="1" ht="18" customHeight="1" x14ac:dyDescent="0.2">
      <c r="B1432" s="97"/>
      <c r="C1432" s="23"/>
      <c r="D1432" s="98"/>
      <c r="E1432" s="9"/>
      <c r="F1432" s="9"/>
      <c r="G1432" s="9"/>
      <c r="H1432" s="9"/>
      <c r="I1432" s="9"/>
      <c r="J1432" s="9"/>
      <c r="K1432" s="9"/>
      <c r="L1432" s="114"/>
      <c r="M1432" s="114"/>
      <c r="N1432" s="114"/>
      <c r="O1432" s="97"/>
      <c r="P1432" s="97"/>
      <c r="Q1432" s="9"/>
      <c r="R1432" s="112"/>
      <c r="S1432" s="107"/>
      <c r="T1432" s="107"/>
      <c r="U1432" s="96"/>
    </row>
    <row r="1433" spans="2:23" s="92" customFormat="1" ht="18" customHeight="1" x14ac:dyDescent="0.2">
      <c r="B1433" s="97"/>
      <c r="C1433" s="23"/>
      <c r="D1433" s="98"/>
      <c r="E1433" s="9"/>
      <c r="F1433" s="9"/>
      <c r="G1433" s="9"/>
      <c r="H1433" s="9"/>
      <c r="I1433" s="9"/>
      <c r="J1433" s="9"/>
      <c r="K1433" s="9"/>
      <c r="L1433" s="114"/>
      <c r="M1433" s="114"/>
      <c r="N1433" s="114"/>
      <c r="O1433" s="97"/>
      <c r="P1433" s="97"/>
      <c r="Q1433" s="9"/>
      <c r="R1433" s="112"/>
      <c r="S1433" s="107"/>
      <c r="T1433" s="107"/>
      <c r="U1433" s="96"/>
    </row>
    <row r="1434" spans="2:23" s="92" customFormat="1" ht="18" customHeight="1" x14ac:dyDescent="0.2">
      <c r="B1434" s="97"/>
      <c r="C1434" s="23"/>
      <c r="D1434" s="98"/>
      <c r="E1434" s="9"/>
      <c r="F1434" s="9"/>
      <c r="G1434" s="9"/>
      <c r="H1434" s="9"/>
      <c r="I1434" s="9"/>
      <c r="J1434" s="9"/>
      <c r="K1434" s="9"/>
      <c r="L1434" s="114"/>
      <c r="M1434" s="114"/>
      <c r="N1434" s="114"/>
      <c r="O1434" s="97"/>
      <c r="P1434" s="97"/>
      <c r="Q1434" s="9"/>
      <c r="R1434" s="112"/>
      <c r="S1434" s="107"/>
      <c r="T1434" s="107"/>
      <c r="U1434" s="96"/>
      <c r="W1434" s="21"/>
    </row>
    <row r="1435" spans="2:23" s="92" customFormat="1" ht="18" customHeight="1" x14ac:dyDescent="0.2">
      <c r="B1435" s="97"/>
      <c r="C1435" s="23"/>
      <c r="D1435" s="98"/>
      <c r="E1435" s="9"/>
      <c r="F1435" s="9"/>
      <c r="G1435" s="9"/>
      <c r="H1435" s="9"/>
      <c r="I1435" s="9"/>
      <c r="J1435" s="9"/>
      <c r="K1435" s="9"/>
      <c r="L1435" s="114"/>
      <c r="M1435" s="114"/>
      <c r="N1435" s="114"/>
      <c r="O1435" s="97"/>
      <c r="P1435" s="97"/>
      <c r="Q1435" s="9"/>
      <c r="R1435" s="112"/>
      <c r="S1435" s="107"/>
      <c r="T1435" s="107"/>
      <c r="U1435" s="96"/>
      <c r="W1435" s="21"/>
    </row>
    <row r="1436" spans="2:23" s="92" customFormat="1" ht="18" customHeight="1" x14ac:dyDescent="0.2">
      <c r="B1436" s="97"/>
      <c r="C1436" s="23"/>
      <c r="D1436" s="98"/>
      <c r="E1436" s="9"/>
      <c r="F1436" s="9"/>
      <c r="G1436" s="9"/>
      <c r="H1436" s="9"/>
      <c r="I1436" s="9"/>
      <c r="J1436" s="9"/>
      <c r="K1436" s="9"/>
      <c r="L1436" s="114"/>
      <c r="M1436" s="114"/>
      <c r="N1436" s="114"/>
      <c r="O1436" s="97"/>
      <c r="P1436" s="97"/>
      <c r="Q1436" s="9"/>
      <c r="R1436" s="112"/>
      <c r="S1436" s="107"/>
      <c r="T1436" s="107"/>
      <c r="U1436" s="96"/>
      <c r="W1436" s="21"/>
    </row>
    <row r="1437" spans="2:23" s="92" customFormat="1" ht="18" customHeight="1" x14ac:dyDescent="0.2">
      <c r="B1437" s="97"/>
      <c r="C1437" s="23"/>
      <c r="D1437" s="98"/>
      <c r="E1437" s="9"/>
      <c r="F1437" s="9"/>
      <c r="G1437" s="9"/>
      <c r="H1437" s="9"/>
      <c r="I1437" s="9"/>
      <c r="J1437" s="9"/>
      <c r="K1437" s="9"/>
      <c r="L1437" s="114"/>
      <c r="M1437" s="114"/>
      <c r="N1437" s="114"/>
      <c r="O1437" s="97"/>
      <c r="P1437" s="97"/>
      <c r="Q1437" s="9"/>
      <c r="R1437" s="112"/>
      <c r="S1437" s="107"/>
      <c r="T1437" s="107"/>
      <c r="U1437" s="96"/>
      <c r="V1437" s="21"/>
      <c r="W1437" s="21"/>
    </row>
    <row r="1438" spans="2:23" s="92" customFormat="1" ht="18" customHeight="1" x14ac:dyDescent="0.2">
      <c r="B1438" s="97"/>
      <c r="C1438" s="23"/>
      <c r="D1438" s="98"/>
      <c r="E1438" s="9"/>
      <c r="F1438" s="9"/>
      <c r="G1438" s="9"/>
      <c r="H1438" s="9"/>
      <c r="I1438" s="9"/>
      <c r="J1438" s="9"/>
      <c r="K1438" s="9"/>
      <c r="L1438" s="114"/>
      <c r="M1438" s="114"/>
      <c r="N1438" s="114"/>
      <c r="O1438" s="97"/>
      <c r="P1438" s="97"/>
      <c r="Q1438" s="9"/>
      <c r="R1438" s="112"/>
      <c r="S1438" s="107"/>
      <c r="T1438" s="107"/>
      <c r="U1438" s="96"/>
      <c r="V1438" s="21"/>
      <c r="W1438" s="21"/>
    </row>
    <row r="1439" spans="2:23" s="92" customFormat="1" ht="18" customHeight="1" x14ac:dyDescent="0.2">
      <c r="B1439" s="97"/>
      <c r="C1439" s="23"/>
      <c r="D1439" s="98"/>
      <c r="E1439" s="9"/>
      <c r="F1439" s="9"/>
      <c r="G1439" s="9"/>
      <c r="H1439" s="9"/>
      <c r="I1439" s="9"/>
      <c r="J1439" s="9"/>
      <c r="K1439" s="9"/>
      <c r="L1439" s="114"/>
      <c r="M1439" s="114"/>
      <c r="N1439" s="114"/>
      <c r="O1439" s="97"/>
      <c r="P1439" s="97"/>
      <c r="Q1439" s="9"/>
      <c r="R1439" s="112"/>
      <c r="S1439" s="107"/>
      <c r="T1439" s="107"/>
      <c r="U1439" s="96"/>
      <c r="V1439" s="21"/>
      <c r="W1439" s="21"/>
    </row>
    <row r="1440" spans="2:23" s="92" customFormat="1" ht="18" customHeight="1" x14ac:dyDescent="0.2">
      <c r="B1440" s="97"/>
      <c r="C1440" s="23"/>
      <c r="D1440" s="98"/>
      <c r="E1440" s="9"/>
      <c r="F1440" s="9"/>
      <c r="G1440" s="9"/>
      <c r="H1440" s="9"/>
      <c r="I1440" s="9"/>
      <c r="J1440" s="9"/>
      <c r="K1440" s="9"/>
      <c r="L1440" s="114"/>
      <c r="M1440" s="114"/>
      <c r="N1440" s="114"/>
      <c r="O1440" s="97"/>
      <c r="P1440" s="97"/>
      <c r="Q1440" s="9"/>
      <c r="R1440" s="112"/>
      <c r="S1440" s="107"/>
      <c r="T1440" s="107"/>
      <c r="U1440" s="96"/>
      <c r="V1440" s="21"/>
      <c r="W1440" s="21"/>
    </row>
    <row r="1441" spans="2:50" s="92" customFormat="1" ht="18" customHeight="1" x14ac:dyDescent="0.2">
      <c r="B1441" s="97"/>
      <c r="C1441" s="23"/>
      <c r="D1441" s="98"/>
      <c r="E1441" s="9"/>
      <c r="F1441" s="9"/>
      <c r="G1441" s="9"/>
      <c r="H1441" s="9"/>
      <c r="I1441" s="9"/>
      <c r="J1441" s="9"/>
      <c r="K1441" s="9"/>
      <c r="L1441" s="114"/>
      <c r="M1441" s="114"/>
      <c r="N1441" s="114"/>
      <c r="O1441" s="97"/>
      <c r="P1441" s="97"/>
      <c r="Q1441" s="9"/>
      <c r="R1441" s="112"/>
      <c r="S1441" s="107"/>
      <c r="T1441" s="107"/>
      <c r="U1441" s="96"/>
      <c r="V1441" s="21"/>
      <c r="W1441" s="21"/>
    </row>
    <row r="1442" spans="2:50" s="92" customFormat="1" ht="18" customHeight="1" x14ac:dyDescent="0.2">
      <c r="B1442" s="97"/>
      <c r="C1442" s="23"/>
      <c r="D1442" s="98"/>
      <c r="E1442" s="9"/>
      <c r="F1442" s="9"/>
      <c r="G1442" s="9"/>
      <c r="H1442" s="9"/>
      <c r="I1442" s="9"/>
      <c r="J1442" s="9"/>
      <c r="K1442" s="9"/>
      <c r="L1442" s="114"/>
      <c r="M1442" s="114"/>
      <c r="N1442" s="114"/>
      <c r="O1442" s="97"/>
      <c r="P1442" s="97"/>
      <c r="Q1442" s="9"/>
      <c r="R1442" s="112"/>
      <c r="S1442" s="107"/>
      <c r="T1442" s="107"/>
      <c r="U1442" s="96"/>
      <c r="V1442" s="21"/>
      <c r="W1442" s="21"/>
    </row>
    <row r="1443" spans="2:50" s="92" customFormat="1" ht="18" customHeight="1" x14ac:dyDescent="0.2">
      <c r="B1443" s="97"/>
      <c r="C1443" s="23"/>
      <c r="D1443" s="98"/>
      <c r="E1443" s="9"/>
      <c r="F1443" s="9"/>
      <c r="G1443" s="9"/>
      <c r="H1443" s="9"/>
      <c r="I1443" s="9"/>
      <c r="J1443" s="9"/>
      <c r="K1443" s="9"/>
      <c r="L1443" s="114"/>
      <c r="M1443" s="114"/>
      <c r="N1443" s="114"/>
      <c r="O1443" s="97"/>
      <c r="P1443" s="97"/>
      <c r="Q1443" s="9"/>
      <c r="R1443" s="112"/>
      <c r="S1443" s="107"/>
      <c r="T1443" s="107"/>
      <c r="U1443" s="96"/>
      <c r="V1443" s="21"/>
      <c r="W1443" s="21"/>
    </row>
    <row r="1444" spans="2:50" s="92" customFormat="1" ht="18" customHeight="1" x14ac:dyDescent="0.2">
      <c r="B1444" s="97"/>
      <c r="C1444" s="23"/>
      <c r="D1444" s="98"/>
      <c r="E1444" s="9"/>
      <c r="F1444" s="9"/>
      <c r="G1444" s="9"/>
      <c r="H1444" s="9"/>
      <c r="I1444" s="9"/>
      <c r="J1444" s="9"/>
      <c r="K1444" s="9"/>
      <c r="L1444" s="114"/>
      <c r="M1444" s="114"/>
      <c r="N1444" s="114"/>
      <c r="O1444" s="97"/>
      <c r="P1444" s="97"/>
      <c r="Q1444" s="9"/>
      <c r="R1444" s="112"/>
      <c r="S1444" s="107"/>
      <c r="T1444" s="107"/>
      <c r="U1444" s="96"/>
      <c r="V1444" s="21"/>
      <c r="W1444" s="21"/>
    </row>
    <row r="1445" spans="2:50" s="92" customFormat="1" ht="18" customHeight="1" x14ac:dyDescent="0.2">
      <c r="B1445" s="97"/>
      <c r="C1445" s="23"/>
      <c r="D1445" s="98"/>
      <c r="E1445" s="9"/>
      <c r="F1445" s="9"/>
      <c r="G1445" s="9"/>
      <c r="H1445" s="9"/>
      <c r="I1445" s="9"/>
      <c r="J1445" s="9"/>
      <c r="K1445" s="9"/>
      <c r="L1445" s="114"/>
      <c r="M1445" s="114"/>
      <c r="N1445" s="114"/>
      <c r="O1445" s="97"/>
      <c r="P1445" s="97"/>
      <c r="Q1445" s="9"/>
      <c r="R1445" s="112"/>
      <c r="S1445" s="107"/>
      <c r="T1445" s="107"/>
      <c r="U1445" s="96"/>
      <c r="V1445" s="21"/>
      <c r="W1445" s="21"/>
    </row>
    <row r="1446" spans="2:50" s="92" customFormat="1" ht="18" customHeight="1" x14ac:dyDescent="0.2">
      <c r="B1446" s="97"/>
      <c r="C1446" s="23"/>
      <c r="D1446" s="98"/>
      <c r="E1446" s="9"/>
      <c r="F1446" s="9"/>
      <c r="G1446" s="9"/>
      <c r="H1446" s="9"/>
      <c r="I1446" s="9"/>
      <c r="J1446" s="9"/>
      <c r="K1446" s="9"/>
      <c r="L1446" s="114"/>
      <c r="M1446" s="114"/>
      <c r="N1446" s="114"/>
      <c r="O1446" s="97"/>
      <c r="P1446" s="97"/>
      <c r="Q1446" s="9"/>
      <c r="R1446" s="112"/>
      <c r="S1446" s="107"/>
      <c r="T1446" s="107"/>
      <c r="U1446" s="96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  <c r="AF1446" s="21"/>
      <c r="AG1446" s="21"/>
      <c r="AH1446" s="21"/>
      <c r="AI1446" s="21"/>
      <c r="AJ1446" s="21"/>
      <c r="AK1446" s="21"/>
      <c r="AL1446" s="21"/>
      <c r="AM1446" s="21"/>
      <c r="AN1446" s="21"/>
      <c r="AO1446" s="21"/>
      <c r="AP1446" s="21"/>
      <c r="AQ1446" s="21"/>
      <c r="AR1446" s="21"/>
      <c r="AS1446" s="21"/>
      <c r="AT1446" s="21"/>
      <c r="AU1446" s="21"/>
      <c r="AV1446" s="21"/>
      <c r="AW1446" s="21"/>
    </row>
    <row r="1447" spans="2:50" s="92" customFormat="1" ht="18" customHeight="1" x14ac:dyDescent="0.2">
      <c r="B1447" s="97"/>
      <c r="C1447" s="23"/>
      <c r="D1447" s="98"/>
      <c r="E1447" s="9"/>
      <c r="F1447" s="9"/>
      <c r="G1447" s="9"/>
      <c r="H1447" s="9"/>
      <c r="I1447" s="9"/>
      <c r="J1447" s="9"/>
      <c r="K1447" s="9"/>
      <c r="L1447" s="114"/>
      <c r="M1447" s="114"/>
      <c r="N1447" s="114"/>
      <c r="O1447" s="97"/>
      <c r="P1447" s="97"/>
      <c r="Q1447" s="9"/>
      <c r="R1447" s="112"/>
      <c r="S1447" s="107"/>
      <c r="T1447" s="107"/>
      <c r="U1447" s="96"/>
      <c r="V1447" s="21"/>
      <c r="W1447" s="21"/>
      <c r="X1447" s="21"/>
      <c r="Y1447" s="21"/>
      <c r="Z1447" s="21"/>
      <c r="AA1447" s="21"/>
      <c r="AB1447" s="21"/>
      <c r="AC1447" s="21"/>
      <c r="AD1447" s="21"/>
      <c r="AE1447" s="21"/>
      <c r="AF1447" s="21"/>
      <c r="AG1447" s="21"/>
      <c r="AH1447" s="21"/>
      <c r="AI1447" s="21"/>
      <c r="AJ1447" s="21"/>
      <c r="AK1447" s="21"/>
      <c r="AL1447" s="21"/>
      <c r="AM1447" s="21"/>
      <c r="AN1447" s="21"/>
      <c r="AO1447" s="21"/>
      <c r="AP1447" s="21"/>
      <c r="AQ1447" s="21"/>
      <c r="AR1447" s="21"/>
      <c r="AS1447" s="21"/>
      <c r="AT1447" s="21"/>
      <c r="AU1447" s="21"/>
      <c r="AV1447" s="21"/>
      <c r="AW1447" s="21"/>
    </row>
    <row r="1448" spans="2:50" s="92" customFormat="1" ht="18" customHeight="1" x14ac:dyDescent="0.2">
      <c r="B1448" s="97"/>
      <c r="C1448" s="23"/>
      <c r="D1448" s="98"/>
      <c r="E1448" s="9"/>
      <c r="F1448" s="9"/>
      <c r="G1448" s="9"/>
      <c r="H1448" s="9"/>
      <c r="I1448" s="9"/>
      <c r="J1448" s="9"/>
      <c r="K1448" s="9"/>
      <c r="L1448" s="114"/>
      <c r="M1448" s="114"/>
      <c r="N1448" s="114"/>
      <c r="O1448" s="97"/>
      <c r="P1448" s="97"/>
      <c r="Q1448" s="9"/>
      <c r="R1448" s="112"/>
      <c r="S1448" s="107"/>
      <c r="T1448" s="107"/>
      <c r="U1448" s="96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  <c r="AF1448" s="21"/>
      <c r="AG1448" s="21"/>
      <c r="AH1448" s="21"/>
      <c r="AI1448" s="21"/>
      <c r="AJ1448" s="21"/>
      <c r="AK1448" s="21"/>
      <c r="AL1448" s="21"/>
      <c r="AM1448" s="21"/>
      <c r="AN1448" s="21"/>
      <c r="AO1448" s="21"/>
      <c r="AP1448" s="21"/>
      <c r="AQ1448" s="21"/>
      <c r="AR1448" s="21"/>
      <c r="AS1448" s="21"/>
      <c r="AT1448" s="21"/>
      <c r="AU1448" s="21"/>
      <c r="AV1448" s="21"/>
      <c r="AW1448" s="21"/>
    </row>
    <row r="1449" spans="2:50" s="92" customFormat="1" ht="18" customHeight="1" x14ac:dyDescent="0.2">
      <c r="B1449" s="97"/>
      <c r="C1449" s="23"/>
      <c r="D1449" s="98"/>
      <c r="E1449" s="9"/>
      <c r="F1449" s="9"/>
      <c r="G1449" s="9"/>
      <c r="H1449" s="9"/>
      <c r="I1449" s="9"/>
      <c r="J1449" s="9"/>
      <c r="K1449" s="9"/>
      <c r="L1449" s="114"/>
      <c r="M1449" s="114"/>
      <c r="N1449" s="114"/>
      <c r="O1449" s="97"/>
      <c r="P1449" s="97"/>
      <c r="Q1449" s="9"/>
      <c r="R1449" s="112"/>
      <c r="S1449" s="107"/>
      <c r="T1449" s="107"/>
      <c r="U1449" s="96"/>
      <c r="V1449" s="21"/>
      <c r="W1449" s="21"/>
      <c r="X1449" s="21"/>
      <c r="Y1449" s="21"/>
      <c r="Z1449" s="21"/>
      <c r="AA1449" s="21"/>
      <c r="AB1449" s="21"/>
      <c r="AC1449" s="21"/>
      <c r="AD1449" s="21"/>
      <c r="AE1449" s="21"/>
      <c r="AF1449" s="21"/>
      <c r="AG1449" s="21"/>
      <c r="AH1449" s="21"/>
      <c r="AI1449" s="21"/>
      <c r="AJ1449" s="21"/>
      <c r="AK1449" s="21"/>
      <c r="AL1449" s="21"/>
      <c r="AM1449" s="21"/>
      <c r="AN1449" s="21"/>
      <c r="AO1449" s="21"/>
      <c r="AP1449" s="21"/>
      <c r="AQ1449" s="21"/>
      <c r="AR1449" s="21"/>
      <c r="AS1449" s="21"/>
      <c r="AT1449" s="21"/>
      <c r="AU1449" s="21"/>
      <c r="AV1449" s="21"/>
      <c r="AW1449" s="21"/>
    </row>
    <row r="1450" spans="2:50" s="92" customFormat="1" ht="18" customHeight="1" x14ac:dyDescent="0.2">
      <c r="B1450" s="97"/>
      <c r="C1450" s="23"/>
      <c r="D1450" s="98"/>
      <c r="E1450" s="9"/>
      <c r="F1450" s="9"/>
      <c r="G1450" s="9"/>
      <c r="H1450" s="9"/>
      <c r="I1450" s="9"/>
      <c r="J1450" s="9"/>
      <c r="K1450" s="9"/>
      <c r="L1450" s="114"/>
      <c r="M1450" s="114"/>
      <c r="N1450" s="114"/>
      <c r="O1450" s="97"/>
      <c r="P1450" s="97"/>
      <c r="Q1450" s="9"/>
      <c r="R1450" s="112"/>
      <c r="S1450" s="107"/>
      <c r="T1450" s="107"/>
      <c r="U1450" s="96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  <c r="AF1450" s="21"/>
      <c r="AG1450" s="21"/>
      <c r="AH1450" s="21"/>
      <c r="AI1450" s="21"/>
      <c r="AJ1450" s="21"/>
      <c r="AK1450" s="21"/>
      <c r="AL1450" s="21"/>
      <c r="AM1450" s="21"/>
      <c r="AN1450" s="21"/>
      <c r="AO1450" s="21"/>
      <c r="AP1450" s="21"/>
      <c r="AQ1450" s="21"/>
      <c r="AR1450" s="21"/>
      <c r="AS1450" s="21"/>
      <c r="AT1450" s="21"/>
      <c r="AU1450" s="21"/>
      <c r="AV1450" s="21"/>
      <c r="AW1450" s="21"/>
    </row>
    <row r="1451" spans="2:50" s="92" customFormat="1" ht="18" customHeight="1" x14ac:dyDescent="0.2">
      <c r="B1451" s="97"/>
      <c r="C1451" s="23"/>
      <c r="D1451" s="98"/>
      <c r="E1451" s="9"/>
      <c r="F1451" s="9"/>
      <c r="G1451" s="9"/>
      <c r="H1451" s="9"/>
      <c r="I1451" s="9"/>
      <c r="J1451" s="9"/>
      <c r="K1451" s="9"/>
      <c r="L1451" s="114"/>
      <c r="M1451" s="114"/>
      <c r="N1451" s="114"/>
      <c r="O1451" s="97"/>
      <c r="P1451" s="97"/>
      <c r="Q1451" s="9"/>
      <c r="R1451" s="112"/>
      <c r="S1451" s="107"/>
      <c r="T1451" s="107"/>
      <c r="U1451" s="96"/>
      <c r="V1451" s="21"/>
      <c r="W1451" s="21"/>
      <c r="X1451" s="21"/>
      <c r="Y1451" s="21"/>
      <c r="Z1451" s="21"/>
      <c r="AA1451" s="21"/>
      <c r="AB1451" s="21"/>
      <c r="AC1451" s="21"/>
      <c r="AD1451" s="21"/>
      <c r="AE1451" s="21"/>
      <c r="AF1451" s="21"/>
      <c r="AG1451" s="21"/>
      <c r="AH1451" s="21"/>
      <c r="AI1451" s="21"/>
      <c r="AJ1451" s="21"/>
      <c r="AK1451" s="21"/>
      <c r="AL1451" s="21"/>
      <c r="AM1451" s="21"/>
      <c r="AN1451" s="21"/>
      <c r="AO1451" s="21"/>
      <c r="AP1451" s="21"/>
      <c r="AQ1451" s="21"/>
      <c r="AR1451" s="21"/>
      <c r="AS1451" s="21"/>
      <c r="AT1451" s="21"/>
      <c r="AU1451" s="21"/>
      <c r="AV1451" s="21"/>
      <c r="AW1451" s="21"/>
    </row>
    <row r="1452" spans="2:50" s="92" customFormat="1" ht="18" customHeight="1" x14ac:dyDescent="0.2">
      <c r="B1452" s="97"/>
      <c r="C1452" s="23"/>
      <c r="D1452" s="98"/>
      <c r="E1452" s="9"/>
      <c r="F1452" s="9"/>
      <c r="G1452" s="9"/>
      <c r="H1452" s="9"/>
      <c r="I1452" s="9"/>
      <c r="J1452" s="9"/>
      <c r="K1452" s="9"/>
      <c r="L1452" s="114"/>
      <c r="M1452" s="114"/>
      <c r="N1452" s="114"/>
      <c r="O1452" s="97"/>
      <c r="P1452" s="97"/>
      <c r="Q1452" s="9"/>
      <c r="R1452" s="112"/>
      <c r="S1452" s="107"/>
      <c r="T1452" s="107"/>
      <c r="U1452" s="96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  <c r="AF1452" s="21"/>
      <c r="AG1452" s="21"/>
      <c r="AH1452" s="21"/>
      <c r="AI1452" s="21"/>
      <c r="AJ1452" s="21"/>
      <c r="AK1452" s="21"/>
      <c r="AL1452" s="21"/>
      <c r="AM1452" s="21"/>
      <c r="AN1452" s="21"/>
      <c r="AO1452" s="21"/>
      <c r="AP1452" s="21"/>
      <c r="AQ1452" s="21"/>
      <c r="AR1452" s="21"/>
      <c r="AS1452" s="21"/>
      <c r="AT1452" s="21"/>
      <c r="AU1452" s="21"/>
      <c r="AV1452" s="21"/>
      <c r="AW1452" s="21"/>
    </row>
    <row r="1453" spans="2:50" s="92" customFormat="1" ht="18" customHeight="1" x14ac:dyDescent="0.2">
      <c r="B1453" s="97"/>
      <c r="C1453" s="23"/>
      <c r="D1453" s="98"/>
      <c r="E1453" s="9"/>
      <c r="F1453" s="9"/>
      <c r="G1453" s="9"/>
      <c r="H1453" s="9"/>
      <c r="I1453" s="9"/>
      <c r="J1453" s="9"/>
      <c r="K1453" s="9"/>
      <c r="L1453" s="114"/>
      <c r="M1453" s="114"/>
      <c r="N1453" s="114"/>
      <c r="O1453" s="97"/>
      <c r="P1453" s="97"/>
      <c r="Q1453" s="9"/>
      <c r="R1453" s="112"/>
      <c r="S1453" s="107"/>
      <c r="T1453" s="107"/>
      <c r="U1453" s="96"/>
      <c r="V1453" s="21"/>
      <c r="W1453" s="21"/>
      <c r="X1453" s="21"/>
      <c r="Y1453" s="21"/>
      <c r="Z1453" s="21"/>
      <c r="AA1453" s="21"/>
      <c r="AB1453" s="21"/>
      <c r="AC1453" s="21"/>
      <c r="AD1453" s="21"/>
      <c r="AE1453" s="21"/>
      <c r="AF1453" s="21"/>
      <c r="AG1453" s="21"/>
      <c r="AH1453" s="21"/>
      <c r="AI1453" s="21"/>
      <c r="AJ1453" s="21"/>
      <c r="AK1453" s="21"/>
      <c r="AL1453" s="21"/>
      <c r="AM1453" s="21"/>
      <c r="AN1453" s="21"/>
      <c r="AO1453" s="21"/>
      <c r="AP1453" s="21"/>
      <c r="AQ1453" s="21"/>
      <c r="AR1453" s="21"/>
      <c r="AS1453" s="21"/>
      <c r="AT1453" s="21"/>
      <c r="AU1453" s="21"/>
      <c r="AV1453" s="21"/>
      <c r="AW1453" s="21"/>
    </row>
    <row r="1454" spans="2:50" s="92" customFormat="1" ht="18" customHeight="1" x14ac:dyDescent="0.2">
      <c r="B1454" s="97"/>
      <c r="C1454" s="23"/>
      <c r="D1454" s="98"/>
      <c r="E1454" s="9"/>
      <c r="F1454" s="9"/>
      <c r="G1454" s="9"/>
      <c r="H1454" s="9"/>
      <c r="I1454" s="9"/>
      <c r="J1454" s="9"/>
      <c r="K1454" s="9"/>
      <c r="L1454" s="114"/>
      <c r="M1454" s="114"/>
      <c r="N1454" s="114"/>
      <c r="O1454" s="97"/>
      <c r="P1454" s="97"/>
      <c r="Q1454" s="9"/>
      <c r="R1454" s="112"/>
      <c r="S1454" s="107"/>
      <c r="T1454" s="107"/>
      <c r="U1454" s="96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  <c r="AF1454" s="21"/>
      <c r="AG1454" s="21"/>
      <c r="AH1454" s="21"/>
      <c r="AI1454" s="21"/>
      <c r="AJ1454" s="21"/>
      <c r="AK1454" s="21"/>
      <c r="AL1454" s="21"/>
      <c r="AM1454" s="21"/>
      <c r="AN1454" s="21"/>
      <c r="AO1454" s="21"/>
      <c r="AP1454" s="21"/>
      <c r="AQ1454" s="21"/>
      <c r="AR1454" s="21"/>
      <c r="AS1454" s="21"/>
      <c r="AT1454" s="21"/>
      <c r="AU1454" s="21"/>
      <c r="AV1454" s="21"/>
      <c r="AW1454" s="21"/>
      <c r="AX1454" s="21"/>
    </row>
    <row r="1455" spans="2:50" s="92" customFormat="1" ht="18" customHeight="1" x14ac:dyDescent="0.2">
      <c r="B1455" s="97"/>
      <c r="C1455" s="23"/>
      <c r="D1455" s="98"/>
      <c r="E1455" s="9"/>
      <c r="F1455" s="9"/>
      <c r="G1455" s="9"/>
      <c r="H1455" s="9"/>
      <c r="I1455" s="9"/>
      <c r="J1455" s="9"/>
      <c r="K1455" s="9"/>
      <c r="L1455" s="114"/>
      <c r="M1455" s="114"/>
      <c r="N1455" s="114"/>
      <c r="O1455" s="97"/>
      <c r="P1455" s="97"/>
      <c r="Q1455" s="9"/>
      <c r="R1455" s="112"/>
      <c r="S1455" s="107"/>
      <c r="T1455" s="107"/>
      <c r="U1455" s="96"/>
      <c r="V1455" s="21"/>
      <c r="W1455" s="21"/>
      <c r="X1455" s="21"/>
      <c r="Y1455" s="21"/>
      <c r="Z1455" s="21"/>
      <c r="AA1455" s="21"/>
      <c r="AB1455" s="21"/>
      <c r="AC1455" s="21"/>
      <c r="AD1455" s="21"/>
      <c r="AE1455" s="21"/>
      <c r="AF1455" s="21"/>
      <c r="AG1455" s="21"/>
      <c r="AH1455" s="21"/>
      <c r="AI1455" s="21"/>
      <c r="AJ1455" s="21"/>
      <c r="AK1455" s="21"/>
      <c r="AL1455" s="21"/>
      <c r="AM1455" s="21"/>
      <c r="AN1455" s="21"/>
      <c r="AO1455" s="21"/>
      <c r="AP1455" s="21"/>
      <c r="AQ1455" s="21"/>
      <c r="AR1455" s="21"/>
      <c r="AS1455" s="21"/>
      <c r="AT1455" s="21"/>
      <c r="AU1455" s="21"/>
      <c r="AV1455" s="21"/>
      <c r="AW1455" s="21"/>
      <c r="AX1455" s="21"/>
    </row>
    <row r="1456" spans="2:50" s="92" customFormat="1" ht="18" customHeight="1" x14ac:dyDescent="0.2">
      <c r="B1456" s="97"/>
      <c r="C1456" s="23"/>
      <c r="D1456" s="98"/>
      <c r="E1456" s="9"/>
      <c r="F1456" s="9"/>
      <c r="G1456" s="9"/>
      <c r="H1456" s="9"/>
      <c r="I1456" s="9"/>
      <c r="J1456" s="9"/>
      <c r="K1456" s="9"/>
      <c r="L1456" s="114"/>
      <c r="M1456" s="114"/>
      <c r="N1456" s="114"/>
      <c r="O1456" s="97"/>
      <c r="P1456" s="97"/>
      <c r="Q1456" s="9"/>
      <c r="R1456" s="112"/>
      <c r="S1456" s="107"/>
      <c r="T1456" s="107"/>
      <c r="U1456" s="96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  <c r="AF1456" s="21"/>
      <c r="AG1456" s="21"/>
      <c r="AH1456" s="21"/>
      <c r="AI1456" s="21"/>
      <c r="AJ1456" s="21"/>
      <c r="AK1456" s="21"/>
      <c r="AL1456" s="21"/>
      <c r="AM1456" s="21"/>
      <c r="AN1456" s="21"/>
      <c r="AO1456" s="21"/>
      <c r="AP1456" s="21"/>
      <c r="AQ1456" s="21"/>
      <c r="AR1456" s="21"/>
      <c r="AS1456" s="21"/>
      <c r="AT1456" s="21"/>
      <c r="AU1456" s="21"/>
      <c r="AV1456" s="21"/>
      <c r="AW1456" s="21"/>
      <c r="AX1456" s="21"/>
    </row>
    <row r="1457" spans="2:77" s="92" customFormat="1" ht="18" customHeight="1" x14ac:dyDescent="0.2">
      <c r="B1457" s="97"/>
      <c r="C1457" s="23"/>
      <c r="D1457" s="98"/>
      <c r="E1457" s="9"/>
      <c r="F1457" s="9"/>
      <c r="G1457" s="9"/>
      <c r="H1457" s="9"/>
      <c r="I1457" s="9"/>
      <c r="J1457" s="9"/>
      <c r="K1457" s="9"/>
      <c r="L1457" s="114"/>
      <c r="M1457" s="114"/>
      <c r="N1457" s="114"/>
      <c r="O1457" s="97"/>
      <c r="P1457" s="97"/>
      <c r="Q1457" s="9"/>
      <c r="R1457" s="112"/>
      <c r="S1457" s="107"/>
      <c r="T1457" s="107"/>
      <c r="U1457" s="96"/>
      <c r="V1457" s="21"/>
      <c r="W1457" s="21"/>
      <c r="X1457" s="21"/>
      <c r="Y1457" s="21"/>
      <c r="Z1457" s="21"/>
      <c r="AA1457" s="21"/>
      <c r="AB1457" s="21"/>
      <c r="AC1457" s="21"/>
      <c r="AD1457" s="21"/>
      <c r="AE1457" s="21"/>
      <c r="AF1457" s="21"/>
      <c r="AG1457" s="21"/>
      <c r="AH1457" s="21"/>
      <c r="AI1457" s="21"/>
      <c r="AJ1457" s="21"/>
      <c r="AK1457" s="21"/>
      <c r="AL1457" s="21"/>
      <c r="AM1457" s="21"/>
      <c r="AN1457" s="21"/>
      <c r="AO1457" s="21"/>
      <c r="AP1457" s="21"/>
      <c r="AQ1457" s="21"/>
      <c r="AR1457" s="21"/>
      <c r="AS1457" s="21"/>
      <c r="AT1457" s="21"/>
      <c r="AU1457" s="21"/>
      <c r="AV1457" s="21"/>
      <c r="AW1457" s="21"/>
      <c r="AX1457" s="21"/>
    </row>
    <row r="1458" spans="2:77" s="92" customFormat="1" ht="18" customHeight="1" x14ac:dyDescent="0.2">
      <c r="B1458" s="97"/>
      <c r="C1458" s="23"/>
      <c r="D1458" s="98"/>
      <c r="E1458" s="9"/>
      <c r="F1458" s="9"/>
      <c r="G1458" s="9"/>
      <c r="H1458" s="9"/>
      <c r="I1458" s="9"/>
      <c r="J1458" s="9"/>
      <c r="K1458" s="9"/>
      <c r="L1458" s="114"/>
      <c r="M1458" s="114"/>
      <c r="N1458" s="114"/>
      <c r="O1458" s="97"/>
      <c r="P1458" s="97"/>
      <c r="Q1458" s="9"/>
      <c r="R1458" s="112"/>
      <c r="S1458" s="107"/>
      <c r="T1458" s="107"/>
      <c r="U1458" s="96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  <c r="AF1458" s="21"/>
      <c r="AG1458" s="21"/>
      <c r="AH1458" s="21"/>
      <c r="AI1458" s="21"/>
      <c r="AJ1458" s="21"/>
      <c r="AK1458" s="21"/>
      <c r="AL1458" s="21"/>
      <c r="AM1458" s="21"/>
      <c r="AN1458" s="21"/>
      <c r="AO1458" s="21"/>
      <c r="AP1458" s="21"/>
      <c r="AQ1458" s="21"/>
      <c r="AR1458" s="21"/>
      <c r="AS1458" s="21"/>
      <c r="AT1458" s="21"/>
      <c r="AU1458" s="21"/>
      <c r="AV1458" s="21"/>
      <c r="AW1458" s="21"/>
      <c r="AX1458" s="21"/>
    </row>
    <row r="1459" spans="2:77" s="92" customFormat="1" ht="18" customHeight="1" x14ac:dyDescent="0.2">
      <c r="B1459" s="97"/>
      <c r="C1459" s="23"/>
      <c r="D1459" s="98"/>
      <c r="E1459" s="9"/>
      <c r="F1459" s="9"/>
      <c r="G1459" s="9"/>
      <c r="H1459" s="9"/>
      <c r="I1459" s="9"/>
      <c r="J1459" s="9"/>
      <c r="K1459" s="9"/>
      <c r="L1459" s="114"/>
      <c r="M1459" s="114"/>
      <c r="N1459" s="114"/>
      <c r="O1459" s="97"/>
      <c r="P1459" s="97"/>
      <c r="Q1459" s="9"/>
      <c r="R1459" s="112"/>
      <c r="S1459" s="107"/>
      <c r="T1459" s="107"/>
      <c r="U1459" s="96"/>
      <c r="V1459" s="21"/>
      <c r="W1459" s="21"/>
      <c r="X1459" s="21"/>
      <c r="Y1459" s="21"/>
      <c r="Z1459" s="21"/>
      <c r="AA1459" s="21"/>
      <c r="AB1459" s="21"/>
      <c r="AC1459" s="21"/>
      <c r="AD1459" s="21"/>
      <c r="AE1459" s="21"/>
      <c r="AF1459" s="21"/>
      <c r="AG1459" s="21"/>
      <c r="AH1459" s="21"/>
      <c r="AI1459" s="21"/>
      <c r="AJ1459" s="21"/>
      <c r="AK1459" s="21"/>
      <c r="AL1459" s="21"/>
      <c r="AM1459" s="21"/>
      <c r="AN1459" s="21"/>
      <c r="AO1459" s="21"/>
      <c r="AP1459" s="21"/>
      <c r="AQ1459" s="21"/>
      <c r="AR1459" s="21"/>
      <c r="AS1459" s="21"/>
      <c r="AT1459" s="21"/>
      <c r="AU1459" s="21"/>
      <c r="AV1459" s="21"/>
      <c r="AW1459" s="21"/>
      <c r="AX1459" s="21"/>
    </row>
    <row r="1460" spans="2:77" s="92" customFormat="1" ht="18" customHeight="1" x14ac:dyDescent="0.2">
      <c r="B1460" s="97"/>
      <c r="C1460" s="23"/>
      <c r="D1460" s="98"/>
      <c r="E1460" s="9"/>
      <c r="F1460" s="9"/>
      <c r="G1460" s="9"/>
      <c r="H1460" s="9"/>
      <c r="I1460" s="9"/>
      <c r="J1460" s="9"/>
      <c r="K1460" s="9"/>
      <c r="L1460" s="114"/>
      <c r="M1460" s="114"/>
      <c r="N1460" s="114"/>
      <c r="O1460" s="97"/>
      <c r="P1460" s="97"/>
      <c r="Q1460" s="9"/>
      <c r="R1460" s="112"/>
      <c r="S1460" s="107"/>
      <c r="T1460" s="107"/>
      <c r="U1460" s="96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  <c r="AF1460" s="21"/>
      <c r="AG1460" s="21"/>
      <c r="AH1460" s="21"/>
      <c r="AI1460" s="21"/>
      <c r="AJ1460" s="21"/>
      <c r="AK1460" s="21"/>
      <c r="AL1460" s="21"/>
      <c r="AM1460" s="21"/>
      <c r="AN1460" s="21"/>
      <c r="AO1460" s="21"/>
      <c r="AP1460" s="21"/>
      <c r="AQ1460" s="21"/>
      <c r="AR1460" s="21"/>
      <c r="AS1460" s="21"/>
      <c r="AT1460" s="21"/>
      <c r="AU1460" s="21"/>
      <c r="AV1460" s="21"/>
      <c r="AW1460" s="21"/>
      <c r="AX1460" s="21"/>
    </row>
    <row r="1461" spans="2:77" s="92" customFormat="1" ht="18" customHeight="1" x14ac:dyDescent="0.2">
      <c r="B1461" s="97"/>
      <c r="C1461" s="23"/>
      <c r="D1461" s="98"/>
      <c r="E1461" s="9"/>
      <c r="F1461" s="9"/>
      <c r="G1461" s="9"/>
      <c r="H1461" s="9"/>
      <c r="I1461" s="9"/>
      <c r="J1461" s="9"/>
      <c r="K1461" s="9"/>
      <c r="L1461" s="114"/>
      <c r="M1461" s="114"/>
      <c r="N1461" s="114"/>
      <c r="O1461" s="97"/>
      <c r="P1461" s="97"/>
      <c r="Q1461" s="9"/>
      <c r="R1461" s="112"/>
      <c r="S1461" s="107"/>
      <c r="T1461" s="107"/>
      <c r="U1461" s="96"/>
      <c r="V1461" s="21"/>
      <c r="W1461" s="21"/>
      <c r="X1461" s="21"/>
      <c r="Y1461" s="21"/>
      <c r="Z1461" s="21"/>
      <c r="AA1461" s="21"/>
      <c r="AB1461" s="21"/>
      <c r="AC1461" s="21"/>
      <c r="AD1461" s="21"/>
      <c r="AE1461" s="21"/>
      <c r="AF1461" s="21"/>
      <c r="AG1461" s="21"/>
      <c r="AH1461" s="21"/>
      <c r="AI1461" s="21"/>
      <c r="AJ1461" s="21"/>
      <c r="AK1461" s="21"/>
      <c r="AL1461" s="21"/>
      <c r="AM1461" s="21"/>
      <c r="AN1461" s="21"/>
      <c r="AO1461" s="21"/>
      <c r="AP1461" s="21"/>
      <c r="AQ1461" s="21"/>
      <c r="AR1461" s="21"/>
      <c r="AS1461" s="21"/>
      <c r="AT1461" s="21"/>
      <c r="AU1461" s="21"/>
      <c r="AV1461" s="21"/>
      <c r="AW1461" s="21"/>
      <c r="AX1461" s="21"/>
    </row>
    <row r="1462" spans="2:77" s="92" customFormat="1" ht="18" customHeight="1" x14ac:dyDescent="0.2">
      <c r="B1462" s="97"/>
      <c r="C1462" s="23"/>
      <c r="D1462" s="98"/>
      <c r="E1462" s="9"/>
      <c r="F1462" s="9"/>
      <c r="G1462" s="9"/>
      <c r="H1462" s="9"/>
      <c r="I1462" s="9"/>
      <c r="J1462" s="9"/>
      <c r="K1462" s="9"/>
      <c r="L1462" s="114"/>
      <c r="M1462" s="114"/>
      <c r="N1462" s="114"/>
      <c r="O1462" s="97"/>
      <c r="P1462" s="97"/>
      <c r="Q1462" s="9"/>
      <c r="R1462" s="112"/>
      <c r="S1462" s="107"/>
      <c r="T1462" s="107"/>
      <c r="U1462" s="96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  <c r="AF1462" s="21"/>
      <c r="AG1462" s="21"/>
      <c r="AH1462" s="21"/>
      <c r="AI1462" s="21"/>
      <c r="AJ1462" s="21"/>
      <c r="AK1462" s="21"/>
      <c r="AL1462" s="21"/>
      <c r="AM1462" s="21"/>
      <c r="AN1462" s="21"/>
      <c r="AO1462" s="21"/>
      <c r="AP1462" s="21"/>
      <c r="AQ1462" s="21"/>
      <c r="AR1462" s="21"/>
      <c r="AS1462" s="21"/>
      <c r="AT1462" s="21"/>
      <c r="AU1462" s="21"/>
      <c r="AV1462" s="21"/>
      <c r="AW1462" s="21"/>
      <c r="AX1462" s="21"/>
    </row>
    <row r="1463" spans="2:77" s="92" customFormat="1" ht="18" customHeight="1" x14ac:dyDescent="0.2">
      <c r="B1463" s="97"/>
      <c r="C1463" s="23"/>
      <c r="D1463" s="98"/>
      <c r="E1463" s="9"/>
      <c r="F1463" s="9"/>
      <c r="G1463" s="9"/>
      <c r="H1463" s="9"/>
      <c r="I1463" s="9"/>
      <c r="J1463" s="9"/>
      <c r="K1463" s="9"/>
      <c r="L1463" s="114"/>
      <c r="M1463" s="114"/>
      <c r="N1463" s="114"/>
      <c r="O1463" s="97"/>
      <c r="P1463" s="97"/>
      <c r="Q1463" s="9"/>
      <c r="R1463" s="112"/>
      <c r="S1463" s="107"/>
      <c r="T1463" s="107"/>
      <c r="U1463" s="96"/>
      <c r="V1463" s="21"/>
      <c r="W1463" s="21"/>
      <c r="X1463" s="21"/>
      <c r="Y1463" s="21"/>
      <c r="Z1463" s="21"/>
      <c r="AA1463" s="21"/>
      <c r="AB1463" s="21"/>
      <c r="AC1463" s="21"/>
      <c r="AD1463" s="21"/>
      <c r="AE1463" s="21"/>
      <c r="AF1463" s="21"/>
      <c r="AG1463" s="21"/>
      <c r="AH1463" s="21"/>
      <c r="AI1463" s="21"/>
      <c r="AJ1463" s="21"/>
      <c r="AK1463" s="21"/>
      <c r="AL1463" s="21"/>
      <c r="AM1463" s="21"/>
      <c r="AN1463" s="21"/>
      <c r="AO1463" s="21"/>
      <c r="AP1463" s="21"/>
      <c r="AQ1463" s="21"/>
      <c r="AR1463" s="21"/>
      <c r="AS1463" s="21"/>
      <c r="AT1463" s="21"/>
      <c r="AU1463" s="21"/>
      <c r="AV1463" s="21"/>
      <c r="AW1463" s="21"/>
      <c r="AX1463" s="21"/>
    </row>
    <row r="1464" spans="2:77" s="92" customFormat="1" ht="18" customHeight="1" x14ac:dyDescent="0.2">
      <c r="B1464" s="97"/>
      <c r="C1464" s="23"/>
      <c r="D1464" s="98"/>
      <c r="E1464" s="9"/>
      <c r="F1464" s="9"/>
      <c r="G1464" s="9"/>
      <c r="H1464" s="9"/>
      <c r="I1464" s="9"/>
      <c r="J1464" s="9"/>
      <c r="K1464" s="9"/>
      <c r="L1464" s="114"/>
      <c r="M1464" s="114"/>
      <c r="N1464" s="114"/>
      <c r="O1464" s="97"/>
      <c r="P1464" s="97"/>
      <c r="Q1464" s="9"/>
      <c r="R1464" s="112"/>
      <c r="S1464" s="107"/>
      <c r="T1464" s="107"/>
      <c r="U1464" s="96"/>
      <c r="V1464" s="21"/>
      <c r="W1464" s="21"/>
      <c r="X1464" s="21"/>
      <c r="Y1464" s="21"/>
      <c r="Z1464" s="21"/>
      <c r="AA1464" s="21"/>
      <c r="AB1464" s="21"/>
      <c r="AC1464" s="21"/>
      <c r="AD1464" s="21"/>
      <c r="AE1464" s="21"/>
      <c r="AF1464" s="21"/>
      <c r="AG1464" s="21"/>
      <c r="AH1464" s="21"/>
      <c r="AI1464" s="21"/>
      <c r="AJ1464" s="21"/>
      <c r="AK1464" s="21"/>
      <c r="AL1464" s="21"/>
      <c r="AM1464" s="21"/>
      <c r="AN1464" s="21"/>
      <c r="AO1464" s="21"/>
      <c r="AP1464" s="21"/>
      <c r="AQ1464" s="21"/>
      <c r="AR1464" s="21"/>
      <c r="AS1464" s="21"/>
      <c r="AT1464" s="21"/>
      <c r="AU1464" s="21"/>
      <c r="AV1464" s="21"/>
      <c r="AW1464" s="21"/>
      <c r="AX1464" s="21"/>
    </row>
    <row r="1465" spans="2:77" s="92" customFormat="1" ht="18" customHeight="1" x14ac:dyDescent="0.2">
      <c r="B1465" s="97"/>
      <c r="C1465" s="23"/>
      <c r="D1465" s="98"/>
      <c r="E1465" s="9"/>
      <c r="F1465" s="9"/>
      <c r="G1465" s="9"/>
      <c r="H1465" s="9"/>
      <c r="I1465" s="9"/>
      <c r="J1465" s="9"/>
      <c r="K1465" s="9"/>
      <c r="L1465" s="114"/>
      <c r="M1465" s="114"/>
      <c r="N1465" s="114"/>
      <c r="O1465" s="97"/>
      <c r="P1465" s="97"/>
      <c r="Q1465" s="9"/>
      <c r="R1465" s="112"/>
      <c r="S1465" s="107"/>
      <c r="T1465" s="107"/>
      <c r="U1465" s="96"/>
      <c r="V1465" s="21"/>
      <c r="W1465" s="21"/>
      <c r="X1465" s="21"/>
      <c r="Y1465" s="21"/>
      <c r="Z1465" s="21"/>
      <c r="AA1465" s="21"/>
      <c r="AB1465" s="21"/>
      <c r="AC1465" s="21"/>
      <c r="AD1465" s="21"/>
      <c r="AE1465" s="21"/>
      <c r="AF1465" s="21"/>
      <c r="AG1465" s="21"/>
      <c r="AH1465" s="21"/>
      <c r="AI1465" s="21"/>
      <c r="AJ1465" s="21"/>
      <c r="AK1465" s="21"/>
      <c r="AL1465" s="21"/>
      <c r="AM1465" s="21"/>
      <c r="AN1465" s="21"/>
      <c r="AO1465" s="21"/>
      <c r="AP1465" s="21"/>
      <c r="AQ1465" s="21"/>
      <c r="AR1465" s="21"/>
      <c r="AS1465" s="21"/>
      <c r="AT1465" s="21"/>
      <c r="AU1465" s="21"/>
      <c r="AV1465" s="21"/>
      <c r="AW1465" s="21"/>
      <c r="AX1465" s="21"/>
    </row>
    <row r="1466" spans="2:77" s="92" customFormat="1" ht="18" customHeight="1" x14ac:dyDescent="0.2">
      <c r="B1466" s="97"/>
      <c r="C1466" s="23"/>
      <c r="D1466" s="98"/>
      <c r="E1466" s="9"/>
      <c r="F1466" s="9"/>
      <c r="G1466" s="9"/>
      <c r="H1466" s="9"/>
      <c r="I1466" s="9"/>
      <c r="J1466" s="9"/>
      <c r="K1466" s="9"/>
      <c r="L1466" s="114"/>
      <c r="M1466" s="114"/>
      <c r="N1466" s="114"/>
      <c r="O1466" s="97"/>
      <c r="P1466" s="97"/>
      <c r="Q1466" s="9"/>
      <c r="R1466" s="112"/>
      <c r="S1466" s="107"/>
      <c r="T1466" s="107"/>
      <c r="U1466" s="96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  <c r="AF1466" s="21"/>
      <c r="AG1466" s="21"/>
      <c r="AH1466" s="21"/>
      <c r="AI1466" s="21"/>
      <c r="AJ1466" s="21"/>
      <c r="AK1466" s="21"/>
      <c r="AL1466" s="21"/>
      <c r="AM1466" s="21"/>
      <c r="AN1466" s="21"/>
      <c r="AO1466" s="21"/>
      <c r="AP1466" s="21"/>
      <c r="AQ1466" s="21"/>
      <c r="AR1466" s="21"/>
      <c r="AS1466" s="21"/>
      <c r="AT1466" s="21"/>
      <c r="AU1466" s="21"/>
      <c r="AV1466" s="21"/>
      <c r="AW1466" s="21"/>
      <c r="AX1466" s="21"/>
    </row>
    <row r="1467" spans="2:77" s="92" customFormat="1" ht="18" customHeight="1" x14ac:dyDescent="0.2">
      <c r="B1467" s="97"/>
      <c r="C1467" s="23"/>
      <c r="D1467" s="98"/>
      <c r="E1467" s="9"/>
      <c r="F1467" s="9"/>
      <c r="G1467" s="9"/>
      <c r="H1467" s="9"/>
      <c r="I1467" s="9"/>
      <c r="J1467" s="9"/>
      <c r="K1467" s="9"/>
      <c r="L1467" s="114"/>
      <c r="M1467" s="114"/>
      <c r="N1467" s="114"/>
      <c r="O1467" s="97"/>
      <c r="P1467" s="97"/>
      <c r="Q1467" s="9"/>
      <c r="R1467" s="112"/>
      <c r="S1467" s="107"/>
      <c r="T1467" s="107"/>
      <c r="U1467" s="96"/>
      <c r="V1467" s="21"/>
      <c r="W1467" s="21"/>
      <c r="X1467" s="21"/>
      <c r="Y1467" s="21"/>
      <c r="Z1467" s="21"/>
      <c r="AA1467" s="21"/>
      <c r="AB1467" s="21"/>
      <c r="AC1467" s="21"/>
      <c r="AD1467" s="21"/>
      <c r="AE1467" s="21"/>
      <c r="AF1467" s="21"/>
      <c r="AG1467" s="21"/>
      <c r="AH1467" s="21"/>
      <c r="AI1467" s="21"/>
      <c r="AJ1467" s="21"/>
      <c r="AK1467" s="21"/>
      <c r="AL1467" s="21"/>
      <c r="AM1467" s="21"/>
      <c r="AN1467" s="21"/>
      <c r="AO1467" s="21"/>
      <c r="AP1467" s="21"/>
      <c r="AQ1467" s="21"/>
      <c r="AR1467" s="21"/>
      <c r="AS1467" s="21"/>
      <c r="AT1467" s="21"/>
      <c r="AU1467" s="21"/>
      <c r="AV1467" s="21"/>
      <c r="AW1467" s="21"/>
      <c r="AX1467" s="21"/>
    </row>
    <row r="1468" spans="2:77" s="92" customFormat="1" ht="18" customHeight="1" x14ac:dyDescent="0.2">
      <c r="B1468" s="97"/>
      <c r="C1468" s="23"/>
      <c r="D1468" s="98"/>
      <c r="E1468" s="9"/>
      <c r="F1468" s="9"/>
      <c r="G1468" s="9"/>
      <c r="H1468" s="9"/>
      <c r="I1468" s="9"/>
      <c r="J1468" s="9"/>
      <c r="K1468" s="9"/>
      <c r="L1468" s="114"/>
      <c r="M1468" s="114"/>
      <c r="N1468" s="114"/>
      <c r="O1468" s="97"/>
      <c r="P1468" s="97"/>
      <c r="Q1468" s="9"/>
      <c r="R1468" s="112"/>
      <c r="S1468" s="107"/>
      <c r="T1468" s="107"/>
      <c r="U1468" s="96"/>
      <c r="V1468" s="21"/>
      <c r="W1468" s="21"/>
      <c r="X1468" s="21"/>
      <c r="Y1468" s="21"/>
      <c r="Z1468" s="21"/>
      <c r="AA1468" s="21"/>
      <c r="AB1468" s="21"/>
      <c r="AC1468" s="21"/>
      <c r="AD1468" s="21"/>
      <c r="AE1468" s="21"/>
      <c r="AF1468" s="21"/>
      <c r="AG1468" s="21"/>
      <c r="AH1468" s="21"/>
      <c r="AI1468" s="21"/>
      <c r="AJ1468" s="21"/>
      <c r="AK1468" s="21"/>
      <c r="AL1468" s="21"/>
      <c r="AM1468" s="21"/>
      <c r="AN1468" s="21"/>
      <c r="AO1468" s="21"/>
      <c r="AP1468" s="21"/>
      <c r="AQ1468" s="21"/>
      <c r="AR1468" s="21"/>
      <c r="AS1468" s="21"/>
      <c r="AT1468" s="21"/>
      <c r="AU1468" s="21"/>
      <c r="AV1468" s="21"/>
      <c r="AW1468" s="21"/>
      <c r="AX1468" s="21"/>
    </row>
    <row r="1469" spans="2:77" s="92" customFormat="1" ht="18" customHeight="1" x14ac:dyDescent="0.2">
      <c r="B1469" s="97"/>
      <c r="C1469" s="23"/>
      <c r="D1469" s="98"/>
      <c r="E1469" s="9"/>
      <c r="F1469" s="9"/>
      <c r="G1469" s="9"/>
      <c r="H1469" s="9"/>
      <c r="I1469" s="9"/>
      <c r="J1469" s="9"/>
      <c r="K1469" s="9"/>
      <c r="L1469" s="114"/>
      <c r="M1469" s="114"/>
      <c r="N1469" s="114"/>
      <c r="O1469" s="97"/>
      <c r="P1469" s="97"/>
      <c r="Q1469" s="9"/>
      <c r="R1469" s="112"/>
      <c r="S1469" s="107"/>
      <c r="T1469" s="107"/>
      <c r="U1469" s="96"/>
      <c r="V1469" s="21"/>
      <c r="W1469" s="21"/>
      <c r="X1469" s="21"/>
      <c r="Y1469" s="21"/>
      <c r="Z1469" s="21"/>
      <c r="AA1469" s="21"/>
      <c r="AB1469" s="21"/>
      <c r="AC1469" s="21"/>
      <c r="AD1469" s="21"/>
      <c r="AE1469" s="21"/>
      <c r="AF1469" s="21"/>
      <c r="AG1469" s="21"/>
      <c r="AH1469" s="21"/>
      <c r="AI1469" s="21"/>
      <c r="AJ1469" s="21"/>
      <c r="AK1469" s="21"/>
      <c r="AL1469" s="21"/>
      <c r="AM1469" s="21"/>
      <c r="AN1469" s="21"/>
      <c r="AO1469" s="21"/>
      <c r="AP1469" s="21"/>
      <c r="AQ1469" s="21"/>
      <c r="AR1469" s="21"/>
      <c r="AS1469" s="21"/>
      <c r="AT1469" s="21"/>
      <c r="AU1469" s="21"/>
      <c r="AV1469" s="21"/>
      <c r="AW1469" s="21"/>
      <c r="AX1469" s="21"/>
    </row>
    <row r="1470" spans="2:77" s="92" customFormat="1" ht="18" customHeight="1" x14ac:dyDescent="0.2">
      <c r="B1470" s="97"/>
      <c r="C1470" s="23"/>
      <c r="D1470" s="98"/>
      <c r="E1470" s="9"/>
      <c r="F1470" s="9"/>
      <c r="G1470" s="9"/>
      <c r="H1470" s="9"/>
      <c r="I1470" s="9"/>
      <c r="J1470" s="9"/>
      <c r="K1470" s="9"/>
      <c r="L1470" s="114"/>
      <c r="M1470" s="114"/>
      <c r="N1470" s="114"/>
      <c r="O1470" s="97"/>
      <c r="P1470" s="97"/>
      <c r="Q1470" s="9"/>
      <c r="R1470" s="112"/>
      <c r="S1470" s="107"/>
      <c r="T1470" s="107"/>
      <c r="U1470" s="96"/>
      <c r="V1470" s="21"/>
      <c r="W1470" s="21"/>
      <c r="X1470" s="21"/>
      <c r="Y1470" s="21"/>
      <c r="Z1470" s="21"/>
      <c r="AA1470" s="21"/>
      <c r="AB1470" s="21"/>
      <c r="AC1470" s="21"/>
      <c r="AD1470" s="21"/>
      <c r="AE1470" s="21"/>
      <c r="AF1470" s="21"/>
      <c r="AG1470" s="21"/>
      <c r="AH1470" s="21"/>
      <c r="AI1470" s="21"/>
      <c r="AJ1470" s="21"/>
      <c r="AK1470" s="21"/>
      <c r="AL1470" s="21"/>
      <c r="AM1470" s="21"/>
      <c r="AN1470" s="21"/>
      <c r="AO1470" s="21"/>
      <c r="AP1470" s="21"/>
      <c r="AQ1470" s="21"/>
      <c r="AR1470" s="21"/>
      <c r="AS1470" s="21"/>
      <c r="AT1470" s="21"/>
      <c r="AU1470" s="21"/>
      <c r="AV1470" s="21"/>
      <c r="AW1470" s="21"/>
      <c r="AX1470" s="21"/>
    </row>
    <row r="1471" spans="2:77" s="92" customFormat="1" ht="18" customHeight="1" x14ac:dyDescent="0.2">
      <c r="B1471" s="97"/>
      <c r="C1471" s="23"/>
      <c r="D1471" s="98"/>
      <c r="E1471" s="9"/>
      <c r="F1471" s="9"/>
      <c r="G1471" s="9"/>
      <c r="H1471" s="9"/>
      <c r="I1471" s="9"/>
      <c r="J1471" s="9"/>
      <c r="K1471" s="9"/>
      <c r="L1471" s="114"/>
      <c r="M1471" s="114"/>
      <c r="N1471" s="114"/>
      <c r="O1471" s="97"/>
      <c r="P1471" s="97"/>
      <c r="Q1471" s="9"/>
      <c r="R1471" s="112"/>
      <c r="S1471" s="107"/>
      <c r="T1471" s="107"/>
      <c r="U1471" s="96"/>
      <c r="V1471" s="21"/>
      <c r="W1471" s="21"/>
      <c r="X1471" s="21"/>
      <c r="Y1471" s="21"/>
      <c r="Z1471" s="21"/>
      <c r="AA1471" s="21"/>
      <c r="AB1471" s="21"/>
      <c r="AC1471" s="21"/>
      <c r="AD1471" s="21"/>
      <c r="AE1471" s="21"/>
      <c r="AF1471" s="21"/>
      <c r="AG1471" s="21"/>
      <c r="AH1471" s="21"/>
      <c r="AI1471" s="21"/>
      <c r="AJ1471" s="21"/>
      <c r="AK1471" s="21"/>
      <c r="AL1471" s="21"/>
      <c r="AM1471" s="21"/>
      <c r="AN1471" s="21"/>
      <c r="AO1471" s="21"/>
      <c r="AP1471" s="21"/>
      <c r="AQ1471" s="21"/>
      <c r="AR1471" s="21"/>
      <c r="AS1471" s="21"/>
      <c r="AT1471" s="21"/>
      <c r="AU1471" s="21"/>
      <c r="AV1471" s="21"/>
      <c r="AW1471" s="21"/>
      <c r="AX1471" s="21"/>
      <c r="AY1471" s="21"/>
      <c r="AZ1471" s="21"/>
      <c r="BA1471" s="21"/>
      <c r="BB1471" s="21"/>
      <c r="BC1471" s="21"/>
      <c r="BD1471" s="21"/>
      <c r="BE1471" s="21"/>
      <c r="BF1471" s="21"/>
      <c r="BG1471" s="21"/>
      <c r="BH1471" s="21"/>
      <c r="BI1471" s="21"/>
      <c r="BJ1471" s="21"/>
      <c r="BK1471" s="21"/>
      <c r="BL1471" s="21"/>
      <c r="BM1471" s="21"/>
      <c r="BN1471" s="21"/>
      <c r="BO1471" s="21"/>
      <c r="BP1471" s="21"/>
      <c r="BQ1471" s="21"/>
      <c r="BR1471" s="21"/>
      <c r="BS1471" s="21"/>
      <c r="BT1471" s="21"/>
      <c r="BU1471" s="21"/>
      <c r="BV1471" s="21"/>
      <c r="BW1471" s="21"/>
      <c r="BX1471" s="21"/>
      <c r="BY1471" s="21"/>
    </row>
    <row r="1472" spans="2:77" s="92" customFormat="1" ht="18" customHeight="1" x14ac:dyDescent="0.2">
      <c r="B1472" s="97"/>
      <c r="C1472" s="23"/>
      <c r="D1472" s="98"/>
      <c r="E1472" s="9"/>
      <c r="F1472" s="9"/>
      <c r="G1472" s="9"/>
      <c r="H1472" s="9"/>
      <c r="I1472" s="9"/>
      <c r="J1472" s="9"/>
      <c r="K1472" s="9"/>
      <c r="L1472" s="114"/>
      <c r="M1472" s="114"/>
      <c r="N1472" s="114"/>
      <c r="O1472" s="97"/>
      <c r="P1472" s="97"/>
      <c r="Q1472" s="9"/>
      <c r="R1472" s="112"/>
      <c r="S1472" s="107"/>
      <c r="T1472" s="107"/>
      <c r="U1472" s="96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  <c r="AF1472" s="21"/>
      <c r="AG1472" s="21"/>
      <c r="AH1472" s="21"/>
      <c r="AI1472" s="21"/>
      <c r="AJ1472" s="21"/>
      <c r="AK1472" s="21"/>
      <c r="AL1472" s="21"/>
      <c r="AM1472" s="21"/>
      <c r="AN1472" s="21"/>
      <c r="AO1472" s="21"/>
      <c r="AP1472" s="21"/>
      <c r="AQ1472" s="21"/>
      <c r="AR1472" s="21"/>
      <c r="AS1472" s="21"/>
      <c r="AT1472" s="21"/>
      <c r="AU1472" s="21"/>
      <c r="AV1472" s="21"/>
      <c r="AW1472" s="21"/>
      <c r="AX1472" s="21"/>
      <c r="AY1472" s="21"/>
      <c r="AZ1472" s="21"/>
      <c r="BA1472" s="21"/>
      <c r="BB1472" s="21"/>
      <c r="BC1472" s="21"/>
      <c r="BD1472" s="21"/>
      <c r="BE1472" s="21"/>
      <c r="BF1472" s="21"/>
      <c r="BG1472" s="21"/>
      <c r="BH1472" s="21"/>
      <c r="BI1472" s="21"/>
      <c r="BJ1472" s="21"/>
      <c r="BK1472" s="21"/>
      <c r="BL1472" s="21"/>
      <c r="BM1472" s="21"/>
      <c r="BN1472" s="21"/>
      <c r="BO1472" s="21"/>
      <c r="BP1472" s="21"/>
      <c r="BQ1472" s="21"/>
      <c r="BR1472" s="21"/>
      <c r="BS1472" s="21"/>
      <c r="BT1472" s="21"/>
      <c r="BU1472" s="21"/>
      <c r="BV1472" s="21"/>
      <c r="BW1472" s="21"/>
      <c r="BX1472" s="21"/>
      <c r="BY1472" s="21"/>
    </row>
    <row r="1473" spans="2:77" s="92" customFormat="1" ht="18" customHeight="1" x14ac:dyDescent="0.2">
      <c r="B1473" s="97"/>
      <c r="C1473" s="23"/>
      <c r="D1473" s="98"/>
      <c r="E1473" s="9"/>
      <c r="F1473" s="9"/>
      <c r="G1473" s="9"/>
      <c r="H1473" s="9"/>
      <c r="I1473" s="9"/>
      <c r="J1473" s="9"/>
      <c r="K1473" s="9"/>
      <c r="L1473" s="114"/>
      <c r="M1473" s="114"/>
      <c r="N1473" s="114"/>
      <c r="O1473" s="97"/>
      <c r="P1473" s="97"/>
      <c r="Q1473" s="9"/>
      <c r="R1473" s="112"/>
      <c r="S1473" s="107"/>
      <c r="T1473" s="107"/>
      <c r="U1473" s="96"/>
      <c r="V1473" s="21"/>
      <c r="W1473" s="21"/>
      <c r="X1473" s="21"/>
      <c r="Y1473" s="21"/>
      <c r="Z1473" s="21"/>
      <c r="AA1473" s="21"/>
      <c r="AB1473" s="21"/>
      <c r="AC1473" s="21"/>
      <c r="AD1473" s="21"/>
      <c r="AE1473" s="21"/>
      <c r="AF1473" s="21"/>
      <c r="AG1473" s="21"/>
      <c r="AH1473" s="21"/>
      <c r="AI1473" s="21"/>
      <c r="AJ1473" s="21"/>
      <c r="AK1473" s="21"/>
      <c r="AL1473" s="21"/>
      <c r="AM1473" s="21"/>
      <c r="AN1473" s="21"/>
      <c r="AO1473" s="21"/>
      <c r="AP1473" s="21"/>
      <c r="AQ1473" s="21"/>
      <c r="AR1473" s="21"/>
      <c r="AS1473" s="21"/>
      <c r="AT1473" s="21"/>
      <c r="AU1473" s="21"/>
      <c r="AV1473" s="21"/>
      <c r="AW1473" s="21"/>
      <c r="AX1473" s="21"/>
      <c r="AY1473" s="21"/>
      <c r="AZ1473" s="21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O1473" s="21"/>
      <c r="BP1473" s="21"/>
      <c r="BQ1473" s="21"/>
      <c r="BR1473" s="21"/>
      <c r="BS1473" s="21"/>
      <c r="BT1473" s="21"/>
      <c r="BU1473" s="21"/>
      <c r="BV1473" s="21"/>
      <c r="BW1473" s="21"/>
      <c r="BX1473" s="21"/>
      <c r="BY1473" s="21"/>
    </row>
    <row r="1474" spans="2:77" s="92" customFormat="1" ht="18" customHeight="1" x14ac:dyDescent="0.2">
      <c r="B1474" s="97"/>
      <c r="C1474" s="23"/>
      <c r="D1474" s="98"/>
      <c r="E1474" s="9"/>
      <c r="F1474" s="9"/>
      <c r="G1474" s="9"/>
      <c r="H1474" s="9"/>
      <c r="I1474" s="9"/>
      <c r="J1474" s="9"/>
      <c r="K1474" s="9"/>
      <c r="L1474" s="114"/>
      <c r="M1474" s="114"/>
      <c r="N1474" s="114"/>
      <c r="O1474" s="97"/>
      <c r="P1474" s="97"/>
      <c r="Q1474" s="9"/>
      <c r="R1474" s="112"/>
      <c r="S1474" s="107"/>
      <c r="T1474" s="107"/>
      <c r="U1474" s="96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  <c r="AF1474" s="21"/>
      <c r="AG1474" s="21"/>
      <c r="AH1474" s="21"/>
      <c r="AI1474" s="21"/>
      <c r="AJ1474" s="21"/>
      <c r="AK1474" s="21"/>
      <c r="AL1474" s="21"/>
      <c r="AM1474" s="21"/>
      <c r="AN1474" s="21"/>
      <c r="AO1474" s="21"/>
      <c r="AP1474" s="21"/>
      <c r="AQ1474" s="21"/>
      <c r="AR1474" s="21"/>
      <c r="AS1474" s="21"/>
      <c r="AT1474" s="21"/>
      <c r="AU1474" s="21"/>
      <c r="AV1474" s="21"/>
      <c r="AW1474" s="21"/>
      <c r="AX1474" s="21"/>
      <c r="AY1474" s="21"/>
      <c r="AZ1474" s="21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1"/>
      <c r="BX1474" s="21"/>
      <c r="BY1474" s="21"/>
    </row>
    <row r="1475" spans="2:77" s="92" customFormat="1" ht="18" customHeight="1" x14ac:dyDescent="0.2">
      <c r="B1475" s="97"/>
      <c r="C1475" s="23"/>
      <c r="D1475" s="98"/>
      <c r="E1475" s="9"/>
      <c r="F1475" s="9"/>
      <c r="G1475" s="9"/>
      <c r="H1475" s="9"/>
      <c r="I1475" s="9"/>
      <c r="J1475" s="9"/>
      <c r="K1475" s="9"/>
      <c r="L1475" s="114"/>
      <c r="M1475" s="114"/>
      <c r="N1475" s="114"/>
      <c r="O1475" s="97"/>
      <c r="P1475" s="97"/>
      <c r="Q1475" s="9"/>
      <c r="R1475" s="112"/>
      <c r="S1475" s="107"/>
      <c r="T1475" s="107"/>
      <c r="U1475" s="96"/>
      <c r="V1475" s="21"/>
      <c r="W1475" s="21"/>
      <c r="X1475" s="21"/>
      <c r="Y1475" s="21"/>
      <c r="Z1475" s="21"/>
      <c r="AA1475" s="21"/>
      <c r="AB1475" s="21"/>
      <c r="AC1475" s="21"/>
      <c r="AD1475" s="21"/>
      <c r="AE1475" s="21"/>
      <c r="AF1475" s="21"/>
      <c r="AG1475" s="21"/>
      <c r="AH1475" s="21"/>
      <c r="AI1475" s="21"/>
      <c r="AJ1475" s="21"/>
      <c r="AK1475" s="21"/>
      <c r="AL1475" s="21"/>
      <c r="AM1475" s="21"/>
      <c r="AN1475" s="21"/>
      <c r="AO1475" s="21"/>
      <c r="AP1475" s="21"/>
      <c r="AQ1475" s="21"/>
      <c r="AR1475" s="21"/>
      <c r="AS1475" s="21"/>
      <c r="AT1475" s="21"/>
      <c r="AU1475" s="21"/>
      <c r="AV1475" s="21"/>
      <c r="AW1475" s="21"/>
      <c r="AX1475" s="21"/>
      <c r="AY1475" s="21"/>
      <c r="AZ1475" s="21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1"/>
      <c r="BX1475" s="21"/>
      <c r="BY1475" s="21"/>
    </row>
    <row r="1476" spans="2:77" s="92" customFormat="1" ht="18" customHeight="1" x14ac:dyDescent="0.2">
      <c r="B1476" s="97"/>
      <c r="C1476" s="23"/>
      <c r="D1476" s="98"/>
      <c r="E1476" s="9"/>
      <c r="F1476" s="9"/>
      <c r="G1476" s="9"/>
      <c r="H1476" s="9"/>
      <c r="I1476" s="9"/>
      <c r="J1476" s="9"/>
      <c r="K1476" s="9"/>
      <c r="L1476" s="114"/>
      <c r="M1476" s="114"/>
      <c r="N1476" s="114"/>
      <c r="O1476" s="97"/>
      <c r="P1476" s="97"/>
      <c r="Q1476" s="9"/>
      <c r="R1476" s="112"/>
      <c r="S1476" s="107"/>
      <c r="T1476" s="107"/>
      <c r="U1476" s="96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  <c r="AF1476" s="21"/>
      <c r="AG1476" s="21"/>
      <c r="AH1476" s="21"/>
      <c r="AI1476" s="21"/>
      <c r="AJ1476" s="21"/>
      <c r="AK1476" s="21"/>
      <c r="AL1476" s="21"/>
      <c r="AM1476" s="21"/>
      <c r="AN1476" s="21"/>
      <c r="AO1476" s="21"/>
      <c r="AP1476" s="21"/>
      <c r="AQ1476" s="21"/>
      <c r="AR1476" s="21"/>
      <c r="AS1476" s="21"/>
      <c r="AT1476" s="21"/>
      <c r="AU1476" s="21"/>
      <c r="AV1476" s="21"/>
      <c r="AW1476" s="21"/>
      <c r="AX1476" s="21"/>
      <c r="AY1476" s="21"/>
      <c r="AZ1476" s="21"/>
      <c r="BA1476" s="21"/>
      <c r="BB1476" s="21"/>
      <c r="BC1476" s="21"/>
      <c r="BD1476" s="21"/>
      <c r="BE1476" s="21"/>
      <c r="BF1476" s="21"/>
      <c r="BG1476" s="21"/>
      <c r="BH1476" s="21"/>
      <c r="BI1476" s="21"/>
      <c r="BJ1476" s="21"/>
      <c r="BK1476" s="21"/>
      <c r="BL1476" s="21"/>
      <c r="BM1476" s="21"/>
      <c r="BN1476" s="21"/>
      <c r="BO1476" s="21"/>
      <c r="BP1476" s="21"/>
      <c r="BQ1476" s="21"/>
      <c r="BR1476" s="21"/>
      <c r="BS1476" s="21"/>
      <c r="BT1476" s="21"/>
      <c r="BU1476" s="21"/>
      <c r="BV1476" s="21"/>
      <c r="BW1476" s="21"/>
      <c r="BX1476" s="21"/>
      <c r="BY1476" s="21"/>
    </row>
    <row r="1477" spans="2:77" s="92" customFormat="1" ht="18" customHeight="1" x14ac:dyDescent="0.2">
      <c r="B1477" s="97"/>
      <c r="C1477" s="23"/>
      <c r="D1477" s="98"/>
      <c r="E1477" s="9"/>
      <c r="F1477" s="9"/>
      <c r="G1477" s="9"/>
      <c r="H1477" s="9"/>
      <c r="I1477" s="9"/>
      <c r="J1477" s="9"/>
      <c r="K1477" s="9"/>
      <c r="L1477" s="114"/>
      <c r="M1477" s="114"/>
      <c r="N1477" s="114"/>
      <c r="O1477" s="97"/>
      <c r="P1477" s="97"/>
      <c r="Q1477" s="9"/>
      <c r="R1477" s="112"/>
      <c r="S1477" s="107"/>
      <c r="T1477" s="107"/>
      <c r="U1477" s="96"/>
      <c r="V1477" s="21"/>
      <c r="W1477" s="21"/>
      <c r="X1477" s="21"/>
      <c r="Y1477" s="21"/>
      <c r="Z1477" s="21"/>
      <c r="AA1477" s="21"/>
      <c r="AB1477" s="21"/>
      <c r="AC1477" s="21"/>
      <c r="AD1477" s="21"/>
      <c r="AE1477" s="21"/>
      <c r="AF1477" s="21"/>
      <c r="AG1477" s="21"/>
      <c r="AH1477" s="21"/>
      <c r="AI1477" s="21"/>
      <c r="AJ1477" s="21"/>
      <c r="AK1477" s="21"/>
      <c r="AL1477" s="21"/>
      <c r="AM1477" s="21"/>
      <c r="AN1477" s="21"/>
      <c r="AO1477" s="21"/>
      <c r="AP1477" s="21"/>
      <c r="AQ1477" s="21"/>
      <c r="AR1477" s="21"/>
      <c r="AS1477" s="21"/>
      <c r="AT1477" s="21"/>
      <c r="AU1477" s="21"/>
      <c r="AV1477" s="21"/>
      <c r="AW1477" s="21"/>
      <c r="AX1477" s="21"/>
      <c r="AY1477" s="21"/>
      <c r="AZ1477" s="21"/>
      <c r="BA1477" s="21"/>
      <c r="BB1477" s="21"/>
      <c r="BC1477" s="21"/>
      <c r="BD1477" s="21"/>
      <c r="BE1477" s="21"/>
      <c r="BF1477" s="21"/>
      <c r="BG1477" s="21"/>
      <c r="BH1477" s="21"/>
      <c r="BI1477" s="21"/>
      <c r="BJ1477" s="21"/>
      <c r="BK1477" s="21"/>
      <c r="BL1477" s="21"/>
      <c r="BM1477" s="21"/>
      <c r="BN1477" s="21"/>
      <c r="BO1477" s="21"/>
      <c r="BP1477" s="21"/>
      <c r="BQ1477" s="21"/>
      <c r="BR1477" s="21"/>
      <c r="BS1477" s="21"/>
      <c r="BT1477" s="21"/>
      <c r="BU1477" s="21"/>
      <c r="BV1477" s="21"/>
      <c r="BW1477" s="21"/>
      <c r="BX1477" s="21"/>
      <c r="BY1477" s="21"/>
    </row>
    <row r="1478" spans="2:77" s="92" customFormat="1" ht="18" customHeight="1" x14ac:dyDescent="0.2">
      <c r="B1478" s="97"/>
      <c r="C1478" s="23"/>
      <c r="D1478" s="98"/>
      <c r="E1478" s="9"/>
      <c r="F1478" s="9"/>
      <c r="G1478" s="9"/>
      <c r="H1478" s="9"/>
      <c r="I1478" s="9"/>
      <c r="J1478" s="9"/>
      <c r="K1478" s="9"/>
      <c r="L1478" s="114"/>
      <c r="M1478" s="114"/>
      <c r="N1478" s="114"/>
      <c r="O1478" s="97"/>
      <c r="P1478" s="97"/>
      <c r="Q1478" s="9"/>
      <c r="R1478" s="112"/>
      <c r="S1478" s="107"/>
      <c r="T1478" s="107"/>
      <c r="U1478" s="96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  <c r="AF1478" s="21"/>
      <c r="AG1478" s="21"/>
      <c r="AH1478" s="21"/>
      <c r="AI1478" s="21"/>
      <c r="AJ1478" s="21"/>
      <c r="AK1478" s="21"/>
      <c r="AL1478" s="21"/>
      <c r="AM1478" s="21"/>
      <c r="AN1478" s="21"/>
      <c r="AO1478" s="21"/>
      <c r="AP1478" s="21"/>
      <c r="AQ1478" s="21"/>
      <c r="AR1478" s="21"/>
      <c r="AS1478" s="21"/>
      <c r="AT1478" s="21"/>
      <c r="AU1478" s="21"/>
      <c r="AV1478" s="21"/>
      <c r="AW1478" s="21"/>
      <c r="AX1478" s="21"/>
      <c r="AY1478" s="21"/>
      <c r="AZ1478" s="21"/>
      <c r="BA1478" s="21"/>
      <c r="BB1478" s="21"/>
      <c r="BC1478" s="21"/>
      <c r="BD1478" s="21"/>
      <c r="BE1478" s="21"/>
      <c r="BF1478" s="21"/>
      <c r="BG1478" s="21"/>
      <c r="BH1478" s="21"/>
      <c r="BI1478" s="21"/>
      <c r="BJ1478" s="21"/>
      <c r="BK1478" s="21"/>
      <c r="BL1478" s="21"/>
      <c r="BM1478" s="21"/>
      <c r="BN1478" s="21"/>
      <c r="BO1478" s="21"/>
      <c r="BP1478" s="21"/>
      <c r="BQ1478" s="21"/>
      <c r="BR1478" s="21"/>
      <c r="BS1478" s="21"/>
      <c r="BT1478" s="21"/>
      <c r="BU1478" s="21"/>
      <c r="BV1478" s="21"/>
      <c r="BW1478" s="21"/>
      <c r="BX1478" s="21"/>
      <c r="BY1478" s="21"/>
    </row>
    <row r="1479" spans="2:77" s="92" customFormat="1" ht="18" customHeight="1" x14ac:dyDescent="0.2">
      <c r="B1479" s="97"/>
      <c r="C1479" s="23"/>
      <c r="D1479" s="98"/>
      <c r="E1479" s="9"/>
      <c r="F1479" s="9"/>
      <c r="G1479" s="9"/>
      <c r="H1479" s="9"/>
      <c r="I1479" s="9"/>
      <c r="J1479" s="9"/>
      <c r="K1479" s="9"/>
      <c r="L1479" s="114"/>
      <c r="M1479" s="114"/>
      <c r="N1479" s="114"/>
      <c r="O1479" s="97"/>
      <c r="P1479" s="97"/>
      <c r="Q1479" s="9"/>
      <c r="R1479" s="112"/>
      <c r="S1479" s="107"/>
      <c r="T1479" s="107"/>
      <c r="U1479" s="96"/>
      <c r="V1479" s="21"/>
      <c r="W1479" s="21"/>
      <c r="X1479" s="21"/>
      <c r="Y1479" s="21"/>
      <c r="Z1479" s="21"/>
      <c r="AA1479" s="21"/>
      <c r="AB1479" s="21"/>
      <c r="AC1479" s="21"/>
      <c r="AD1479" s="21"/>
      <c r="AE1479" s="21"/>
      <c r="AF1479" s="21"/>
      <c r="AG1479" s="21"/>
      <c r="AH1479" s="21"/>
      <c r="AI1479" s="21"/>
      <c r="AJ1479" s="21"/>
      <c r="AK1479" s="21"/>
      <c r="AL1479" s="21"/>
      <c r="AM1479" s="21"/>
      <c r="AN1479" s="21"/>
      <c r="AO1479" s="21"/>
      <c r="AP1479" s="21"/>
      <c r="AQ1479" s="21"/>
      <c r="AR1479" s="21"/>
      <c r="AS1479" s="21"/>
      <c r="AT1479" s="21"/>
      <c r="AU1479" s="21"/>
      <c r="AV1479" s="21"/>
      <c r="AW1479" s="21"/>
      <c r="AX1479" s="21"/>
      <c r="AY1479" s="21"/>
      <c r="AZ1479" s="21"/>
      <c r="BA1479" s="21"/>
      <c r="BB1479" s="21"/>
      <c r="BC1479" s="21"/>
      <c r="BD1479" s="21"/>
      <c r="BE1479" s="21"/>
      <c r="BF1479" s="21"/>
      <c r="BG1479" s="21"/>
      <c r="BH1479" s="21"/>
      <c r="BI1479" s="21"/>
      <c r="BJ1479" s="21"/>
      <c r="BK1479" s="21"/>
      <c r="BL1479" s="21"/>
      <c r="BM1479" s="21"/>
      <c r="BN1479" s="21"/>
      <c r="BO1479" s="21"/>
      <c r="BP1479" s="21"/>
      <c r="BQ1479" s="21"/>
      <c r="BR1479" s="21"/>
      <c r="BS1479" s="21"/>
      <c r="BT1479" s="21"/>
      <c r="BU1479" s="21"/>
      <c r="BV1479" s="21"/>
      <c r="BW1479" s="21"/>
      <c r="BX1479" s="21"/>
      <c r="BY1479" s="21"/>
    </row>
    <row r="1480" spans="2:77" s="92" customFormat="1" ht="18" customHeight="1" x14ac:dyDescent="0.2">
      <c r="B1480" s="97"/>
      <c r="C1480" s="23"/>
      <c r="D1480" s="98"/>
      <c r="E1480" s="9"/>
      <c r="F1480" s="9"/>
      <c r="G1480" s="9"/>
      <c r="H1480" s="9"/>
      <c r="I1480" s="9"/>
      <c r="J1480" s="9"/>
      <c r="K1480" s="9"/>
      <c r="L1480" s="114"/>
      <c r="M1480" s="114"/>
      <c r="N1480" s="114"/>
      <c r="O1480" s="97"/>
      <c r="P1480" s="97"/>
      <c r="Q1480" s="9"/>
      <c r="R1480" s="112"/>
      <c r="S1480" s="107"/>
      <c r="T1480" s="107"/>
      <c r="U1480" s="96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  <c r="AF1480" s="21"/>
      <c r="AG1480" s="21"/>
      <c r="AH1480" s="21"/>
      <c r="AI1480" s="21"/>
      <c r="AJ1480" s="21"/>
      <c r="AK1480" s="21"/>
      <c r="AL1480" s="21"/>
      <c r="AM1480" s="21"/>
      <c r="AN1480" s="21"/>
      <c r="AO1480" s="21"/>
      <c r="AP1480" s="21"/>
      <c r="AQ1480" s="21"/>
      <c r="AR1480" s="21"/>
      <c r="AS1480" s="21"/>
      <c r="AT1480" s="21"/>
      <c r="AU1480" s="21"/>
      <c r="AV1480" s="21"/>
      <c r="AW1480" s="21"/>
      <c r="AX1480" s="21"/>
      <c r="AY1480" s="21"/>
      <c r="AZ1480" s="21"/>
      <c r="BA1480" s="21"/>
      <c r="BB1480" s="21"/>
      <c r="BC1480" s="21"/>
      <c r="BD1480" s="21"/>
      <c r="BE1480" s="21"/>
      <c r="BF1480" s="21"/>
      <c r="BG1480" s="21"/>
      <c r="BH1480" s="21"/>
      <c r="BI1480" s="21"/>
      <c r="BJ1480" s="21"/>
      <c r="BK1480" s="21"/>
      <c r="BL1480" s="21"/>
      <c r="BM1480" s="21"/>
      <c r="BN1480" s="21"/>
      <c r="BO1480" s="21"/>
      <c r="BP1480" s="21"/>
      <c r="BQ1480" s="21"/>
      <c r="BR1480" s="21"/>
      <c r="BS1480" s="21"/>
      <c r="BT1480" s="21"/>
      <c r="BU1480" s="21"/>
      <c r="BV1480" s="21"/>
      <c r="BW1480" s="21"/>
      <c r="BX1480" s="21"/>
      <c r="BY1480" s="21"/>
    </row>
    <row r="1481" spans="2:77" s="92" customFormat="1" ht="18" customHeight="1" x14ac:dyDescent="0.2">
      <c r="B1481" s="97"/>
      <c r="C1481" s="23"/>
      <c r="D1481" s="98"/>
      <c r="E1481" s="9"/>
      <c r="F1481" s="9"/>
      <c r="G1481" s="9"/>
      <c r="H1481" s="9"/>
      <c r="I1481" s="9"/>
      <c r="J1481" s="9"/>
      <c r="K1481" s="9"/>
      <c r="L1481" s="114"/>
      <c r="M1481" s="114"/>
      <c r="N1481" s="114"/>
      <c r="O1481" s="97"/>
      <c r="P1481" s="97"/>
      <c r="Q1481" s="9"/>
      <c r="R1481" s="112"/>
      <c r="S1481" s="107"/>
      <c r="T1481" s="107"/>
      <c r="U1481" s="96"/>
      <c r="V1481" s="21"/>
      <c r="W1481" s="21"/>
      <c r="X1481" s="21"/>
      <c r="Y1481" s="21"/>
      <c r="Z1481" s="21"/>
      <c r="AA1481" s="21"/>
      <c r="AB1481" s="21"/>
      <c r="AC1481" s="21"/>
      <c r="AD1481" s="21"/>
      <c r="AE1481" s="21"/>
      <c r="AF1481" s="21"/>
      <c r="AG1481" s="21"/>
      <c r="AH1481" s="21"/>
      <c r="AI1481" s="21"/>
      <c r="AJ1481" s="21"/>
      <c r="AK1481" s="21"/>
      <c r="AL1481" s="21"/>
      <c r="AM1481" s="21"/>
      <c r="AN1481" s="21"/>
      <c r="AO1481" s="21"/>
      <c r="AP1481" s="21"/>
      <c r="AQ1481" s="21"/>
      <c r="AR1481" s="21"/>
      <c r="AS1481" s="21"/>
      <c r="AT1481" s="21"/>
      <c r="AU1481" s="21"/>
      <c r="AV1481" s="21"/>
      <c r="AW1481" s="21"/>
      <c r="AX1481" s="21"/>
      <c r="AY1481" s="21"/>
      <c r="AZ1481" s="21"/>
      <c r="BA1481" s="21"/>
      <c r="BB1481" s="21"/>
      <c r="BC1481" s="21"/>
      <c r="BD1481" s="21"/>
      <c r="BE1481" s="21"/>
      <c r="BF1481" s="21"/>
      <c r="BG1481" s="21"/>
      <c r="BH1481" s="21"/>
      <c r="BI1481" s="21"/>
      <c r="BJ1481" s="21"/>
      <c r="BK1481" s="21"/>
      <c r="BL1481" s="21"/>
      <c r="BM1481" s="21"/>
      <c r="BN1481" s="21"/>
      <c r="BO1481" s="21"/>
      <c r="BP1481" s="21"/>
      <c r="BQ1481" s="21"/>
      <c r="BR1481" s="21"/>
      <c r="BS1481" s="21"/>
      <c r="BT1481" s="21"/>
      <c r="BU1481" s="21"/>
      <c r="BV1481" s="21"/>
      <c r="BW1481" s="21"/>
      <c r="BX1481" s="21"/>
      <c r="BY1481" s="21"/>
    </row>
    <row r="1482" spans="2:77" s="92" customFormat="1" ht="18" customHeight="1" x14ac:dyDescent="0.2">
      <c r="B1482" s="97"/>
      <c r="C1482" s="23"/>
      <c r="D1482" s="98"/>
      <c r="E1482" s="9"/>
      <c r="F1482" s="9"/>
      <c r="G1482" s="9"/>
      <c r="H1482" s="9"/>
      <c r="I1482" s="9"/>
      <c r="J1482" s="9"/>
      <c r="K1482" s="9"/>
      <c r="L1482" s="114"/>
      <c r="M1482" s="114"/>
      <c r="N1482" s="114"/>
      <c r="O1482" s="97"/>
      <c r="P1482" s="97"/>
      <c r="Q1482" s="9"/>
      <c r="R1482" s="112"/>
      <c r="S1482" s="107"/>
      <c r="T1482" s="107"/>
      <c r="U1482" s="96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  <c r="AF1482" s="21"/>
      <c r="AG1482" s="21"/>
      <c r="AH1482" s="21"/>
      <c r="AI1482" s="21"/>
      <c r="AJ1482" s="21"/>
      <c r="AK1482" s="21"/>
      <c r="AL1482" s="21"/>
      <c r="AM1482" s="21"/>
      <c r="AN1482" s="21"/>
      <c r="AO1482" s="21"/>
      <c r="AP1482" s="21"/>
      <c r="AQ1482" s="21"/>
      <c r="AR1482" s="21"/>
      <c r="AS1482" s="21"/>
      <c r="AT1482" s="21"/>
      <c r="AU1482" s="21"/>
      <c r="AV1482" s="21"/>
      <c r="AW1482" s="21"/>
      <c r="AX1482" s="21"/>
      <c r="AY1482" s="21"/>
      <c r="AZ1482" s="21"/>
      <c r="BA1482" s="21"/>
      <c r="BB1482" s="21"/>
      <c r="BC1482" s="21"/>
      <c r="BD1482" s="21"/>
      <c r="BE1482" s="21"/>
      <c r="BF1482" s="21"/>
      <c r="BG1482" s="21"/>
      <c r="BH1482" s="21"/>
      <c r="BI1482" s="21"/>
      <c r="BJ1482" s="21"/>
      <c r="BK1482" s="21"/>
      <c r="BL1482" s="21"/>
      <c r="BM1482" s="21"/>
      <c r="BN1482" s="21"/>
      <c r="BO1482" s="21"/>
      <c r="BP1482" s="21"/>
      <c r="BQ1482" s="21"/>
      <c r="BR1482" s="21"/>
      <c r="BS1482" s="21"/>
      <c r="BT1482" s="21"/>
      <c r="BU1482" s="21"/>
      <c r="BV1482" s="21"/>
      <c r="BW1482" s="21"/>
      <c r="BX1482" s="21"/>
      <c r="BY1482" s="21"/>
    </row>
    <row r="1483" spans="2:77" s="92" customFormat="1" ht="18" customHeight="1" x14ac:dyDescent="0.2">
      <c r="B1483" s="97"/>
      <c r="C1483" s="23"/>
      <c r="D1483" s="98"/>
      <c r="E1483" s="9"/>
      <c r="F1483" s="9"/>
      <c r="G1483" s="9"/>
      <c r="H1483" s="9"/>
      <c r="I1483" s="9"/>
      <c r="J1483" s="9"/>
      <c r="K1483" s="9"/>
      <c r="L1483" s="114"/>
      <c r="M1483" s="114"/>
      <c r="N1483" s="114"/>
      <c r="O1483" s="97"/>
      <c r="P1483" s="97"/>
      <c r="Q1483" s="9"/>
      <c r="R1483" s="112"/>
      <c r="S1483" s="107"/>
      <c r="T1483" s="107"/>
      <c r="U1483" s="96"/>
      <c r="V1483" s="21"/>
      <c r="W1483" s="21"/>
      <c r="X1483" s="21"/>
      <c r="Y1483" s="21"/>
      <c r="Z1483" s="21"/>
      <c r="AA1483" s="21"/>
      <c r="AB1483" s="21"/>
      <c r="AC1483" s="21"/>
      <c r="AD1483" s="21"/>
      <c r="AE1483" s="21"/>
      <c r="AF1483" s="21"/>
      <c r="AG1483" s="21"/>
      <c r="AH1483" s="21"/>
      <c r="AI1483" s="21"/>
      <c r="AJ1483" s="21"/>
      <c r="AK1483" s="21"/>
      <c r="AL1483" s="21"/>
      <c r="AM1483" s="21"/>
      <c r="AN1483" s="21"/>
      <c r="AO1483" s="21"/>
      <c r="AP1483" s="21"/>
      <c r="AQ1483" s="21"/>
      <c r="AR1483" s="21"/>
      <c r="AS1483" s="21"/>
      <c r="AT1483" s="21"/>
      <c r="AU1483" s="21"/>
      <c r="AV1483" s="21"/>
      <c r="AW1483" s="21"/>
      <c r="AX1483" s="21"/>
      <c r="AY1483" s="21"/>
      <c r="AZ1483" s="21"/>
      <c r="BA1483" s="21"/>
      <c r="BB1483" s="21"/>
      <c r="BC1483" s="21"/>
      <c r="BD1483" s="21"/>
      <c r="BE1483" s="21"/>
      <c r="BF1483" s="21"/>
      <c r="BG1483" s="21"/>
      <c r="BH1483" s="21"/>
      <c r="BI1483" s="21"/>
      <c r="BJ1483" s="21"/>
      <c r="BK1483" s="21"/>
      <c r="BL1483" s="21"/>
      <c r="BM1483" s="21"/>
      <c r="BN1483" s="21"/>
      <c r="BO1483" s="21"/>
      <c r="BP1483" s="21"/>
      <c r="BQ1483" s="21"/>
      <c r="BR1483" s="21"/>
      <c r="BS1483" s="21"/>
      <c r="BT1483" s="21"/>
      <c r="BU1483" s="21"/>
      <c r="BV1483" s="21"/>
      <c r="BW1483" s="21"/>
      <c r="BX1483" s="21"/>
      <c r="BY1483" s="21"/>
    </row>
    <row r="1484" spans="2:77" s="92" customFormat="1" ht="18" customHeight="1" x14ac:dyDescent="0.2">
      <c r="B1484" s="97"/>
      <c r="C1484" s="23"/>
      <c r="D1484" s="98"/>
      <c r="E1484" s="9"/>
      <c r="F1484" s="9"/>
      <c r="G1484" s="9"/>
      <c r="H1484" s="9"/>
      <c r="I1484" s="9"/>
      <c r="J1484" s="9"/>
      <c r="K1484" s="9"/>
      <c r="L1484" s="114"/>
      <c r="M1484" s="114"/>
      <c r="N1484" s="114"/>
      <c r="O1484" s="97"/>
      <c r="P1484" s="97"/>
      <c r="Q1484" s="9"/>
      <c r="R1484" s="112"/>
      <c r="S1484" s="107"/>
      <c r="T1484" s="107"/>
      <c r="U1484" s="96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  <c r="AF1484" s="21"/>
      <c r="AG1484" s="21"/>
      <c r="AH1484" s="21"/>
      <c r="AI1484" s="21"/>
      <c r="AJ1484" s="21"/>
      <c r="AK1484" s="21"/>
      <c r="AL1484" s="21"/>
      <c r="AM1484" s="21"/>
      <c r="AN1484" s="21"/>
      <c r="AO1484" s="21"/>
      <c r="AP1484" s="21"/>
      <c r="AQ1484" s="21"/>
      <c r="AR1484" s="21"/>
      <c r="AS1484" s="21"/>
      <c r="AT1484" s="21"/>
      <c r="AU1484" s="21"/>
      <c r="AV1484" s="21"/>
      <c r="AW1484" s="21"/>
      <c r="AX1484" s="21"/>
      <c r="AY1484" s="21"/>
      <c r="AZ1484" s="21"/>
      <c r="BA1484" s="21"/>
      <c r="BB1484" s="21"/>
      <c r="BC1484" s="21"/>
      <c r="BD1484" s="21"/>
      <c r="BE1484" s="21"/>
      <c r="BF1484" s="21"/>
      <c r="BG1484" s="21"/>
      <c r="BH1484" s="21"/>
      <c r="BI1484" s="21"/>
      <c r="BJ1484" s="21"/>
      <c r="BK1484" s="21"/>
      <c r="BL1484" s="21"/>
      <c r="BM1484" s="21"/>
      <c r="BN1484" s="21"/>
      <c r="BO1484" s="21"/>
      <c r="BP1484" s="21"/>
      <c r="BQ1484" s="21"/>
      <c r="BR1484" s="21"/>
      <c r="BS1484" s="21"/>
      <c r="BT1484" s="21"/>
      <c r="BU1484" s="21"/>
      <c r="BV1484" s="21"/>
      <c r="BW1484" s="21"/>
      <c r="BX1484" s="21"/>
      <c r="BY1484" s="21"/>
    </row>
    <row r="1485" spans="2:77" s="92" customFormat="1" ht="18" customHeight="1" x14ac:dyDescent="0.2">
      <c r="B1485" s="97"/>
      <c r="C1485" s="23"/>
      <c r="D1485" s="98"/>
      <c r="E1485" s="9"/>
      <c r="F1485" s="9"/>
      <c r="G1485" s="9"/>
      <c r="H1485" s="9"/>
      <c r="I1485" s="9"/>
      <c r="J1485" s="9"/>
      <c r="K1485" s="9"/>
      <c r="L1485" s="114"/>
      <c r="M1485" s="114"/>
      <c r="N1485" s="114"/>
      <c r="O1485" s="97"/>
      <c r="P1485" s="97"/>
      <c r="Q1485" s="9"/>
      <c r="R1485" s="112"/>
      <c r="S1485" s="107"/>
      <c r="T1485" s="107"/>
      <c r="U1485" s="96"/>
      <c r="V1485" s="21"/>
      <c r="W1485" s="21"/>
      <c r="X1485" s="21"/>
      <c r="Y1485" s="21"/>
      <c r="Z1485" s="21"/>
      <c r="AA1485" s="21"/>
      <c r="AB1485" s="21"/>
      <c r="AC1485" s="21"/>
      <c r="AD1485" s="21"/>
      <c r="AE1485" s="21"/>
      <c r="AF1485" s="21"/>
      <c r="AG1485" s="21"/>
      <c r="AH1485" s="21"/>
      <c r="AI1485" s="21"/>
      <c r="AJ1485" s="21"/>
      <c r="AK1485" s="21"/>
      <c r="AL1485" s="21"/>
      <c r="AM1485" s="21"/>
      <c r="AN1485" s="21"/>
      <c r="AO1485" s="21"/>
      <c r="AP1485" s="21"/>
      <c r="AQ1485" s="21"/>
      <c r="AR1485" s="21"/>
      <c r="AS1485" s="21"/>
      <c r="AT1485" s="21"/>
      <c r="AU1485" s="21"/>
      <c r="AV1485" s="21"/>
      <c r="AW1485" s="21"/>
      <c r="AX1485" s="21"/>
      <c r="AY1485" s="21"/>
      <c r="AZ1485" s="21"/>
      <c r="BA1485" s="21"/>
      <c r="BB1485" s="21"/>
      <c r="BC1485" s="21"/>
      <c r="BD1485" s="21"/>
      <c r="BE1485" s="21"/>
      <c r="BF1485" s="21"/>
      <c r="BG1485" s="21"/>
      <c r="BH1485" s="21"/>
      <c r="BI1485" s="21"/>
      <c r="BJ1485" s="21"/>
      <c r="BK1485" s="21"/>
      <c r="BL1485" s="21"/>
      <c r="BM1485" s="21"/>
      <c r="BN1485" s="21"/>
      <c r="BO1485" s="21"/>
      <c r="BP1485" s="21"/>
      <c r="BQ1485" s="21"/>
      <c r="BR1485" s="21"/>
      <c r="BS1485" s="21"/>
      <c r="BT1485" s="21"/>
      <c r="BU1485" s="21"/>
      <c r="BV1485" s="21"/>
      <c r="BW1485" s="21"/>
      <c r="BX1485" s="21"/>
      <c r="BY1485" s="21"/>
    </row>
    <row r="1486" spans="2:77" s="92" customFormat="1" ht="18" customHeight="1" x14ac:dyDescent="0.2">
      <c r="B1486" s="97"/>
      <c r="C1486" s="23"/>
      <c r="D1486" s="98"/>
      <c r="E1486" s="9"/>
      <c r="F1486" s="9"/>
      <c r="G1486" s="9"/>
      <c r="H1486" s="9"/>
      <c r="I1486" s="9"/>
      <c r="J1486" s="9"/>
      <c r="K1486" s="9"/>
      <c r="L1486" s="114"/>
      <c r="M1486" s="114"/>
      <c r="N1486" s="114"/>
      <c r="O1486" s="97"/>
      <c r="P1486" s="97"/>
      <c r="Q1486" s="9"/>
      <c r="R1486" s="112"/>
      <c r="S1486" s="107"/>
      <c r="T1486" s="107"/>
      <c r="U1486" s="96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  <c r="AF1486" s="21"/>
      <c r="AG1486" s="21"/>
      <c r="AH1486" s="21"/>
      <c r="AI1486" s="21"/>
      <c r="AJ1486" s="21"/>
      <c r="AK1486" s="21"/>
      <c r="AL1486" s="21"/>
      <c r="AM1486" s="21"/>
      <c r="AN1486" s="21"/>
      <c r="AO1486" s="21"/>
      <c r="AP1486" s="21"/>
      <c r="AQ1486" s="21"/>
      <c r="AR1486" s="21"/>
      <c r="AS1486" s="21"/>
      <c r="AT1486" s="21"/>
      <c r="AU1486" s="21"/>
      <c r="AV1486" s="21"/>
      <c r="AW1486" s="21"/>
      <c r="AX1486" s="21"/>
      <c r="AY1486" s="21"/>
      <c r="AZ1486" s="21"/>
      <c r="BA1486" s="21"/>
      <c r="BB1486" s="21"/>
      <c r="BC1486" s="21"/>
      <c r="BD1486" s="21"/>
      <c r="BE1486" s="21"/>
      <c r="BF1486" s="21"/>
      <c r="BG1486" s="21"/>
      <c r="BH1486" s="21"/>
      <c r="BI1486" s="21"/>
      <c r="BJ1486" s="21"/>
      <c r="BK1486" s="21"/>
      <c r="BL1486" s="21"/>
      <c r="BM1486" s="21"/>
      <c r="BN1486" s="21"/>
      <c r="BO1486" s="21"/>
      <c r="BP1486" s="21"/>
      <c r="BQ1486" s="21"/>
      <c r="BR1486" s="21"/>
      <c r="BS1486" s="21"/>
      <c r="BT1486" s="21"/>
      <c r="BU1486" s="21"/>
      <c r="BV1486" s="21"/>
      <c r="BW1486" s="21"/>
      <c r="BX1486" s="21"/>
      <c r="BY1486" s="21"/>
    </row>
    <row r="1487" spans="2:77" s="92" customFormat="1" ht="18" customHeight="1" x14ac:dyDescent="0.2">
      <c r="B1487" s="97"/>
      <c r="C1487" s="23"/>
      <c r="D1487" s="98"/>
      <c r="E1487" s="9"/>
      <c r="F1487" s="9"/>
      <c r="G1487" s="9"/>
      <c r="H1487" s="9"/>
      <c r="I1487" s="9"/>
      <c r="J1487" s="9"/>
      <c r="K1487" s="9"/>
      <c r="L1487" s="114"/>
      <c r="M1487" s="114"/>
      <c r="N1487" s="114"/>
      <c r="O1487" s="97"/>
      <c r="P1487" s="97"/>
      <c r="Q1487" s="9"/>
      <c r="R1487" s="112"/>
      <c r="S1487" s="107"/>
      <c r="T1487" s="107"/>
      <c r="U1487" s="96"/>
      <c r="V1487" s="21"/>
      <c r="W1487" s="21"/>
      <c r="X1487" s="21"/>
      <c r="Y1487" s="21"/>
      <c r="Z1487" s="21"/>
      <c r="AA1487" s="21"/>
      <c r="AB1487" s="21"/>
      <c r="AC1487" s="21"/>
      <c r="AD1487" s="21"/>
      <c r="AE1487" s="21"/>
      <c r="AF1487" s="21"/>
      <c r="AG1487" s="21"/>
      <c r="AH1487" s="21"/>
      <c r="AI1487" s="21"/>
      <c r="AJ1487" s="21"/>
      <c r="AK1487" s="21"/>
      <c r="AL1487" s="21"/>
      <c r="AM1487" s="21"/>
      <c r="AN1487" s="21"/>
      <c r="AO1487" s="21"/>
      <c r="AP1487" s="21"/>
      <c r="AQ1487" s="21"/>
      <c r="AR1487" s="21"/>
      <c r="AS1487" s="21"/>
      <c r="AT1487" s="21"/>
      <c r="AU1487" s="21"/>
      <c r="AV1487" s="21"/>
      <c r="AW1487" s="21"/>
      <c r="AX1487" s="21"/>
      <c r="AY1487" s="21"/>
      <c r="AZ1487" s="21"/>
      <c r="BA1487" s="21"/>
      <c r="BB1487" s="21"/>
      <c r="BC1487" s="21"/>
      <c r="BD1487" s="21"/>
      <c r="BE1487" s="21"/>
      <c r="BF1487" s="21"/>
      <c r="BG1487" s="21"/>
      <c r="BH1487" s="21"/>
      <c r="BI1487" s="21"/>
      <c r="BJ1487" s="21"/>
      <c r="BK1487" s="21"/>
      <c r="BL1487" s="21"/>
      <c r="BM1487" s="21"/>
      <c r="BN1487" s="21"/>
      <c r="BO1487" s="21"/>
      <c r="BP1487" s="21"/>
      <c r="BQ1487" s="21"/>
      <c r="BR1487" s="21"/>
      <c r="BS1487" s="21"/>
      <c r="BT1487" s="21"/>
      <c r="BU1487" s="21"/>
      <c r="BV1487" s="21"/>
      <c r="BW1487" s="21"/>
      <c r="BX1487" s="21"/>
      <c r="BY1487" s="21"/>
    </row>
    <row r="1488" spans="2:77" s="92" customFormat="1" ht="18" customHeight="1" x14ac:dyDescent="0.2">
      <c r="B1488" s="97"/>
      <c r="C1488" s="23"/>
      <c r="D1488" s="98"/>
      <c r="E1488" s="9"/>
      <c r="F1488" s="9"/>
      <c r="G1488" s="9"/>
      <c r="H1488" s="9"/>
      <c r="I1488" s="9"/>
      <c r="J1488" s="9"/>
      <c r="K1488" s="9"/>
      <c r="L1488" s="114"/>
      <c r="M1488" s="114"/>
      <c r="N1488" s="114"/>
      <c r="O1488" s="97"/>
      <c r="P1488" s="97"/>
      <c r="Q1488" s="9"/>
      <c r="R1488" s="112"/>
      <c r="S1488" s="107"/>
      <c r="T1488" s="107"/>
      <c r="U1488" s="96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  <c r="AG1488" s="21"/>
      <c r="AH1488" s="21"/>
      <c r="AI1488" s="21"/>
      <c r="AJ1488" s="21"/>
      <c r="AK1488" s="21"/>
      <c r="AL1488" s="21"/>
      <c r="AM1488" s="21"/>
      <c r="AN1488" s="21"/>
      <c r="AO1488" s="21"/>
      <c r="AP1488" s="21"/>
      <c r="AQ1488" s="21"/>
      <c r="AR1488" s="21"/>
      <c r="AS1488" s="21"/>
      <c r="AT1488" s="21"/>
      <c r="AU1488" s="21"/>
      <c r="AV1488" s="21"/>
      <c r="AW1488" s="21"/>
      <c r="AX1488" s="21"/>
      <c r="AY1488" s="21"/>
      <c r="AZ1488" s="21"/>
      <c r="BA1488" s="21"/>
      <c r="BB1488" s="21"/>
      <c r="BC1488" s="21"/>
      <c r="BD1488" s="21"/>
      <c r="BE1488" s="21"/>
      <c r="BF1488" s="21"/>
      <c r="BG1488" s="21"/>
      <c r="BH1488" s="21"/>
      <c r="BI1488" s="21"/>
      <c r="BJ1488" s="21"/>
      <c r="BK1488" s="21"/>
      <c r="BL1488" s="21"/>
      <c r="BM1488" s="21"/>
      <c r="BN1488" s="21"/>
      <c r="BO1488" s="21"/>
      <c r="BP1488" s="21"/>
      <c r="BQ1488" s="21"/>
      <c r="BR1488" s="21"/>
      <c r="BS1488" s="21"/>
      <c r="BT1488" s="21"/>
      <c r="BU1488" s="21"/>
      <c r="BV1488" s="21"/>
      <c r="BW1488" s="21"/>
      <c r="BX1488" s="21"/>
      <c r="BY1488" s="21"/>
    </row>
    <row r="1489" spans="2:77" s="92" customFormat="1" ht="18" customHeight="1" x14ac:dyDescent="0.2">
      <c r="B1489" s="97"/>
      <c r="C1489" s="23"/>
      <c r="D1489" s="98"/>
      <c r="E1489" s="9"/>
      <c r="F1489" s="9"/>
      <c r="G1489" s="9"/>
      <c r="H1489" s="9"/>
      <c r="I1489" s="9"/>
      <c r="J1489" s="9"/>
      <c r="K1489" s="9"/>
      <c r="L1489" s="114"/>
      <c r="M1489" s="114"/>
      <c r="N1489" s="114"/>
      <c r="O1489" s="97"/>
      <c r="P1489" s="97"/>
      <c r="Q1489" s="9"/>
      <c r="R1489" s="112"/>
      <c r="S1489" s="107"/>
      <c r="T1489" s="107"/>
      <c r="U1489" s="96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  <c r="AF1489" s="21"/>
      <c r="AG1489" s="21"/>
      <c r="AH1489" s="21"/>
      <c r="AI1489" s="21"/>
      <c r="AJ1489" s="21"/>
      <c r="AK1489" s="21"/>
      <c r="AL1489" s="21"/>
      <c r="AM1489" s="21"/>
      <c r="AN1489" s="21"/>
      <c r="AO1489" s="21"/>
      <c r="AP1489" s="21"/>
      <c r="AQ1489" s="21"/>
      <c r="AR1489" s="21"/>
      <c r="AS1489" s="21"/>
      <c r="AT1489" s="21"/>
      <c r="AU1489" s="21"/>
      <c r="AV1489" s="21"/>
      <c r="AW1489" s="21"/>
      <c r="AX1489" s="21"/>
      <c r="AY1489" s="21"/>
      <c r="AZ1489" s="21"/>
      <c r="BA1489" s="21"/>
      <c r="BB1489" s="21"/>
      <c r="BC1489" s="21"/>
      <c r="BD1489" s="21"/>
      <c r="BE1489" s="21"/>
      <c r="BF1489" s="21"/>
      <c r="BG1489" s="21"/>
      <c r="BH1489" s="21"/>
      <c r="BI1489" s="21"/>
      <c r="BJ1489" s="21"/>
      <c r="BK1489" s="21"/>
      <c r="BL1489" s="21"/>
      <c r="BM1489" s="21"/>
      <c r="BN1489" s="21"/>
      <c r="BO1489" s="21"/>
      <c r="BP1489" s="21"/>
      <c r="BQ1489" s="21"/>
      <c r="BR1489" s="21"/>
      <c r="BS1489" s="21"/>
      <c r="BT1489" s="21"/>
      <c r="BU1489" s="21"/>
      <c r="BV1489" s="21"/>
      <c r="BW1489" s="21"/>
      <c r="BX1489" s="21"/>
      <c r="BY1489" s="21"/>
    </row>
    <row r="1490" spans="2:77" s="92" customFormat="1" ht="18" customHeight="1" x14ac:dyDescent="0.2">
      <c r="B1490" s="97"/>
      <c r="C1490" s="23"/>
      <c r="D1490" s="98"/>
      <c r="E1490" s="9"/>
      <c r="F1490" s="9"/>
      <c r="G1490" s="9"/>
      <c r="H1490" s="9"/>
      <c r="I1490" s="9"/>
      <c r="J1490" s="9"/>
      <c r="K1490" s="9"/>
      <c r="L1490" s="114"/>
      <c r="M1490" s="114"/>
      <c r="N1490" s="114"/>
      <c r="O1490" s="97"/>
      <c r="P1490" s="97"/>
      <c r="Q1490" s="9"/>
      <c r="R1490" s="112"/>
      <c r="S1490" s="107"/>
      <c r="T1490" s="107"/>
      <c r="U1490" s="96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  <c r="AG1490" s="21"/>
      <c r="AH1490" s="21"/>
      <c r="AI1490" s="21"/>
      <c r="AJ1490" s="21"/>
      <c r="AK1490" s="21"/>
      <c r="AL1490" s="21"/>
      <c r="AM1490" s="21"/>
      <c r="AN1490" s="21"/>
      <c r="AO1490" s="21"/>
      <c r="AP1490" s="21"/>
      <c r="AQ1490" s="21"/>
      <c r="AR1490" s="21"/>
      <c r="AS1490" s="21"/>
      <c r="AT1490" s="21"/>
      <c r="AU1490" s="21"/>
      <c r="AV1490" s="21"/>
      <c r="AW1490" s="21"/>
      <c r="AX1490" s="21"/>
      <c r="AY1490" s="21"/>
      <c r="AZ1490" s="21"/>
      <c r="BA1490" s="21"/>
      <c r="BB1490" s="21"/>
      <c r="BC1490" s="21"/>
      <c r="BD1490" s="21"/>
      <c r="BE1490" s="21"/>
      <c r="BF1490" s="21"/>
      <c r="BG1490" s="21"/>
      <c r="BH1490" s="21"/>
      <c r="BI1490" s="21"/>
      <c r="BJ1490" s="21"/>
      <c r="BK1490" s="21"/>
      <c r="BL1490" s="21"/>
      <c r="BM1490" s="21"/>
      <c r="BN1490" s="21"/>
      <c r="BO1490" s="21"/>
      <c r="BP1490" s="21"/>
      <c r="BQ1490" s="21"/>
      <c r="BR1490" s="21"/>
      <c r="BS1490" s="21"/>
      <c r="BT1490" s="21"/>
      <c r="BU1490" s="21"/>
      <c r="BV1490" s="21"/>
      <c r="BW1490" s="21"/>
      <c r="BX1490" s="21"/>
      <c r="BY1490" s="21"/>
    </row>
    <row r="1491" spans="2:77" s="92" customFormat="1" ht="18" customHeight="1" x14ac:dyDescent="0.2">
      <c r="B1491" s="97"/>
      <c r="C1491" s="23"/>
      <c r="D1491" s="98"/>
      <c r="E1491" s="9"/>
      <c r="F1491" s="9"/>
      <c r="G1491" s="9"/>
      <c r="H1491" s="9"/>
      <c r="I1491" s="9"/>
      <c r="J1491" s="9"/>
      <c r="K1491" s="9"/>
      <c r="L1491" s="114"/>
      <c r="M1491" s="114"/>
      <c r="N1491" s="114"/>
      <c r="O1491" s="97"/>
      <c r="P1491" s="97"/>
      <c r="Q1491" s="9"/>
      <c r="R1491" s="112"/>
      <c r="S1491" s="107"/>
      <c r="T1491" s="107"/>
      <c r="U1491" s="96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  <c r="AF1491" s="21"/>
      <c r="AG1491" s="21"/>
      <c r="AH1491" s="21"/>
      <c r="AI1491" s="21"/>
      <c r="AJ1491" s="21"/>
      <c r="AK1491" s="21"/>
      <c r="AL1491" s="21"/>
      <c r="AM1491" s="21"/>
      <c r="AN1491" s="21"/>
      <c r="AO1491" s="21"/>
      <c r="AP1491" s="21"/>
      <c r="AQ1491" s="21"/>
      <c r="AR1491" s="21"/>
      <c r="AS1491" s="21"/>
      <c r="AT1491" s="21"/>
      <c r="AU1491" s="21"/>
      <c r="AV1491" s="21"/>
      <c r="AW1491" s="21"/>
      <c r="AX1491" s="21"/>
      <c r="AY1491" s="21"/>
      <c r="AZ1491" s="21"/>
      <c r="BA1491" s="21"/>
      <c r="BB1491" s="21"/>
      <c r="BC1491" s="21"/>
      <c r="BD1491" s="21"/>
      <c r="BE1491" s="21"/>
      <c r="BF1491" s="21"/>
      <c r="BG1491" s="21"/>
      <c r="BH1491" s="21"/>
      <c r="BI1491" s="21"/>
      <c r="BJ1491" s="21"/>
      <c r="BK1491" s="21"/>
      <c r="BL1491" s="21"/>
      <c r="BM1491" s="21"/>
      <c r="BN1491" s="21"/>
      <c r="BO1491" s="21"/>
      <c r="BP1491" s="21"/>
      <c r="BQ1491" s="21"/>
      <c r="BR1491" s="21"/>
      <c r="BS1491" s="21"/>
      <c r="BT1491" s="21"/>
      <c r="BU1491" s="21"/>
      <c r="BV1491" s="21"/>
      <c r="BW1491" s="21"/>
      <c r="BX1491" s="21"/>
      <c r="BY1491" s="21"/>
    </row>
    <row r="1492" spans="2:77" s="92" customFormat="1" ht="18" customHeight="1" x14ac:dyDescent="0.2">
      <c r="B1492" s="97"/>
      <c r="C1492" s="23"/>
      <c r="D1492" s="98"/>
      <c r="E1492" s="9"/>
      <c r="F1492" s="9"/>
      <c r="G1492" s="9"/>
      <c r="H1492" s="9"/>
      <c r="I1492" s="9"/>
      <c r="J1492" s="9"/>
      <c r="K1492" s="9"/>
      <c r="L1492" s="114"/>
      <c r="M1492" s="114"/>
      <c r="N1492" s="114"/>
      <c r="O1492" s="97"/>
      <c r="P1492" s="97"/>
      <c r="Q1492" s="9"/>
      <c r="R1492" s="112"/>
      <c r="S1492" s="107"/>
      <c r="T1492" s="107"/>
      <c r="U1492" s="96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  <c r="AF1492" s="21"/>
      <c r="AG1492" s="21"/>
      <c r="AH1492" s="21"/>
      <c r="AI1492" s="21"/>
      <c r="AJ1492" s="21"/>
      <c r="AK1492" s="21"/>
      <c r="AL1492" s="21"/>
      <c r="AM1492" s="21"/>
      <c r="AN1492" s="21"/>
      <c r="AO1492" s="21"/>
      <c r="AP1492" s="21"/>
      <c r="AQ1492" s="21"/>
      <c r="AR1492" s="21"/>
      <c r="AS1492" s="21"/>
      <c r="AT1492" s="21"/>
      <c r="AU1492" s="21"/>
      <c r="AV1492" s="21"/>
      <c r="AW1492" s="21"/>
      <c r="AX1492" s="21"/>
      <c r="AY1492" s="21"/>
      <c r="AZ1492" s="21"/>
      <c r="BA1492" s="21"/>
      <c r="BB1492" s="21"/>
      <c r="BC1492" s="21"/>
      <c r="BD1492" s="21"/>
      <c r="BE1492" s="21"/>
      <c r="BF1492" s="21"/>
      <c r="BG1492" s="21"/>
      <c r="BH1492" s="21"/>
      <c r="BI1492" s="21"/>
      <c r="BJ1492" s="21"/>
      <c r="BK1492" s="21"/>
      <c r="BL1492" s="21"/>
      <c r="BM1492" s="21"/>
      <c r="BN1492" s="21"/>
      <c r="BO1492" s="21"/>
      <c r="BP1492" s="21"/>
      <c r="BQ1492" s="21"/>
      <c r="BR1492" s="21"/>
      <c r="BS1492" s="21"/>
      <c r="BT1492" s="21"/>
      <c r="BU1492" s="21"/>
      <c r="BV1492" s="21"/>
      <c r="BW1492" s="21"/>
      <c r="BX1492" s="21"/>
      <c r="BY1492" s="21"/>
    </row>
    <row r="1493" spans="2:77" s="92" customFormat="1" ht="18" customHeight="1" x14ac:dyDescent="0.2">
      <c r="B1493" s="97"/>
      <c r="C1493" s="23"/>
      <c r="D1493" s="98"/>
      <c r="E1493" s="9"/>
      <c r="F1493" s="9"/>
      <c r="G1493" s="9"/>
      <c r="H1493" s="9"/>
      <c r="I1493" s="9"/>
      <c r="J1493" s="9"/>
      <c r="K1493" s="9"/>
      <c r="L1493" s="114"/>
      <c r="M1493" s="114"/>
      <c r="N1493" s="114"/>
      <c r="O1493" s="97"/>
      <c r="P1493" s="97"/>
      <c r="Q1493" s="9"/>
      <c r="R1493" s="112"/>
      <c r="S1493" s="107"/>
      <c r="T1493" s="107"/>
      <c r="U1493" s="96"/>
      <c r="V1493" s="21"/>
      <c r="W1493" s="21"/>
      <c r="X1493" s="21"/>
      <c r="Y1493" s="21"/>
      <c r="Z1493" s="21"/>
      <c r="AA1493" s="21"/>
      <c r="AB1493" s="21"/>
      <c r="AC1493" s="21"/>
      <c r="AD1493" s="21"/>
      <c r="AE1493" s="21"/>
      <c r="AF1493" s="21"/>
      <c r="AG1493" s="21"/>
      <c r="AH1493" s="21"/>
      <c r="AI1493" s="21"/>
      <c r="AJ1493" s="21"/>
      <c r="AK1493" s="21"/>
      <c r="AL1493" s="21"/>
      <c r="AM1493" s="21"/>
      <c r="AN1493" s="21"/>
      <c r="AO1493" s="21"/>
      <c r="AP1493" s="21"/>
      <c r="AQ1493" s="21"/>
      <c r="AR1493" s="21"/>
      <c r="AS1493" s="21"/>
      <c r="AT1493" s="21"/>
      <c r="AU1493" s="21"/>
      <c r="AV1493" s="21"/>
      <c r="AW1493" s="21"/>
      <c r="AX1493" s="21"/>
      <c r="AY1493" s="21"/>
      <c r="AZ1493" s="21"/>
      <c r="BA1493" s="21"/>
      <c r="BB1493" s="21"/>
      <c r="BC1493" s="21"/>
      <c r="BD1493" s="21"/>
      <c r="BE1493" s="21"/>
      <c r="BF1493" s="21"/>
      <c r="BG1493" s="21"/>
      <c r="BH1493" s="21"/>
      <c r="BI1493" s="21"/>
      <c r="BJ1493" s="21"/>
      <c r="BK1493" s="21"/>
      <c r="BL1493" s="21"/>
      <c r="BM1493" s="21"/>
      <c r="BN1493" s="21"/>
      <c r="BO1493" s="21"/>
      <c r="BP1493" s="21"/>
      <c r="BQ1493" s="21"/>
      <c r="BR1493" s="21"/>
      <c r="BS1493" s="21"/>
      <c r="BT1493" s="21"/>
      <c r="BU1493" s="21"/>
      <c r="BV1493" s="21"/>
      <c r="BW1493" s="21"/>
      <c r="BX1493" s="21"/>
      <c r="BY1493" s="21"/>
    </row>
    <row r="1494" spans="2:77" s="92" customFormat="1" ht="18" customHeight="1" x14ac:dyDescent="0.2">
      <c r="B1494" s="97"/>
      <c r="C1494" s="23"/>
      <c r="D1494" s="98"/>
      <c r="E1494" s="9"/>
      <c r="F1494" s="9"/>
      <c r="G1494" s="9"/>
      <c r="H1494" s="9"/>
      <c r="I1494" s="9"/>
      <c r="J1494" s="9"/>
      <c r="K1494" s="9"/>
      <c r="L1494" s="114"/>
      <c r="M1494" s="114"/>
      <c r="N1494" s="114"/>
      <c r="O1494" s="97"/>
      <c r="P1494" s="97"/>
      <c r="Q1494" s="9"/>
      <c r="R1494" s="112"/>
      <c r="S1494" s="107"/>
      <c r="T1494" s="107"/>
      <c r="U1494" s="96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  <c r="AF1494" s="21"/>
      <c r="AG1494" s="21"/>
      <c r="AH1494" s="21"/>
      <c r="AI1494" s="21"/>
      <c r="AJ1494" s="21"/>
      <c r="AK1494" s="21"/>
      <c r="AL1494" s="21"/>
      <c r="AM1494" s="21"/>
      <c r="AN1494" s="21"/>
      <c r="AO1494" s="21"/>
      <c r="AP1494" s="21"/>
      <c r="AQ1494" s="21"/>
      <c r="AR1494" s="21"/>
      <c r="AS1494" s="21"/>
      <c r="AT1494" s="21"/>
      <c r="AU1494" s="21"/>
      <c r="AV1494" s="21"/>
      <c r="AW1494" s="21"/>
      <c r="AX1494" s="21"/>
      <c r="AY1494" s="21"/>
      <c r="AZ1494" s="21"/>
      <c r="BA1494" s="21"/>
      <c r="BB1494" s="21"/>
      <c r="BC1494" s="21"/>
      <c r="BD1494" s="21"/>
      <c r="BE1494" s="21"/>
      <c r="BF1494" s="21"/>
      <c r="BG1494" s="21"/>
      <c r="BH1494" s="21"/>
      <c r="BI1494" s="21"/>
      <c r="BJ1494" s="21"/>
      <c r="BK1494" s="21"/>
      <c r="BL1494" s="21"/>
      <c r="BM1494" s="21"/>
      <c r="BN1494" s="21"/>
      <c r="BO1494" s="21"/>
      <c r="BP1494" s="21"/>
      <c r="BQ1494" s="21"/>
      <c r="BR1494" s="21"/>
      <c r="BS1494" s="21"/>
      <c r="BT1494" s="21"/>
      <c r="BU1494" s="21"/>
      <c r="BV1494" s="21"/>
      <c r="BW1494" s="21"/>
      <c r="BX1494" s="21"/>
      <c r="BY1494" s="21"/>
    </row>
    <row r="1495" spans="2:77" s="92" customFormat="1" ht="18" customHeight="1" x14ac:dyDescent="0.2">
      <c r="B1495" s="97"/>
      <c r="C1495" s="23"/>
      <c r="D1495" s="98"/>
      <c r="E1495" s="9"/>
      <c r="F1495" s="9"/>
      <c r="G1495" s="9"/>
      <c r="H1495" s="9"/>
      <c r="I1495" s="9"/>
      <c r="J1495" s="9"/>
      <c r="K1495" s="9"/>
      <c r="L1495" s="114"/>
      <c r="M1495" s="114"/>
      <c r="N1495" s="114"/>
      <c r="O1495" s="97"/>
      <c r="P1495" s="97"/>
      <c r="Q1495" s="9"/>
      <c r="R1495" s="112"/>
      <c r="S1495" s="107"/>
      <c r="T1495" s="107"/>
      <c r="U1495" s="96"/>
      <c r="V1495" s="21"/>
      <c r="W1495" s="21"/>
      <c r="X1495" s="21"/>
      <c r="Y1495" s="21"/>
      <c r="Z1495" s="21"/>
      <c r="AA1495" s="21"/>
      <c r="AB1495" s="21"/>
      <c r="AC1495" s="21"/>
      <c r="AD1495" s="21"/>
      <c r="AE1495" s="21"/>
      <c r="AF1495" s="21"/>
      <c r="AG1495" s="21"/>
      <c r="AH1495" s="21"/>
      <c r="AI1495" s="21"/>
      <c r="AJ1495" s="21"/>
      <c r="AK1495" s="21"/>
      <c r="AL1495" s="21"/>
      <c r="AM1495" s="21"/>
      <c r="AN1495" s="21"/>
      <c r="AO1495" s="21"/>
      <c r="AP1495" s="21"/>
      <c r="AQ1495" s="21"/>
      <c r="AR1495" s="21"/>
      <c r="AS1495" s="21"/>
      <c r="AT1495" s="21"/>
      <c r="AU1495" s="21"/>
      <c r="AV1495" s="21"/>
      <c r="AW1495" s="21"/>
      <c r="AX1495" s="21"/>
      <c r="AY1495" s="21"/>
      <c r="AZ1495" s="21"/>
      <c r="BA1495" s="21"/>
      <c r="BB1495" s="21"/>
      <c r="BC1495" s="21"/>
      <c r="BD1495" s="21"/>
      <c r="BE1495" s="21"/>
      <c r="BF1495" s="21"/>
      <c r="BG1495" s="21"/>
      <c r="BH1495" s="21"/>
      <c r="BI1495" s="21"/>
      <c r="BJ1495" s="21"/>
      <c r="BK1495" s="21"/>
      <c r="BL1495" s="21"/>
      <c r="BM1495" s="21"/>
      <c r="BN1495" s="21"/>
      <c r="BO1495" s="21"/>
      <c r="BP1495" s="21"/>
      <c r="BQ1495" s="21"/>
      <c r="BR1495" s="21"/>
      <c r="BS1495" s="21"/>
      <c r="BT1495" s="21"/>
      <c r="BU1495" s="21"/>
      <c r="BV1495" s="21"/>
      <c r="BW1495" s="21"/>
      <c r="BX1495" s="21"/>
      <c r="BY1495" s="21"/>
    </row>
    <row r="1496" spans="2:77" s="92" customFormat="1" ht="18" customHeight="1" x14ac:dyDescent="0.2">
      <c r="B1496" s="97"/>
      <c r="C1496" s="23"/>
      <c r="D1496" s="98"/>
      <c r="E1496" s="9"/>
      <c r="F1496" s="9"/>
      <c r="G1496" s="9"/>
      <c r="H1496" s="9"/>
      <c r="I1496" s="9"/>
      <c r="J1496" s="9"/>
      <c r="K1496" s="9"/>
      <c r="L1496" s="114"/>
      <c r="M1496" s="114"/>
      <c r="N1496" s="114"/>
      <c r="O1496" s="97"/>
      <c r="P1496" s="97"/>
      <c r="Q1496" s="9"/>
      <c r="R1496" s="112"/>
      <c r="S1496" s="107"/>
      <c r="T1496" s="107"/>
      <c r="U1496" s="96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  <c r="AF1496" s="21"/>
      <c r="AG1496" s="21"/>
      <c r="AH1496" s="21"/>
      <c r="AI1496" s="21"/>
      <c r="AJ1496" s="21"/>
      <c r="AK1496" s="21"/>
      <c r="AL1496" s="21"/>
      <c r="AM1496" s="21"/>
      <c r="AN1496" s="21"/>
      <c r="AO1496" s="21"/>
      <c r="AP1496" s="21"/>
      <c r="AQ1496" s="21"/>
      <c r="AR1496" s="21"/>
      <c r="AS1496" s="21"/>
      <c r="AT1496" s="21"/>
      <c r="AU1496" s="21"/>
      <c r="AV1496" s="21"/>
      <c r="AW1496" s="21"/>
      <c r="AX1496" s="21"/>
      <c r="AY1496" s="21"/>
      <c r="AZ1496" s="21"/>
      <c r="BA1496" s="21"/>
      <c r="BB1496" s="21"/>
      <c r="BC1496" s="21"/>
      <c r="BD1496" s="21"/>
      <c r="BE1496" s="21"/>
      <c r="BF1496" s="21"/>
      <c r="BG1496" s="21"/>
      <c r="BH1496" s="21"/>
      <c r="BI1496" s="21"/>
      <c r="BJ1496" s="21"/>
      <c r="BK1496" s="21"/>
      <c r="BL1496" s="21"/>
      <c r="BM1496" s="21"/>
      <c r="BN1496" s="21"/>
      <c r="BO1496" s="21"/>
      <c r="BP1496" s="21"/>
      <c r="BQ1496" s="21"/>
      <c r="BR1496" s="21"/>
      <c r="BS1496" s="21"/>
      <c r="BT1496" s="21"/>
      <c r="BU1496" s="21"/>
      <c r="BV1496" s="21"/>
      <c r="BW1496" s="21"/>
      <c r="BX1496" s="21"/>
      <c r="BY1496" s="21"/>
    </row>
    <row r="1497" spans="2:77" s="92" customFormat="1" ht="18" customHeight="1" x14ac:dyDescent="0.2">
      <c r="B1497" s="97"/>
      <c r="C1497" s="23"/>
      <c r="D1497" s="98"/>
      <c r="E1497" s="9"/>
      <c r="F1497" s="9"/>
      <c r="G1497" s="9"/>
      <c r="H1497" s="9"/>
      <c r="I1497" s="9"/>
      <c r="J1497" s="9"/>
      <c r="K1497" s="9"/>
      <c r="L1497" s="114"/>
      <c r="M1497" s="114"/>
      <c r="N1497" s="114"/>
      <c r="O1497" s="97"/>
      <c r="P1497" s="97"/>
      <c r="Q1497" s="9"/>
      <c r="R1497" s="112"/>
      <c r="S1497" s="107"/>
      <c r="T1497" s="107"/>
      <c r="U1497" s="96"/>
      <c r="V1497" s="21"/>
      <c r="W1497" s="21"/>
      <c r="X1497" s="21"/>
      <c r="Y1497" s="21"/>
      <c r="Z1497" s="21"/>
      <c r="AA1497" s="21"/>
      <c r="AB1497" s="21"/>
      <c r="AC1497" s="21"/>
      <c r="AD1497" s="21"/>
      <c r="AE1497" s="21"/>
      <c r="AF1497" s="21"/>
      <c r="AG1497" s="21"/>
      <c r="AH1497" s="21"/>
      <c r="AI1497" s="21"/>
      <c r="AJ1497" s="21"/>
      <c r="AK1497" s="21"/>
      <c r="AL1497" s="21"/>
      <c r="AM1497" s="21"/>
      <c r="AN1497" s="21"/>
      <c r="AO1497" s="21"/>
      <c r="AP1497" s="21"/>
      <c r="AQ1497" s="21"/>
      <c r="AR1497" s="21"/>
      <c r="AS1497" s="21"/>
      <c r="AT1497" s="21"/>
      <c r="AU1497" s="21"/>
      <c r="AV1497" s="21"/>
      <c r="AW1497" s="21"/>
      <c r="AX1497" s="21"/>
      <c r="AY1497" s="21"/>
      <c r="AZ1497" s="21"/>
      <c r="BA1497" s="21"/>
      <c r="BB1497" s="21"/>
      <c r="BC1497" s="21"/>
      <c r="BD1497" s="21"/>
      <c r="BE1497" s="21"/>
      <c r="BF1497" s="21"/>
      <c r="BG1497" s="21"/>
      <c r="BH1497" s="21"/>
      <c r="BI1497" s="21"/>
      <c r="BJ1497" s="21"/>
      <c r="BK1497" s="21"/>
      <c r="BL1497" s="21"/>
      <c r="BM1497" s="21"/>
      <c r="BN1497" s="21"/>
      <c r="BO1497" s="21"/>
      <c r="BP1497" s="21"/>
      <c r="BQ1497" s="21"/>
      <c r="BR1497" s="21"/>
      <c r="BS1497" s="21"/>
      <c r="BT1497" s="21"/>
      <c r="BU1497" s="21"/>
      <c r="BV1497" s="21"/>
      <c r="BW1497" s="21"/>
      <c r="BX1497" s="21"/>
      <c r="BY1497" s="21"/>
    </row>
    <row r="1498" spans="2:77" s="92" customFormat="1" ht="18" customHeight="1" x14ac:dyDescent="0.2">
      <c r="B1498" s="97"/>
      <c r="C1498" s="23"/>
      <c r="D1498" s="98"/>
      <c r="E1498" s="9"/>
      <c r="F1498" s="9"/>
      <c r="G1498" s="9"/>
      <c r="H1498" s="9"/>
      <c r="I1498" s="9"/>
      <c r="J1498" s="9"/>
      <c r="K1498" s="9"/>
      <c r="L1498" s="114"/>
      <c r="M1498" s="114"/>
      <c r="N1498" s="114"/>
      <c r="O1498" s="97"/>
      <c r="P1498" s="97"/>
      <c r="Q1498" s="9"/>
      <c r="R1498" s="112"/>
      <c r="S1498" s="107"/>
      <c r="T1498" s="107"/>
      <c r="U1498" s="96"/>
      <c r="V1498" s="21"/>
      <c r="W1498" s="21"/>
      <c r="X1498" s="21"/>
      <c r="Y1498" s="21"/>
      <c r="Z1498" s="21"/>
      <c r="AA1498" s="21"/>
      <c r="AB1498" s="21"/>
      <c r="AC1498" s="21"/>
      <c r="AD1498" s="21"/>
      <c r="AE1498" s="21"/>
      <c r="AF1498" s="21"/>
      <c r="AG1498" s="21"/>
      <c r="AH1498" s="21"/>
      <c r="AI1498" s="21"/>
      <c r="AJ1498" s="21"/>
      <c r="AK1498" s="21"/>
      <c r="AL1498" s="21"/>
      <c r="AM1498" s="21"/>
      <c r="AN1498" s="21"/>
      <c r="AO1498" s="21"/>
      <c r="AP1498" s="21"/>
      <c r="AQ1498" s="21"/>
      <c r="AR1498" s="21"/>
      <c r="AS1498" s="21"/>
      <c r="AT1498" s="21"/>
      <c r="AU1498" s="21"/>
      <c r="AV1498" s="21"/>
      <c r="AW1498" s="21"/>
      <c r="AX1498" s="21"/>
      <c r="AY1498" s="21"/>
      <c r="AZ1498" s="21"/>
      <c r="BA1498" s="21"/>
      <c r="BB1498" s="21"/>
      <c r="BC1498" s="21"/>
      <c r="BD1498" s="21"/>
      <c r="BE1498" s="21"/>
      <c r="BF1498" s="21"/>
      <c r="BG1498" s="21"/>
      <c r="BH1498" s="21"/>
      <c r="BI1498" s="21"/>
      <c r="BJ1498" s="21"/>
      <c r="BK1498" s="21"/>
      <c r="BL1498" s="21"/>
      <c r="BM1498" s="21"/>
      <c r="BN1498" s="21"/>
      <c r="BO1498" s="21"/>
      <c r="BP1498" s="21"/>
      <c r="BQ1498" s="21"/>
      <c r="BR1498" s="21"/>
      <c r="BS1498" s="21"/>
      <c r="BT1498" s="21"/>
      <c r="BU1498" s="21"/>
      <c r="BV1498" s="21"/>
      <c r="BW1498" s="21"/>
      <c r="BX1498" s="21"/>
      <c r="BY1498" s="21"/>
    </row>
    <row r="1499" spans="2:77" s="92" customFormat="1" ht="18" customHeight="1" x14ac:dyDescent="0.2">
      <c r="B1499" s="97"/>
      <c r="C1499" s="23"/>
      <c r="D1499" s="98"/>
      <c r="E1499" s="9"/>
      <c r="F1499" s="9"/>
      <c r="G1499" s="9"/>
      <c r="H1499" s="9"/>
      <c r="I1499" s="9"/>
      <c r="J1499" s="9"/>
      <c r="K1499" s="9"/>
      <c r="L1499" s="114"/>
      <c r="M1499" s="114"/>
      <c r="N1499" s="114"/>
      <c r="O1499" s="97"/>
      <c r="P1499" s="97"/>
      <c r="Q1499" s="9"/>
      <c r="R1499" s="112"/>
      <c r="S1499" s="107"/>
      <c r="T1499" s="107"/>
      <c r="U1499" s="96"/>
      <c r="V1499" s="21"/>
      <c r="W1499" s="21"/>
      <c r="X1499" s="21"/>
      <c r="Y1499" s="21"/>
      <c r="Z1499" s="21"/>
      <c r="AA1499" s="21"/>
      <c r="AB1499" s="21"/>
      <c r="AC1499" s="21"/>
      <c r="AD1499" s="21"/>
      <c r="AE1499" s="21"/>
      <c r="AF1499" s="21"/>
      <c r="AG1499" s="21"/>
      <c r="AH1499" s="21"/>
      <c r="AI1499" s="21"/>
      <c r="AJ1499" s="21"/>
      <c r="AK1499" s="21"/>
      <c r="AL1499" s="21"/>
      <c r="AM1499" s="21"/>
      <c r="AN1499" s="21"/>
      <c r="AO1499" s="21"/>
      <c r="AP1499" s="21"/>
      <c r="AQ1499" s="21"/>
      <c r="AR1499" s="21"/>
      <c r="AS1499" s="21"/>
      <c r="AT1499" s="21"/>
      <c r="AU1499" s="21"/>
      <c r="AV1499" s="21"/>
      <c r="AW1499" s="21"/>
      <c r="AX1499" s="21"/>
      <c r="AY1499" s="21"/>
      <c r="AZ1499" s="21"/>
      <c r="BA1499" s="21"/>
      <c r="BB1499" s="21"/>
      <c r="BC1499" s="21"/>
      <c r="BD1499" s="21"/>
      <c r="BE1499" s="21"/>
      <c r="BF1499" s="21"/>
      <c r="BG1499" s="21"/>
      <c r="BH1499" s="21"/>
      <c r="BI1499" s="21"/>
      <c r="BJ1499" s="21"/>
      <c r="BK1499" s="21"/>
      <c r="BL1499" s="21"/>
      <c r="BM1499" s="21"/>
      <c r="BN1499" s="21"/>
      <c r="BO1499" s="21"/>
      <c r="BP1499" s="21"/>
      <c r="BQ1499" s="21"/>
      <c r="BR1499" s="21"/>
      <c r="BS1499" s="21"/>
      <c r="BT1499" s="21"/>
      <c r="BU1499" s="21"/>
      <c r="BV1499" s="21"/>
      <c r="BW1499" s="21"/>
      <c r="BX1499" s="21"/>
      <c r="BY1499" s="21"/>
    </row>
    <row r="1500" spans="2:77" s="92" customFormat="1" ht="18" customHeight="1" x14ac:dyDescent="0.2">
      <c r="B1500" s="97"/>
      <c r="C1500" s="23"/>
      <c r="D1500" s="98"/>
      <c r="E1500" s="9"/>
      <c r="F1500" s="9"/>
      <c r="G1500" s="9"/>
      <c r="H1500" s="9"/>
      <c r="I1500" s="9"/>
      <c r="J1500" s="9"/>
      <c r="K1500" s="9"/>
      <c r="L1500" s="114"/>
      <c r="M1500" s="114"/>
      <c r="N1500" s="114"/>
      <c r="O1500" s="97"/>
      <c r="P1500" s="97"/>
      <c r="Q1500" s="9"/>
      <c r="R1500" s="112"/>
      <c r="S1500" s="107"/>
      <c r="T1500" s="107"/>
      <c r="U1500" s="96"/>
      <c r="V1500" s="21"/>
      <c r="W1500" s="21"/>
      <c r="X1500" s="21"/>
      <c r="Y1500" s="21"/>
      <c r="Z1500" s="21"/>
      <c r="AA1500" s="21"/>
      <c r="AB1500" s="21"/>
      <c r="AC1500" s="21"/>
      <c r="AD1500" s="21"/>
      <c r="AE1500" s="21"/>
      <c r="AF1500" s="21"/>
      <c r="AG1500" s="21"/>
      <c r="AH1500" s="21"/>
      <c r="AI1500" s="21"/>
      <c r="AJ1500" s="21"/>
      <c r="AK1500" s="21"/>
      <c r="AL1500" s="21"/>
      <c r="AM1500" s="21"/>
      <c r="AN1500" s="21"/>
      <c r="AO1500" s="21"/>
      <c r="AP1500" s="21"/>
      <c r="AQ1500" s="21"/>
      <c r="AR1500" s="21"/>
      <c r="AS1500" s="21"/>
      <c r="AT1500" s="21"/>
      <c r="AU1500" s="21"/>
      <c r="AV1500" s="21"/>
      <c r="AW1500" s="21"/>
      <c r="AX1500" s="21"/>
      <c r="AY1500" s="21"/>
      <c r="AZ1500" s="21"/>
      <c r="BA1500" s="21"/>
      <c r="BB1500" s="21"/>
      <c r="BC1500" s="21"/>
      <c r="BD1500" s="21"/>
      <c r="BE1500" s="21"/>
      <c r="BF1500" s="21"/>
      <c r="BG1500" s="21"/>
      <c r="BH1500" s="21"/>
      <c r="BI1500" s="21"/>
      <c r="BJ1500" s="21"/>
      <c r="BK1500" s="21"/>
      <c r="BL1500" s="21"/>
      <c r="BM1500" s="21"/>
      <c r="BN1500" s="21"/>
      <c r="BO1500" s="21"/>
      <c r="BP1500" s="21"/>
      <c r="BQ1500" s="21"/>
      <c r="BR1500" s="21"/>
      <c r="BS1500" s="21"/>
      <c r="BT1500" s="21"/>
      <c r="BU1500" s="21"/>
      <c r="BV1500" s="21"/>
      <c r="BW1500" s="21"/>
      <c r="BX1500" s="21"/>
      <c r="BY1500" s="21"/>
    </row>
    <row r="1501" spans="2:77" s="92" customFormat="1" ht="18" customHeight="1" x14ac:dyDescent="0.2">
      <c r="B1501" s="97"/>
      <c r="C1501" s="23"/>
      <c r="D1501" s="98"/>
      <c r="E1501" s="9"/>
      <c r="F1501" s="9"/>
      <c r="G1501" s="9"/>
      <c r="H1501" s="9"/>
      <c r="I1501" s="9"/>
      <c r="J1501" s="9"/>
      <c r="K1501" s="9"/>
      <c r="L1501" s="114"/>
      <c r="M1501" s="114"/>
      <c r="N1501" s="114"/>
      <c r="O1501" s="97"/>
      <c r="P1501" s="97"/>
      <c r="Q1501" s="9"/>
      <c r="R1501" s="112"/>
      <c r="S1501" s="107"/>
      <c r="T1501" s="107"/>
      <c r="U1501" s="96"/>
      <c r="V1501" s="21"/>
      <c r="W1501" s="21"/>
      <c r="X1501" s="21"/>
      <c r="Y1501" s="21"/>
      <c r="Z1501" s="21"/>
      <c r="AA1501" s="21"/>
      <c r="AB1501" s="21"/>
      <c r="AC1501" s="21"/>
      <c r="AD1501" s="21"/>
      <c r="AE1501" s="21"/>
      <c r="AF1501" s="21"/>
      <c r="AG1501" s="21"/>
      <c r="AH1501" s="21"/>
      <c r="AI1501" s="21"/>
      <c r="AJ1501" s="21"/>
      <c r="AK1501" s="21"/>
      <c r="AL1501" s="21"/>
      <c r="AM1501" s="21"/>
      <c r="AN1501" s="21"/>
      <c r="AO1501" s="21"/>
      <c r="AP1501" s="21"/>
      <c r="AQ1501" s="21"/>
      <c r="AR1501" s="21"/>
      <c r="AS1501" s="21"/>
      <c r="AT1501" s="21"/>
      <c r="AU1501" s="21"/>
      <c r="AV1501" s="21"/>
      <c r="AW1501" s="21"/>
      <c r="AX1501" s="21"/>
      <c r="AY1501" s="21"/>
      <c r="AZ1501" s="21"/>
      <c r="BA1501" s="21"/>
      <c r="BB1501" s="21"/>
      <c r="BC1501" s="21"/>
      <c r="BD1501" s="21"/>
      <c r="BE1501" s="21"/>
      <c r="BF1501" s="21"/>
      <c r="BG1501" s="21"/>
      <c r="BH1501" s="21"/>
      <c r="BI1501" s="21"/>
      <c r="BJ1501" s="21"/>
      <c r="BK1501" s="21"/>
      <c r="BL1501" s="21"/>
      <c r="BM1501" s="21"/>
      <c r="BN1501" s="21"/>
      <c r="BO1501" s="21"/>
      <c r="BP1501" s="21"/>
      <c r="BQ1501" s="21"/>
      <c r="BR1501" s="21"/>
      <c r="BS1501" s="21"/>
      <c r="BT1501" s="21"/>
      <c r="BU1501" s="21"/>
      <c r="BV1501" s="21"/>
      <c r="BW1501" s="21"/>
      <c r="BX1501" s="21"/>
      <c r="BY1501" s="21"/>
    </row>
    <row r="1502" spans="2:77" s="92" customFormat="1" ht="18" customHeight="1" x14ac:dyDescent="0.2">
      <c r="B1502" s="97"/>
      <c r="C1502" s="23"/>
      <c r="D1502" s="98"/>
      <c r="E1502" s="9"/>
      <c r="F1502" s="9"/>
      <c r="G1502" s="9"/>
      <c r="H1502" s="9"/>
      <c r="I1502" s="9"/>
      <c r="J1502" s="9"/>
      <c r="K1502" s="9"/>
      <c r="L1502" s="114"/>
      <c r="M1502" s="114"/>
      <c r="N1502" s="114"/>
      <c r="O1502" s="97"/>
      <c r="P1502" s="97"/>
      <c r="Q1502" s="9"/>
      <c r="R1502" s="112"/>
      <c r="S1502" s="107"/>
      <c r="T1502" s="107"/>
      <c r="U1502" s="96"/>
      <c r="V1502" s="21"/>
      <c r="W1502" s="21"/>
      <c r="X1502" s="21"/>
      <c r="Y1502" s="21"/>
      <c r="Z1502" s="21"/>
      <c r="AA1502" s="21"/>
      <c r="AB1502" s="21"/>
      <c r="AC1502" s="21"/>
      <c r="AD1502" s="21"/>
      <c r="AE1502" s="21"/>
      <c r="AF1502" s="21"/>
      <c r="AG1502" s="21"/>
      <c r="AH1502" s="21"/>
      <c r="AI1502" s="21"/>
      <c r="AJ1502" s="21"/>
      <c r="AK1502" s="21"/>
      <c r="AL1502" s="21"/>
      <c r="AM1502" s="21"/>
      <c r="AN1502" s="21"/>
      <c r="AO1502" s="21"/>
      <c r="AP1502" s="21"/>
      <c r="AQ1502" s="21"/>
      <c r="AR1502" s="21"/>
      <c r="AS1502" s="21"/>
      <c r="AT1502" s="21"/>
      <c r="AU1502" s="21"/>
      <c r="AV1502" s="21"/>
      <c r="AW1502" s="21"/>
      <c r="AX1502" s="21"/>
      <c r="AY1502" s="21"/>
      <c r="AZ1502" s="21"/>
      <c r="BA1502" s="21"/>
      <c r="BB1502" s="21"/>
      <c r="BC1502" s="21"/>
      <c r="BD1502" s="21"/>
      <c r="BE1502" s="21"/>
      <c r="BF1502" s="21"/>
      <c r="BG1502" s="21"/>
      <c r="BH1502" s="21"/>
      <c r="BI1502" s="21"/>
      <c r="BJ1502" s="21"/>
      <c r="BK1502" s="21"/>
      <c r="BL1502" s="21"/>
      <c r="BM1502" s="21"/>
      <c r="BN1502" s="21"/>
      <c r="BO1502" s="21"/>
      <c r="BP1502" s="21"/>
      <c r="BQ1502" s="21"/>
      <c r="BR1502" s="21"/>
      <c r="BS1502" s="21"/>
      <c r="BT1502" s="21"/>
      <c r="BU1502" s="21"/>
      <c r="BV1502" s="21"/>
      <c r="BW1502" s="21"/>
      <c r="BX1502" s="21"/>
      <c r="BY1502" s="21"/>
    </row>
    <row r="1503" spans="2:77" s="92" customFormat="1" ht="18" customHeight="1" x14ac:dyDescent="0.2">
      <c r="B1503" s="97"/>
      <c r="C1503" s="23"/>
      <c r="D1503" s="98"/>
      <c r="E1503" s="9"/>
      <c r="F1503" s="9"/>
      <c r="G1503" s="9"/>
      <c r="H1503" s="9"/>
      <c r="I1503" s="9"/>
      <c r="J1503" s="9"/>
      <c r="K1503" s="9"/>
      <c r="L1503" s="114"/>
      <c r="M1503" s="114"/>
      <c r="N1503" s="114"/>
      <c r="O1503" s="97"/>
      <c r="P1503" s="97"/>
      <c r="Q1503" s="9"/>
      <c r="R1503" s="112"/>
      <c r="S1503" s="107"/>
      <c r="T1503" s="107"/>
      <c r="U1503" s="96"/>
      <c r="V1503" s="21"/>
      <c r="W1503" s="21"/>
      <c r="X1503" s="21"/>
      <c r="Y1503" s="21"/>
      <c r="Z1503" s="21"/>
      <c r="AA1503" s="21"/>
      <c r="AB1503" s="21"/>
      <c r="AC1503" s="21"/>
      <c r="AD1503" s="21"/>
      <c r="AE1503" s="21"/>
      <c r="AF1503" s="21"/>
      <c r="AG1503" s="21"/>
      <c r="AH1503" s="21"/>
      <c r="AI1503" s="21"/>
      <c r="AJ1503" s="21"/>
      <c r="AK1503" s="21"/>
      <c r="AL1503" s="21"/>
      <c r="AM1503" s="21"/>
      <c r="AN1503" s="21"/>
      <c r="AO1503" s="21"/>
      <c r="AP1503" s="21"/>
      <c r="AQ1503" s="21"/>
      <c r="AR1503" s="21"/>
      <c r="AS1503" s="21"/>
      <c r="AT1503" s="21"/>
      <c r="AU1503" s="21"/>
      <c r="AV1503" s="21"/>
      <c r="AW1503" s="21"/>
      <c r="AX1503" s="21"/>
      <c r="AY1503" s="21"/>
      <c r="AZ1503" s="21"/>
      <c r="BA1503" s="21"/>
      <c r="BB1503" s="21"/>
      <c r="BC1503" s="21"/>
      <c r="BD1503" s="21"/>
      <c r="BE1503" s="21"/>
      <c r="BF1503" s="21"/>
      <c r="BG1503" s="21"/>
      <c r="BH1503" s="21"/>
      <c r="BI1503" s="21"/>
      <c r="BJ1503" s="21"/>
      <c r="BK1503" s="21"/>
      <c r="BL1503" s="21"/>
      <c r="BM1503" s="21"/>
      <c r="BN1503" s="21"/>
      <c r="BO1503" s="21"/>
      <c r="BP1503" s="21"/>
      <c r="BQ1503" s="21"/>
      <c r="BR1503" s="21"/>
      <c r="BS1503" s="21"/>
      <c r="BT1503" s="21"/>
      <c r="BU1503" s="21"/>
      <c r="BV1503" s="21"/>
      <c r="BW1503" s="21"/>
      <c r="BX1503" s="21"/>
      <c r="BY1503" s="21"/>
    </row>
    <row r="1504" spans="2:77" s="92" customFormat="1" ht="18" customHeight="1" x14ac:dyDescent="0.2">
      <c r="B1504" s="97"/>
      <c r="C1504" s="23"/>
      <c r="D1504" s="98"/>
      <c r="E1504" s="9"/>
      <c r="F1504" s="9"/>
      <c r="G1504" s="9"/>
      <c r="H1504" s="9"/>
      <c r="I1504" s="9"/>
      <c r="J1504" s="9"/>
      <c r="K1504" s="9"/>
      <c r="L1504" s="114"/>
      <c r="M1504" s="114"/>
      <c r="N1504" s="114"/>
      <c r="O1504" s="97"/>
      <c r="P1504" s="97"/>
      <c r="Q1504" s="9"/>
      <c r="R1504" s="112"/>
      <c r="S1504" s="107"/>
      <c r="T1504" s="107"/>
      <c r="U1504" s="96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  <c r="AF1504" s="21"/>
      <c r="AG1504" s="21"/>
      <c r="AH1504" s="21"/>
      <c r="AI1504" s="21"/>
      <c r="AJ1504" s="21"/>
      <c r="AK1504" s="21"/>
      <c r="AL1504" s="21"/>
      <c r="AM1504" s="21"/>
      <c r="AN1504" s="21"/>
      <c r="AO1504" s="21"/>
      <c r="AP1504" s="21"/>
      <c r="AQ1504" s="21"/>
      <c r="AR1504" s="21"/>
      <c r="AS1504" s="21"/>
      <c r="AT1504" s="21"/>
      <c r="AU1504" s="21"/>
      <c r="AV1504" s="21"/>
      <c r="AW1504" s="21"/>
      <c r="AX1504" s="21"/>
      <c r="AY1504" s="21"/>
      <c r="AZ1504" s="21"/>
      <c r="BA1504" s="21"/>
      <c r="BB1504" s="21"/>
      <c r="BC1504" s="21"/>
      <c r="BD1504" s="21"/>
      <c r="BE1504" s="21"/>
      <c r="BF1504" s="21"/>
      <c r="BG1504" s="21"/>
      <c r="BH1504" s="21"/>
      <c r="BI1504" s="21"/>
      <c r="BJ1504" s="21"/>
      <c r="BK1504" s="21"/>
      <c r="BL1504" s="21"/>
      <c r="BM1504" s="21"/>
      <c r="BN1504" s="21"/>
      <c r="BO1504" s="21"/>
      <c r="BP1504" s="21"/>
      <c r="BQ1504" s="21"/>
      <c r="BR1504" s="21"/>
      <c r="BS1504" s="21"/>
      <c r="BT1504" s="21"/>
      <c r="BU1504" s="21"/>
      <c r="BV1504" s="21"/>
      <c r="BW1504" s="21"/>
      <c r="BX1504" s="21"/>
      <c r="BY1504" s="21"/>
    </row>
    <row r="1505" spans="2:77" s="92" customFormat="1" ht="18" customHeight="1" x14ac:dyDescent="0.2">
      <c r="B1505" s="97"/>
      <c r="C1505" s="23"/>
      <c r="D1505" s="98"/>
      <c r="E1505" s="9"/>
      <c r="F1505" s="9"/>
      <c r="G1505" s="9"/>
      <c r="H1505" s="9"/>
      <c r="I1505" s="9"/>
      <c r="J1505" s="9"/>
      <c r="K1505" s="9"/>
      <c r="L1505" s="114"/>
      <c r="M1505" s="114"/>
      <c r="N1505" s="114"/>
      <c r="O1505" s="97"/>
      <c r="P1505" s="97"/>
      <c r="Q1505" s="9"/>
      <c r="R1505" s="112"/>
      <c r="S1505" s="107"/>
      <c r="T1505" s="107"/>
      <c r="U1505" s="96"/>
      <c r="V1505" s="21"/>
      <c r="W1505" s="21"/>
      <c r="X1505" s="21"/>
      <c r="Y1505" s="21"/>
      <c r="Z1505" s="21"/>
      <c r="AA1505" s="21"/>
      <c r="AB1505" s="21"/>
      <c r="AC1505" s="21"/>
      <c r="AD1505" s="21"/>
      <c r="AE1505" s="21"/>
      <c r="AF1505" s="21"/>
      <c r="AG1505" s="21"/>
      <c r="AH1505" s="21"/>
      <c r="AI1505" s="21"/>
      <c r="AJ1505" s="21"/>
      <c r="AK1505" s="21"/>
      <c r="AL1505" s="21"/>
      <c r="AM1505" s="21"/>
      <c r="AN1505" s="21"/>
      <c r="AO1505" s="21"/>
      <c r="AP1505" s="21"/>
      <c r="AQ1505" s="21"/>
      <c r="AR1505" s="21"/>
      <c r="AS1505" s="21"/>
      <c r="AT1505" s="21"/>
      <c r="AU1505" s="21"/>
      <c r="AV1505" s="21"/>
      <c r="AW1505" s="21"/>
      <c r="AX1505" s="21"/>
      <c r="AY1505" s="21"/>
      <c r="AZ1505" s="21"/>
      <c r="BA1505" s="21"/>
      <c r="BB1505" s="21"/>
      <c r="BC1505" s="21"/>
      <c r="BD1505" s="21"/>
      <c r="BE1505" s="21"/>
      <c r="BF1505" s="21"/>
      <c r="BG1505" s="21"/>
      <c r="BH1505" s="21"/>
      <c r="BI1505" s="21"/>
      <c r="BJ1505" s="21"/>
      <c r="BK1505" s="21"/>
      <c r="BL1505" s="21"/>
      <c r="BM1505" s="21"/>
      <c r="BN1505" s="21"/>
      <c r="BO1505" s="21"/>
      <c r="BP1505" s="21"/>
      <c r="BQ1505" s="21"/>
      <c r="BR1505" s="21"/>
      <c r="BS1505" s="21"/>
      <c r="BT1505" s="21"/>
      <c r="BU1505" s="21"/>
      <c r="BV1505" s="21"/>
      <c r="BW1505" s="21"/>
      <c r="BX1505" s="21"/>
      <c r="BY1505" s="21"/>
    </row>
    <row r="1506" spans="2:77" s="92" customFormat="1" ht="18" customHeight="1" x14ac:dyDescent="0.2">
      <c r="B1506" s="97"/>
      <c r="C1506" s="23"/>
      <c r="D1506" s="98"/>
      <c r="E1506" s="9"/>
      <c r="F1506" s="9"/>
      <c r="G1506" s="9"/>
      <c r="H1506" s="9"/>
      <c r="I1506" s="9"/>
      <c r="J1506" s="9"/>
      <c r="K1506" s="9"/>
      <c r="L1506" s="114"/>
      <c r="M1506" s="114"/>
      <c r="N1506" s="114"/>
      <c r="O1506" s="97"/>
      <c r="P1506" s="97"/>
      <c r="Q1506" s="9"/>
      <c r="R1506" s="112"/>
      <c r="S1506" s="107"/>
      <c r="T1506" s="107"/>
      <c r="U1506" s="96"/>
      <c r="V1506" s="21"/>
      <c r="W1506" s="21"/>
      <c r="X1506" s="21"/>
      <c r="Y1506" s="21"/>
      <c r="Z1506" s="21"/>
      <c r="AA1506" s="21"/>
      <c r="AB1506" s="21"/>
      <c r="AC1506" s="21"/>
      <c r="AD1506" s="21"/>
      <c r="AE1506" s="21"/>
      <c r="AF1506" s="21"/>
      <c r="AG1506" s="21"/>
      <c r="AH1506" s="21"/>
      <c r="AI1506" s="21"/>
      <c r="AJ1506" s="21"/>
      <c r="AK1506" s="21"/>
      <c r="AL1506" s="21"/>
      <c r="AM1506" s="21"/>
      <c r="AN1506" s="21"/>
      <c r="AO1506" s="21"/>
      <c r="AP1506" s="21"/>
      <c r="AQ1506" s="21"/>
      <c r="AR1506" s="21"/>
      <c r="AS1506" s="21"/>
      <c r="AT1506" s="21"/>
      <c r="AU1506" s="21"/>
      <c r="AV1506" s="21"/>
      <c r="AW1506" s="21"/>
      <c r="AX1506" s="21"/>
      <c r="AY1506" s="21"/>
      <c r="AZ1506" s="21"/>
      <c r="BA1506" s="21"/>
      <c r="BB1506" s="21"/>
      <c r="BC1506" s="21"/>
      <c r="BD1506" s="21"/>
      <c r="BE1506" s="21"/>
      <c r="BF1506" s="21"/>
      <c r="BG1506" s="21"/>
      <c r="BH1506" s="21"/>
      <c r="BI1506" s="21"/>
      <c r="BJ1506" s="21"/>
      <c r="BK1506" s="21"/>
      <c r="BL1506" s="21"/>
      <c r="BM1506" s="21"/>
      <c r="BN1506" s="21"/>
      <c r="BO1506" s="21"/>
      <c r="BP1506" s="21"/>
      <c r="BQ1506" s="21"/>
      <c r="BR1506" s="21"/>
      <c r="BS1506" s="21"/>
      <c r="BT1506" s="21"/>
      <c r="BU1506" s="21"/>
      <c r="BV1506" s="21"/>
      <c r="BW1506" s="21"/>
      <c r="BX1506" s="21"/>
      <c r="BY1506" s="21"/>
    </row>
    <row r="1507" spans="2:77" s="92" customFormat="1" ht="18" customHeight="1" x14ac:dyDescent="0.2">
      <c r="B1507" s="97"/>
      <c r="C1507" s="23"/>
      <c r="D1507" s="98"/>
      <c r="E1507" s="9"/>
      <c r="F1507" s="9"/>
      <c r="G1507" s="9"/>
      <c r="H1507" s="9"/>
      <c r="I1507" s="9"/>
      <c r="J1507" s="9"/>
      <c r="K1507" s="9"/>
      <c r="L1507" s="114"/>
      <c r="M1507" s="114"/>
      <c r="N1507" s="114"/>
      <c r="O1507" s="97"/>
      <c r="P1507" s="97"/>
      <c r="Q1507" s="9"/>
      <c r="R1507" s="112"/>
      <c r="S1507" s="107"/>
      <c r="T1507" s="107"/>
      <c r="U1507" s="96"/>
      <c r="V1507" s="21"/>
      <c r="W1507" s="21"/>
      <c r="X1507" s="21"/>
      <c r="Y1507" s="21"/>
      <c r="Z1507" s="21"/>
      <c r="AA1507" s="21"/>
      <c r="AB1507" s="21"/>
      <c r="AC1507" s="21"/>
      <c r="AD1507" s="21"/>
      <c r="AE1507" s="21"/>
      <c r="AF1507" s="21"/>
      <c r="AG1507" s="21"/>
      <c r="AH1507" s="21"/>
      <c r="AI1507" s="21"/>
      <c r="AJ1507" s="21"/>
      <c r="AK1507" s="21"/>
      <c r="AL1507" s="21"/>
      <c r="AM1507" s="21"/>
      <c r="AN1507" s="21"/>
      <c r="AO1507" s="21"/>
      <c r="AP1507" s="21"/>
      <c r="AQ1507" s="21"/>
      <c r="AR1507" s="21"/>
      <c r="AS1507" s="21"/>
      <c r="AT1507" s="21"/>
      <c r="AU1507" s="21"/>
      <c r="AV1507" s="21"/>
      <c r="AW1507" s="21"/>
      <c r="AX1507" s="21"/>
      <c r="AY1507" s="21"/>
      <c r="AZ1507" s="21"/>
      <c r="BA1507" s="21"/>
      <c r="BB1507" s="21"/>
      <c r="BC1507" s="21"/>
      <c r="BD1507" s="21"/>
      <c r="BE1507" s="21"/>
      <c r="BF1507" s="21"/>
      <c r="BG1507" s="21"/>
      <c r="BH1507" s="21"/>
      <c r="BI1507" s="21"/>
      <c r="BJ1507" s="21"/>
      <c r="BK1507" s="21"/>
      <c r="BL1507" s="21"/>
      <c r="BM1507" s="21"/>
      <c r="BN1507" s="21"/>
      <c r="BO1507" s="21"/>
      <c r="BP1507" s="21"/>
      <c r="BQ1507" s="21"/>
      <c r="BR1507" s="21"/>
      <c r="BS1507" s="21"/>
      <c r="BT1507" s="21"/>
      <c r="BU1507" s="21"/>
      <c r="BV1507" s="21"/>
      <c r="BW1507" s="21"/>
      <c r="BX1507" s="21"/>
      <c r="BY1507" s="21"/>
    </row>
    <row r="1508" spans="2:77" s="92" customFormat="1" ht="18" customHeight="1" x14ac:dyDescent="0.2">
      <c r="B1508" s="97"/>
      <c r="C1508" s="23"/>
      <c r="D1508" s="98"/>
      <c r="E1508" s="9"/>
      <c r="F1508" s="9"/>
      <c r="G1508" s="9"/>
      <c r="H1508" s="9"/>
      <c r="I1508" s="9"/>
      <c r="J1508" s="9"/>
      <c r="K1508" s="9"/>
      <c r="L1508" s="114"/>
      <c r="M1508" s="114"/>
      <c r="N1508" s="114"/>
      <c r="O1508" s="97"/>
      <c r="P1508" s="97"/>
      <c r="Q1508" s="9"/>
      <c r="R1508" s="112"/>
      <c r="S1508" s="107"/>
      <c r="T1508" s="107"/>
      <c r="U1508" s="96"/>
      <c r="V1508" s="21"/>
      <c r="W1508" s="21"/>
      <c r="X1508" s="21"/>
      <c r="Y1508" s="21"/>
      <c r="Z1508" s="21"/>
      <c r="AA1508" s="21"/>
      <c r="AB1508" s="21"/>
      <c r="AC1508" s="21"/>
      <c r="AD1508" s="21"/>
      <c r="AE1508" s="21"/>
      <c r="AF1508" s="21"/>
      <c r="AG1508" s="21"/>
      <c r="AH1508" s="21"/>
      <c r="AI1508" s="21"/>
      <c r="AJ1508" s="21"/>
      <c r="AK1508" s="21"/>
      <c r="AL1508" s="21"/>
      <c r="AM1508" s="21"/>
      <c r="AN1508" s="21"/>
      <c r="AO1508" s="21"/>
      <c r="AP1508" s="21"/>
      <c r="AQ1508" s="21"/>
      <c r="AR1508" s="21"/>
      <c r="AS1508" s="21"/>
      <c r="AT1508" s="21"/>
      <c r="AU1508" s="21"/>
      <c r="AV1508" s="21"/>
      <c r="AW1508" s="21"/>
      <c r="AX1508" s="21"/>
      <c r="AY1508" s="21"/>
      <c r="AZ1508" s="21"/>
      <c r="BA1508" s="21"/>
      <c r="BB1508" s="21"/>
      <c r="BC1508" s="21"/>
      <c r="BD1508" s="21"/>
      <c r="BE1508" s="21"/>
      <c r="BF1508" s="21"/>
      <c r="BG1508" s="21"/>
      <c r="BH1508" s="21"/>
      <c r="BI1508" s="21"/>
      <c r="BJ1508" s="21"/>
      <c r="BK1508" s="21"/>
      <c r="BL1508" s="21"/>
      <c r="BM1508" s="21"/>
      <c r="BN1508" s="21"/>
      <c r="BO1508" s="21"/>
      <c r="BP1508" s="21"/>
      <c r="BQ1508" s="21"/>
      <c r="BR1508" s="21"/>
      <c r="BS1508" s="21"/>
      <c r="BT1508" s="21"/>
      <c r="BU1508" s="21"/>
      <c r="BV1508" s="21"/>
      <c r="BW1508" s="21"/>
      <c r="BX1508" s="21"/>
      <c r="BY1508" s="21"/>
    </row>
    <row r="1509" spans="2:77" s="92" customFormat="1" ht="18" customHeight="1" x14ac:dyDescent="0.2">
      <c r="B1509" s="97"/>
      <c r="C1509" s="23"/>
      <c r="D1509" s="98"/>
      <c r="E1509" s="9"/>
      <c r="F1509" s="9"/>
      <c r="G1509" s="9"/>
      <c r="H1509" s="9"/>
      <c r="I1509" s="9"/>
      <c r="J1509" s="9"/>
      <c r="K1509" s="9"/>
      <c r="L1509" s="114"/>
      <c r="M1509" s="114"/>
      <c r="N1509" s="114"/>
      <c r="O1509" s="97"/>
      <c r="P1509" s="97"/>
      <c r="Q1509" s="9"/>
      <c r="R1509" s="112"/>
      <c r="S1509" s="107"/>
      <c r="T1509" s="107"/>
      <c r="U1509" s="96"/>
      <c r="V1509" s="21"/>
      <c r="W1509" s="21"/>
      <c r="X1509" s="21"/>
      <c r="Y1509" s="21"/>
      <c r="Z1509" s="21"/>
      <c r="AA1509" s="21"/>
      <c r="AB1509" s="21"/>
      <c r="AC1509" s="21"/>
      <c r="AD1509" s="21"/>
      <c r="AE1509" s="21"/>
      <c r="AF1509" s="21"/>
      <c r="AG1509" s="21"/>
      <c r="AH1509" s="21"/>
      <c r="AI1509" s="21"/>
      <c r="AJ1509" s="21"/>
      <c r="AK1509" s="21"/>
      <c r="AL1509" s="21"/>
      <c r="AM1509" s="21"/>
      <c r="AN1509" s="21"/>
      <c r="AO1509" s="21"/>
      <c r="AP1509" s="21"/>
      <c r="AQ1509" s="21"/>
      <c r="AR1509" s="21"/>
      <c r="AS1509" s="21"/>
      <c r="AT1509" s="21"/>
      <c r="AU1509" s="21"/>
      <c r="AV1509" s="21"/>
      <c r="AW1509" s="21"/>
      <c r="AX1509" s="21"/>
      <c r="AY1509" s="21"/>
      <c r="AZ1509" s="21"/>
      <c r="BA1509" s="21"/>
      <c r="BB1509" s="21"/>
      <c r="BC1509" s="21"/>
      <c r="BD1509" s="21"/>
      <c r="BE1509" s="21"/>
      <c r="BF1509" s="21"/>
      <c r="BG1509" s="21"/>
      <c r="BH1509" s="21"/>
      <c r="BI1509" s="21"/>
      <c r="BJ1509" s="21"/>
      <c r="BK1509" s="21"/>
      <c r="BL1509" s="21"/>
      <c r="BM1509" s="21"/>
      <c r="BN1509" s="21"/>
      <c r="BO1509" s="21"/>
      <c r="BP1509" s="21"/>
      <c r="BQ1509" s="21"/>
      <c r="BR1509" s="21"/>
      <c r="BS1509" s="21"/>
      <c r="BT1509" s="21"/>
      <c r="BU1509" s="21"/>
      <c r="BV1509" s="21"/>
      <c r="BW1509" s="21"/>
      <c r="BX1509" s="21"/>
      <c r="BY1509" s="21"/>
    </row>
    <row r="1510" spans="2:77" s="92" customFormat="1" ht="18" customHeight="1" x14ac:dyDescent="0.2">
      <c r="B1510" s="97"/>
      <c r="C1510" s="23"/>
      <c r="D1510" s="98"/>
      <c r="E1510" s="9"/>
      <c r="F1510" s="9"/>
      <c r="G1510" s="9"/>
      <c r="H1510" s="9"/>
      <c r="I1510" s="9"/>
      <c r="J1510" s="9"/>
      <c r="K1510" s="9"/>
      <c r="L1510" s="114"/>
      <c r="M1510" s="114"/>
      <c r="N1510" s="114"/>
      <c r="O1510" s="97"/>
      <c r="P1510" s="97"/>
      <c r="Q1510" s="9"/>
      <c r="R1510" s="112"/>
      <c r="S1510" s="107"/>
      <c r="T1510" s="107"/>
      <c r="U1510" s="96"/>
      <c r="V1510" s="21"/>
      <c r="W1510" s="21"/>
      <c r="X1510" s="21"/>
      <c r="Y1510" s="21"/>
      <c r="Z1510" s="21"/>
      <c r="AA1510" s="21"/>
      <c r="AB1510" s="21"/>
      <c r="AC1510" s="21"/>
      <c r="AD1510" s="21"/>
      <c r="AE1510" s="21"/>
      <c r="AF1510" s="21"/>
      <c r="AG1510" s="21"/>
      <c r="AH1510" s="21"/>
      <c r="AI1510" s="21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  <c r="AU1510" s="21"/>
      <c r="AV1510" s="21"/>
      <c r="AW1510" s="21"/>
      <c r="AX1510" s="21"/>
      <c r="AY1510" s="21"/>
      <c r="AZ1510" s="21"/>
      <c r="BA1510" s="21"/>
      <c r="BB1510" s="21"/>
      <c r="BC1510" s="21"/>
      <c r="BD1510" s="21"/>
      <c r="BE1510" s="21"/>
      <c r="BF1510" s="21"/>
      <c r="BG1510" s="21"/>
      <c r="BH1510" s="21"/>
      <c r="BI1510" s="21"/>
      <c r="BJ1510" s="21"/>
      <c r="BK1510" s="21"/>
      <c r="BL1510" s="21"/>
      <c r="BM1510" s="21"/>
      <c r="BN1510" s="21"/>
      <c r="BO1510" s="21"/>
      <c r="BP1510" s="21"/>
      <c r="BQ1510" s="21"/>
      <c r="BR1510" s="21"/>
      <c r="BS1510" s="21"/>
      <c r="BT1510" s="21"/>
      <c r="BU1510" s="21"/>
      <c r="BV1510" s="21"/>
      <c r="BW1510" s="21"/>
      <c r="BX1510" s="21"/>
      <c r="BY1510" s="21"/>
    </row>
    <row r="1511" spans="2:77" s="92" customFormat="1" ht="18" customHeight="1" x14ac:dyDescent="0.2">
      <c r="B1511" s="97"/>
      <c r="C1511" s="23"/>
      <c r="D1511" s="98"/>
      <c r="E1511" s="9"/>
      <c r="F1511" s="9"/>
      <c r="G1511" s="9"/>
      <c r="H1511" s="9"/>
      <c r="I1511" s="9"/>
      <c r="J1511" s="9"/>
      <c r="K1511" s="9"/>
      <c r="L1511" s="114"/>
      <c r="M1511" s="114"/>
      <c r="N1511" s="114"/>
      <c r="O1511" s="97"/>
      <c r="P1511" s="97"/>
      <c r="Q1511" s="9"/>
      <c r="R1511" s="112"/>
      <c r="S1511" s="107"/>
      <c r="T1511" s="107"/>
      <c r="U1511" s="96"/>
      <c r="V1511" s="21"/>
      <c r="W1511" s="21"/>
      <c r="X1511" s="21"/>
      <c r="Y1511" s="21"/>
      <c r="Z1511" s="21"/>
      <c r="AA1511" s="21"/>
      <c r="AB1511" s="21"/>
      <c r="AC1511" s="21"/>
      <c r="AD1511" s="21"/>
      <c r="AE1511" s="21"/>
      <c r="AF1511" s="21"/>
      <c r="AG1511" s="21"/>
      <c r="AH1511" s="21"/>
      <c r="AI1511" s="21"/>
      <c r="AJ1511" s="21"/>
      <c r="AK1511" s="21"/>
      <c r="AL1511" s="21"/>
      <c r="AM1511" s="21"/>
      <c r="AN1511" s="21"/>
      <c r="AO1511" s="21"/>
      <c r="AP1511" s="21"/>
      <c r="AQ1511" s="21"/>
      <c r="AR1511" s="21"/>
      <c r="AS1511" s="21"/>
      <c r="AT1511" s="21"/>
      <c r="AU1511" s="21"/>
      <c r="AV1511" s="21"/>
      <c r="AW1511" s="21"/>
      <c r="AX1511" s="21"/>
      <c r="AY1511" s="21"/>
      <c r="AZ1511" s="21"/>
      <c r="BA1511" s="21"/>
      <c r="BB1511" s="21"/>
      <c r="BC1511" s="21"/>
      <c r="BD1511" s="21"/>
      <c r="BE1511" s="21"/>
      <c r="BF1511" s="21"/>
      <c r="BG1511" s="21"/>
      <c r="BH1511" s="21"/>
      <c r="BI1511" s="21"/>
      <c r="BJ1511" s="21"/>
      <c r="BK1511" s="21"/>
      <c r="BL1511" s="21"/>
      <c r="BM1511" s="21"/>
      <c r="BN1511" s="21"/>
      <c r="BO1511" s="21"/>
      <c r="BP1511" s="21"/>
      <c r="BQ1511" s="21"/>
      <c r="BR1511" s="21"/>
      <c r="BS1511" s="21"/>
      <c r="BT1511" s="21"/>
      <c r="BU1511" s="21"/>
      <c r="BV1511" s="21"/>
      <c r="BW1511" s="21"/>
      <c r="BX1511" s="21"/>
      <c r="BY1511" s="21"/>
    </row>
    <row r="1512" spans="2:77" s="92" customFormat="1" ht="18" customHeight="1" x14ac:dyDescent="0.2">
      <c r="B1512" s="97"/>
      <c r="C1512" s="23"/>
      <c r="D1512" s="98"/>
      <c r="E1512" s="9"/>
      <c r="F1512" s="9"/>
      <c r="G1512" s="9"/>
      <c r="H1512" s="9"/>
      <c r="I1512" s="9"/>
      <c r="J1512" s="9"/>
      <c r="K1512" s="9"/>
      <c r="L1512" s="114"/>
      <c r="M1512" s="114"/>
      <c r="N1512" s="114"/>
      <c r="O1512" s="97"/>
      <c r="P1512" s="97"/>
      <c r="Q1512" s="9"/>
      <c r="R1512" s="112"/>
      <c r="S1512" s="107"/>
      <c r="T1512" s="107"/>
      <c r="U1512" s="96"/>
      <c r="V1512" s="21"/>
      <c r="W1512" s="21"/>
      <c r="X1512" s="21"/>
      <c r="Y1512" s="21"/>
      <c r="Z1512" s="21"/>
      <c r="AA1512" s="21"/>
      <c r="AB1512" s="21"/>
      <c r="AC1512" s="21"/>
      <c r="AD1512" s="21"/>
      <c r="AE1512" s="21"/>
      <c r="AF1512" s="21"/>
      <c r="AG1512" s="21"/>
      <c r="AH1512" s="21"/>
      <c r="AI1512" s="21"/>
      <c r="AJ1512" s="21"/>
      <c r="AK1512" s="21"/>
      <c r="AL1512" s="21"/>
      <c r="AM1512" s="21"/>
      <c r="AN1512" s="21"/>
      <c r="AO1512" s="21"/>
      <c r="AP1512" s="21"/>
      <c r="AQ1512" s="21"/>
      <c r="AR1512" s="21"/>
      <c r="AS1512" s="21"/>
      <c r="AT1512" s="21"/>
      <c r="AU1512" s="21"/>
      <c r="AV1512" s="21"/>
      <c r="AW1512" s="21"/>
      <c r="AX1512" s="21"/>
      <c r="AY1512" s="21"/>
      <c r="AZ1512" s="21"/>
      <c r="BA1512" s="21"/>
      <c r="BB1512" s="21"/>
      <c r="BC1512" s="21"/>
      <c r="BD1512" s="21"/>
      <c r="BE1512" s="21"/>
      <c r="BF1512" s="21"/>
      <c r="BG1512" s="21"/>
      <c r="BH1512" s="21"/>
      <c r="BI1512" s="21"/>
      <c r="BJ1512" s="21"/>
      <c r="BK1512" s="21"/>
      <c r="BL1512" s="21"/>
      <c r="BM1512" s="21"/>
      <c r="BN1512" s="21"/>
      <c r="BO1512" s="21"/>
      <c r="BP1512" s="21"/>
      <c r="BQ1512" s="21"/>
      <c r="BR1512" s="21"/>
      <c r="BS1512" s="21"/>
      <c r="BT1512" s="21"/>
      <c r="BU1512" s="21"/>
      <c r="BV1512" s="21"/>
      <c r="BW1512" s="21"/>
      <c r="BX1512" s="21"/>
      <c r="BY1512" s="21"/>
    </row>
    <row r="1513" spans="2:77" s="92" customFormat="1" ht="18" customHeight="1" x14ac:dyDescent="0.2">
      <c r="B1513" s="97"/>
      <c r="C1513" s="23"/>
      <c r="D1513" s="98"/>
      <c r="E1513" s="9"/>
      <c r="F1513" s="9"/>
      <c r="G1513" s="9"/>
      <c r="H1513" s="9"/>
      <c r="I1513" s="9"/>
      <c r="J1513" s="9"/>
      <c r="K1513" s="9"/>
      <c r="L1513" s="114"/>
      <c r="M1513" s="114"/>
      <c r="N1513" s="114"/>
      <c r="O1513" s="97"/>
      <c r="P1513" s="97"/>
      <c r="Q1513" s="9"/>
      <c r="R1513" s="112"/>
      <c r="S1513" s="107"/>
      <c r="T1513" s="107"/>
      <c r="U1513" s="96"/>
      <c r="V1513" s="21"/>
      <c r="W1513" s="21"/>
      <c r="X1513" s="21"/>
      <c r="Y1513" s="21"/>
      <c r="Z1513" s="21"/>
      <c r="AA1513" s="21"/>
      <c r="AB1513" s="21"/>
      <c r="AC1513" s="21"/>
      <c r="AD1513" s="21"/>
      <c r="AE1513" s="21"/>
      <c r="AF1513" s="21"/>
      <c r="AG1513" s="21"/>
      <c r="AH1513" s="21"/>
      <c r="AI1513" s="21"/>
      <c r="AJ1513" s="21"/>
      <c r="AK1513" s="21"/>
      <c r="AL1513" s="21"/>
      <c r="AM1513" s="21"/>
      <c r="AN1513" s="21"/>
      <c r="AO1513" s="21"/>
      <c r="AP1513" s="21"/>
      <c r="AQ1513" s="21"/>
      <c r="AR1513" s="21"/>
      <c r="AS1513" s="21"/>
      <c r="AT1513" s="21"/>
      <c r="AU1513" s="21"/>
      <c r="AV1513" s="21"/>
      <c r="AW1513" s="21"/>
      <c r="AX1513" s="21"/>
      <c r="AY1513" s="21"/>
      <c r="AZ1513" s="21"/>
      <c r="BA1513" s="21"/>
      <c r="BB1513" s="21"/>
      <c r="BC1513" s="21"/>
      <c r="BD1513" s="21"/>
      <c r="BE1513" s="21"/>
      <c r="BF1513" s="21"/>
      <c r="BG1513" s="21"/>
      <c r="BH1513" s="21"/>
      <c r="BI1513" s="21"/>
      <c r="BJ1513" s="21"/>
      <c r="BK1513" s="21"/>
      <c r="BL1513" s="21"/>
      <c r="BM1513" s="21"/>
      <c r="BN1513" s="21"/>
      <c r="BO1513" s="21"/>
      <c r="BP1513" s="21"/>
      <c r="BQ1513" s="21"/>
      <c r="BR1513" s="21"/>
      <c r="BS1513" s="21"/>
      <c r="BT1513" s="21"/>
      <c r="BU1513" s="21"/>
      <c r="BV1513" s="21"/>
      <c r="BW1513" s="21"/>
      <c r="BX1513" s="21"/>
      <c r="BY1513" s="21"/>
    </row>
    <row r="1514" spans="2:77" s="92" customFormat="1" ht="18" customHeight="1" x14ac:dyDescent="0.2">
      <c r="B1514" s="97"/>
      <c r="C1514" s="23"/>
      <c r="D1514" s="98"/>
      <c r="E1514" s="9"/>
      <c r="F1514" s="9"/>
      <c r="G1514" s="9"/>
      <c r="H1514" s="9"/>
      <c r="I1514" s="9"/>
      <c r="J1514" s="9"/>
      <c r="K1514" s="9"/>
      <c r="L1514" s="114"/>
      <c r="M1514" s="114"/>
      <c r="N1514" s="114"/>
      <c r="O1514" s="97"/>
      <c r="P1514" s="97"/>
      <c r="Q1514" s="9"/>
      <c r="R1514" s="112"/>
      <c r="S1514" s="107"/>
      <c r="T1514" s="107"/>
      <c r="U1514" s="96"/>
      <c r="V1514" s="21"/>
      <c r="W1514" s="21"/>
      <c r="X1514" s="21"/>
      <c r="Y1514" s="21"/>
      <c r="Z1514" s="21"/>
      <c r="AA1514" s="21"/>
      <c r="AB1514" s="21"/>
      <c r="AC1514" s="21"/>
      <c r="AD1514" s="21"/>
      <c r="AE1514" s="21"/>
      <c r="AF1514" s="21"/>
      <c r="AG1514" s="21"/>
      <c r="AH1514" s="21"/>
      <c r="AI1514" s="21"/>
      <c r="AJ1514" s="21"/>
      <c r="AK1514" s="21"/>
      <c r="AL1514" s="21"/>
      <c r="AM1514" s="21"/>
      <c r="AN1514" s="21"/>
      <c r="AO1514" s="21"/>
      <c r="AP1514" s="21"/>
      <c r="AQ1514" s="21"/>
      <c r="AR1514" s="21"/>
      <c r="AS1514" s="21"/>
      <c r="AT1514" s="21"/>
      <c r="AU1514" s="21"/>
      <c r="AV1514" s="21"/>
      <c r="AW1514" s="21"/>
      <c r="AX1514" s="21"/>
      <c r="AY1514" s="21"/>
      <c r="AZ1514" s="21"/>
      <c r="BA1514" s="21"/>
      <c r="BB1514" s="21"/>
      <c r="BC1514" s="21"/>
      <c r="BD1514" s="21"/>
      <c r="BE1514" s="21"/>
      <c r="BF1514" s="21"/>
      <c r="BG1514" s="21"/>
      <c r="BH1514" s="21"/>
      <c r="BI1514" s="21"/>
      <c r="BJ1514" s="21"/>
      <c r="BK1514" s="21"/>
      <c r="BL1514" s="21"/>
      <c r="BM1514" s="21"/>
      <c r="BN1514" s="21"/>
      <c r="BO1514" s="21"/>
      <c r="BP1514" s="21"/>
      <c r="BQ1514" s="21"/>
      <c r="BR1514" s="21"/>
      <c r="BS1514" s="21"/>
      <c r="BT1514" s="21"/>
      <c r="BU1514" s="21"/>
      <c r="BV1514" s="21"/>
      <c r="BW1514" s="21"/>
      <c r="BX1514" s="21"/>
      <c r="BY1514" s="21"/>
    </row>
    <row r="1515" spans="2:77" s="92" customFormat="1" ht="18" customHeight="1" x14ac:dyDescent="0.2">
      <c r="B1515" s="97"/>
      <c r="C1515" s="23"/>
      <c r="D1515" s="98"/>
      <c r="E1515" s="9"/>
      <c r="F1515" s="9"/>
      <c r="G1515" s="9"/>
      <c r="H1515" s="9"/>
      <c r="I1515" s="9"/>
      <c r="J1515" s="9"/>
      <c r="K1515" s="9"/>
      <c r="L1515" s="114"/>
      <c r="M1515" s="114"/>
      <c r="N1515" s="114"/>
      <c r="O1515" s="97"/>
      <c r="P1515" s="97"/>
      <c r="Q1515" s="9"/>
      <c r="R1515" s="112"/>
      <c r="S1515" s="107"/>
      <c r="T1515" s="107"/>
      <c r="U1515" s="96"/>
      <c r="V1515" s="21"/>
      <c r="W1515" s="21"/>
      <c r="X1515" s="21"/>
      <c r="Y1515" s="21"/>
      <c r="Z1515" s="21"/>
      <c r="AA1515" s="21"/>
      <c r="AB1515" s="21"/>
      <c r="AC1515" s="21"/>
      <c r="AD1515" s="21"/>
      <c r="AE1515" s="21"/>
      <c r="AF1515" s="21"/>
      <c r="AG1515" s="21"/>
      <c r="AH1515" s="21"/>
      <c r="AI1515" s="21"/>
      <c r="AJ1515" s="21"/>
      <c r="AK1515" s="21"/>
      <c r="AL1515" s="21"/>
      <c r="AM1515" s="21"/>
      <c r="AN1515" s="21"/>
      <c r="AO1515" s="21"/>
      <c r="AP1515" s="21"/>
      <c r="AQ1515" s="21"/>
      <c r="AR1515" s="21"/>
      <c r="AS1515" s="21"/>
      <c r="AT1515" s="21"/>
      <c r="AU1515" s="21"/>
      <c r="AV1515" s="21"/>
      <c r="AW1515" s="21"/>
      <c r="AX1515" s="21"/>
      <c r="AY1515" s="21"/>
      <c r="AZ1515" s="21"/>
      <c r="BA1515" s="21"/>
      <c r="BB1515" s="21"/>
      <c r="BC1515" s="21"/>
      <c r="BD1515" s="21"/>
      <c r="BE1515" s="21"/>
      <c r="BF1515" s="21"/>
      <c r="BG1515" s="21"/>
      <c r="BH1515" s="21"/>
      <c r="BI1515" s="21"/>
      <c r="BJ1515" s="21"/>
      <c r="BK1515" s="21"/>
      <c r="BL1515" s="21"/>
      <c r="BM1515" s="21"/>
      <c r="BN1515" s="21"/>
      <c r="BO1515" s="21"/>
      <c r="BP1515" s="21"/>
      <c r="BQ1515" s="21"/>
      <c r="BR1515" s="21"/>
      <c r="BS1515" s="21"/>
      <c r="BT1515" s="21"/>
      <c r="BU1515" s="21"/>
      <c r="BV1515" s="21"/>
      <c r="BW1515" s="21"/>
      <c r="BX1515" s="21"/>
      <c r="BY1515" s="21"/>
    </row>
    <row r="1516" spans="2:77" s="92" customFormat="1" ht="18" customHeight="1" x14ac:dyDescent="0.2">
      <c r="B1516" s="97"/>
      <c r="C1516" s="23"/>
      <c r="D1516" s="98"/>
      <c r="E1516" s="9"/>
      <c r="F1516" s="9"/>
      <c r="G1516" s="9"/>
      <c r="H1516" s="9"/>
      <c r="I1516" s="9"/>
      <c r="J1516" s="9"/>
      <c r="K1516" s="9"/>
      <c r="L1516" s="114"/>
      <c r="M1516" s="114"/>
      <c r="N1516" s="114"/>
      <c r="O1516" s="97"/>
      <c r="P1516" s="97"/>
      <c r="Q1516" s="9"/>
      <c r="R1516" s="112"/>
      <c r="S1516" s="107"/>
      <c r="T1516" s="107"/>
      <c r="U1516" s="96"/>
      <c r="V1516" s="21"/>
      <c r="W1516" s="21"/>
      <c r="X1516" s="21"/>
      <c r="Y1516" s="21"/>
      <c r="Z1516" s="21"/>
      <c r="AA1516" s="21"/>
      <c r="AB1516" s="21"/>
      <c r="AC1516" s="21"/>
      <c r="AD1516" s="21"/>
      <c r="AE1516" s="21"/>
      <c r="AF1516" s="21"/>
      <c r="AG1516" s="21"/>
      <c r="AH1516" s="21"/>
      <c r="AI1516" s="21"/>
      <c r="AJ1516" s="21"/>
      <c r="AK1516" s="21"/>
      <c r="AL1516" s="21"/>
      <c r="AM1516" s="21"/>
      <c r="AN1516" s="21"/>
      <c r="AO1516" s="21"/>
      <c r="AP1516" s="21"/>
      <c r="AQ1516" s="21"/>
      <c r="AR1516" s="21"/>
      <c r="AS1516" s="21"/>
      <c r="AT1516" s="21"/>
      <c r="AU1516" s="21"/>
      <c r="AV1516" s="21"/>
      <c r="AW1516" s="21"/>
      <c r="AX1516" s="21"/>
      <c r="AY1516" s="21"/>
      <c r="AZ1516" s="21"/>
      <c r="BA1516" s="21"/>
      <c r="BB1516" s="21"/>
      <c r="BC1516" s="21"/>
      <c r="BD1516" s="21"/>
      <c r="BE1516" s="21"/>
      <c r="BF1516" s="21"/>
      <c r="BG1516" s="21"/>
      <c r="BH1516" s="21"/>
      <c r="BI1516" s="21"/>
      <c r="BJ1516" s="21"/>
      <c r="BK1516" s="21"/>
      <c r="BL1516" s="21"/>
      <c r="BM1516" s="21"/>
      <c r="BN1516" s="21"/>
      <c r="BO1516" s="21"/>
      <c r="BP1516" s="21"/>
      <c r="BQ1516" s="21"/>
      <c r="BR1516" s="21"/>
      <c r="BS1516" s="21"/>
      <c r="BT1516" s="21"/>
      <c r="BU1516" s="21"/>
      <c r="BV1516" s="21"/>
      <c r="BW1516" s="21"/>
      <c r="BX1516" s="21"/>
      <c r="BY1516" s="21"/>
    </row>
    <row r="1517" spans="2:77" s="92" customFormat="1" ht="18" customHeight="1" x14ac:dyDescent="0.2">
      <c r="B1517" s="97"/>
      <c r="C1517" s="23"/>
      <c r="D1517" s="98"/>
      <c r="E1517" s="9"/>
      <c r="F1517" s="9"/>
      <c r="G1517" s="9"/>
      <c r="H1517" s="9"/>
      <c r="I1517" s="9"/>
      <c r="J1517" s="9"/>
      <c r="K1517" s="9"/>
      <c r="L1517" s="114"/>
      <c r="M1517" s="114"/>
      <c r="N1517" s="114"/>
      <c r="O1517" s="97"/>
      <c r="P1517" s="97"/>
      <c r="Q1517" s="9"/>
      <c r="R1517" s="112"/>
      <c r="S1517" s="107"/>
      <c r="T1517" s="107"/>
      <c r="U1517" s="96"/>
      <c r="V1517" s="21"/>
      <c r="W1517" s="21"/>
      <c r="X1517" s="21"/>
      <c r="Y1517" s="21"/>
      <c r="Z1517" s="21"/>
      <c r="AA1517" s="21"/>
      <c r="AB1517" s="21"/>
      <c r="AC1517" s="21"/>
      <c r="AD1517" s="21"/>
      <c r="AE1517" s="21"/>
      <c r="AF1517" s="21"/>
      <c r="AG1517" s="21"/>
      <c r="AH1517" s="21"/>
      <c r="AI1517" s="21"/>
      <c r="AJ1517" s="21"/>
      <c r="AK1517" s="21"/>
      <c r="AL1517" s="21"/>
      <c r="AM1517" s="21"/>
      <c r="AN1517" s="21"/>
      <c r="AO1517" s="21"/>
      <c r="AP1517" s="21"/>
      <c r="AQ1517" s="21"/>
      <c r="AR1517" s="21"/>
      <c r="AS1517" s="21"/>
      <c r="AT1517" s="21"/>
      <c r="AU1517" s="21"/>
      <c r="AV1517" s="21"/>
      <c r="AW1517" s="21"/>
      <c r="AX1517" s="21"/>
      <c r="AY1517" s="21"/>
      <c r="AZ1517" s="21"/>
      <c r="BA1517" s="21"/>
      <c r="BB1517" s="21"/>
      <c r="BC1517" s="21"/>
      <c r="BD1517" s="21"/>
      <c r="BE1517" s="21"/>
      <c r="BF1517" s="21"/>
      <c r="BG1517" s="21"/>
      <c r="BH1517" s="21"/>
      <c r="BI1517" s="21"/>
      <c r="BJ1517" s="21"/>
      <c r="BK1517" s="21"/>
      <c r="BL1517" s="21"/>
      <c r="BM1517" s="21"/>
      <c r="BN1517" s="21"/>
      <c r="BO1517" s="21"/>
      <c r="BP1517" s="21"/>
      <c r="BQ1517" s="21"/>
      <c r="BR1517" s="21"/>
      <c r="BS1517" s="21"/>
      <c r="BT1517" s="21"/>
      <c r="BU1517" s="21"/>
      <c r="BV1517" s="21"/>
      <c r="BW1517" s="21"/>
      <c r="BX1517" s="21"/>
      <c r="BY1517" s="21"/>
    </row>
    <row r="1518" spans="2:77" s="92" customFormat="1" ht="18" customHeight="1" x14ac:dyDescent="0.2">
      <c r="B1518" s="97"/>
      <c r="C1518" s="23"/>
      <c r="D1518" s="98"/>
      <c r="E1518" s="9"/>
      <c r="F1518" s="9"/>
      <c r="G1518" s="9"/>
      <c r="H1518" s="9"/>
      <c r="I1518" s="9"/>
      <c r="J1518" s="9"/>
      <c r="K1518" s="9"/>
      <c r="L1518" s="114"/>
      <c r="M1518" s="114"/>
      <c r="N1518" s="114"/>
      <c r="O1518" s="97"/>
      <c r="P1518" s="97"/>
      <c r="Q1518" s="9"/>
      <c r="R1518" s="112"/>
      <c r="S1518" s="107"/>
      <c r="T1518" s="107"/>
      <c r="U1518" s="96"/>
      <c r="V1518" s="21"/>
      <c r="W1518" s="21"/>
      <c r="X1518" s="21"/>
      <c r="Y1518" s="21"/>
      <c r="Z1518" s="21"/>
      <c r="AA1518" s="21"/>
      <c r="AB1518" s="21"/>
      <c r="AC1518" s="21"/>
      <c r="AD1518" s="21"/>
      <c r="AE1518" s="21"/>
      <c r="AF1518" s="21"/>
      <c r="AG1518" s="21"/>
      <c r="AH1518" s="21"/>
      <c r="AI1518" s="21"/>
      <c r="AJ1518" s="21"/>
      <c r="AK1518" s="21"/>
      <c r="AL1518" s="21"/>
      <c r="AM1518" s="21"/>
      <c r="AN1518" s="21"/>
      <c r="AO1518" s="21"/>
      <c r="AP1518" s="21"/>
      <c r="AQ1518" s="21"/>
      <c r="AR1518" s="21"/>
      <c r="AS1518" s="21"/>
      <c r="AT1518" s="21"/>
      <c r="AU1518" s="21"/>
      <c r="AV1518" s="21"/>
      <c r="AW1518" s="21"/>
      <c r="AX1518" s="21"/>
      <c r="AY1518" s="21"/>
      <c r="AZ1518" s="21"/>
      <c r="BA1518" s="21"/>
      <c r="BB1518" s="21"/>
      <c r="BC1518" s="21"/>
      <c r="BD1518" s="21"/>
      <c r="BE1518" s="21"/>
      <c r="BF1518" s="21"/>
      <c r="BG1518" s="21"/>
      <c r="BH1518" s="21"/>
      <c r="BI1518" s="21"/>
      <c r="BJ1518" s="21"/>
      <c r="BK1518" s="21"/>
      <c r="BL1518" s="21"/>
      <c r="BM1518" s="21"/>
      <c r="BN1518" s="21"/>
      <c r="BO1518" s="21"/>
      <c r="BP1518" s="21"/>
      <c r="BQ1518" s="21"/>
      <c r="BR1518" s="21"/>
      <c r="BS1518" s="21"/>
      <c r="BT1518" s="21"/>
      <c r="BU1518" s="21"/>
      <c r="BV1518" s="21"/>
      <c r="BW1518" s="21"/>
      <c r="BX1518" s="21"/>
      <c r="BY1518" s="21"/>
    </row>
    <row r="1519" spans="2:77" s="92" customFormat="1" ht="18" customHeight="1" x14ac:dyDescent="0.2">
      <c r="B1519" s="97"/>
      <c r="C1519" s="23"/>
      <c r="D1519" s="98"/>
      <c r="E1519" s="9"/>
      <c r="F1519" s="9"/>
      <c r="G1519" s="9"/>
      <c r="H1519" s="9"/>
      <c r="I1519" s="9"/>
      <c r="J1519" s="9"/>
      <c r="K1519" s="9"/>
      <c r="L1519" s="114"/>
      <c r="M1519" s="114"/>
      <c r="N1519" s="114"/>
      <c r="O1519" s="97"/>
      <c r="P1519" s="97"/>
      <c r="Q1519" s="9"/>
      <c r="R1519" s="112"/>
      <c r="S1519" s="107"/>
      <c r="T1519" s="107"/>
      <c r="U1519" s="96"/>
      <c r="V1519" s="21"/>
      <c r="W1519" s="21"/>
      <c r="X1519" s="21"/>
      <c r="Y1519" s="21"/>
      <c r="Z1519" s="21"/>
      <c r="AA1519" s="21"/>
      <c r="AB1519" s="21"/>
      <c r="AC1519" s="21"/>
      <c r="AD1519" s="21"/>
      <c r="AE1519" s="21"/>
      <c r="AF1519" s="21"/>
      <c r="AG1519" s="21"/>
      <c r="AH1519" s="21"/>
      <c r="AI1519" s="21"/>
      <c r="AJ1519" s="21"/>
      <c r="AK1519" s="21"/>
      <c r="AL1519" s="21"/>
      <c r="AM1519" s="21"/>
      <c r="AN1519" s="21"/>
      <c r="AO1519" s="21"/>
      <c r="AP1519" s="21"/>
      <c r="AQ1519" s="21"/>
      <c r="AR1519" s="21"/>
      <c r="AS1519" s="21"/>
      <c r="AT1519" s="21"/>
      <c r="AU1519" s="21"/>
      <c r="AV1519" s="21"/>
      <c r="AW1519" s="21"/>
      <c r="AX1519" s="21"/>
      <c r="AY1519" s="21"/>
      <c r="AZ1519" s="21"/>
      <c r="BA1519" s="21"/>
      <c r="BB1519" s="21"/>
      <c r="BC1519" s="21"/>
      <c r="BD1519" s="21"/>
      <c r="BE1519" s="21"/>
      <c r="BF1519" s="21"/>
      <c r="BG1519" s="21"/>
      <c r="BH1519" s="21"/>
      <c r="BI1519" s="21"/>
      <c r="BJ1519" s="21"/>
      <c r="BK1519" s="21"/>
      <c r="BL1519" s="21"/>
      <c r="BM1519" s="21"/>
      <c r="BN1519" s="21"/>
      <c r="BO1519" s="21"/>
      <c r="BP1519" s="21"/>
      <c r="BQ1519" s="21"/>
      <c r="BR1519" s="21"/>
      <c r="BS1519" s="21"/>
      <c r="BT1519" s="21"/>
      <c r="BU1519" s="21"/>
      <c r="BV1519" s="21"/>
      <c r="BW1519" s="21"/>
      <c r="BX1519" s="21"/>
      <c r="BY1519" s="21"/>
    </row>
    <row r="1520" spans="2:77" s="92" customFormat="1" ht="18" customHeight="1" x14ac:dyDescent="0.2">
      <c r="B1520" s="97"/>
      <c r="C1520" s="23"/>
      <c r="D1520" s="98"/>
      <c r="E1520" s="9"/>
      <c r="F1520" s="9"/>
      <c r="G1520" s="9"/>
      <c r="H1520" s="9"/>
      <c r="I1520" s="9"/>
      <c r="J1520" s="9"/>
      <c r="K1520" s="9"/>
      <c r="L1520" s="114"/>
      <c r="M1520" s="114"/>
      <c r="N1520" s="114"/>
      <c r="O1520" s="97"/>
      <c r="P1520" s="97"/>
      <c r="Q1520" s="9"/>
      <c r="R1520" s="112"/>
      <c r="S1520" s="107"/>
      <c r="T1520" s="107"/>
      <c r="U1520" s="96"/>
      <c r="V1520" s="21"/>
      <c r="W1520" s="21"/>
      <c r="X1520" s="21"/>
      <c r="Y1520" s="21"/>
      <c r="Z1520" s="21"/>
      <c r="AA1520" s="21"/>
      <c r="AB1520" s="21"/>
      <c r="AC1520" s="21"/>
      <c r="AD1520" s="21"/>
      <c r="AE1520" s="21"/>
      <c r="AF1520" s="21"/>
      <c r="AG1520" s="21"/>
      <c r="AH1520" s="21"/>
      <c r="AI1520" s="21"/>
      <c r="AJ1520" s="21"/>
      <c r="AK1520" s="21"/>
      <c r="AL1520" s="21"/>
      <c r="AM1520" s="21"/>
      <c r="AN1520" s="21"/>
      <c r="AO1520" s="21"/>
      <c r="AP1520" s="21"/>
      <c r="AQ1520" s="21"/>
      <c r="AR1520" s="21"/>
      <c r="AS1520" s="21"/>
      <c r="AT1520" s="21"/>
      <c r="AU1520" s="21"/>
      <c r="AV1520" s="21"/>
      <c r="AW1520" s="21"/>
      <c r="AX1520" s="21"/>
      <c r="AY1520" s="21"/>
      <c r="AZ1520" s="21"/>
      <c r="BA1520" s="21"/>
      <c r="BB1520" s="21"/>
      <c r="BC1520" s="21"/>
      <c r="BD1520" s="21"/>
      <c r="BE1520" s="21"/>
      <c r="BF1520" s="21"/>
      <c r="BG1520" s="21"/>
      <c r="BH1520" s="21"/>
      <c r="BI1520" s="21"/>
      <c r="BJ1520" s="21"/>
      <c r="BK1520" s="21"/>
      <c r="BL1520" s="21"/>
      <c r="BM1520" s="21"/>
      <c r="BN1520" s="21"/>
      <c r="BO1520" s="21"/>
      <c r="BP1520" s="21"/>
      <c r="BQ1520" s="21"/>
      <c r="BR1520" s="21"/>
      <c r="BS1520" s="21"/>
      <c r="BT1520" s="21"/>
      <c r="BU1520" s="21"/>
      <c r="BV1520" s="21"/>
      <c r="BW1520" s="21"/>
      <c r="BX1520" s="21"/>
      <c r="BY1520" s="21"/>
    </row>
    <row r="1521" spans="2:77" s="92" customFormat="1" ht="18" customHeight="1" x14ac:dyDescent="0.2">
      <c r="B1521" s="97"/>
      <c r="C1521" s="23"/>
      <c r="D1521" s="98"/>
      <c r="E1521" s="9"/>
      <c r="F1521" s="9"/>
      <c r="G1521" s="9"/>
      <c r="H1521" s="9"/>
      <c r="I1521" s="9"/>
      <c r="J1521" s="9"/>
      <c r="K1521" s="9"/>
      <c r="L1521" s="114"/>
      <c r="M1521" s="114"/>
      <c r="N1521" s="114"/>
      <c r="O1521" s="97"/>
      <c r="P1521" s="97"/>
      <c r="Q1521" s="9"/>
      <c r="R1521" s="112"/>
      <c r="S1521" s="107"/>
      <c r="T1521" s="107"/>
      <c r="U1521" s="96"/>
      <c r="V1521" s="21"/>
      <c r="W1521" s="21"/>
      <c r="X1521" s="21"/>
      <c r="Y1521" s="21"/>
      <c r="Z1521" s="21"/>
      <c r="AA1521" s="21"/>
      <c r="AB1521" s="21"/>
      <c r="AC1521" s="21"/>
      <c r="AD1521" s="21"/>
      <c r="AE1521" s="21"/>
      <c r="AF1521" s="21"/>
      <c r="AG1521" s="21"/>
      <c r="AH1521" s="21"/>
      <c r="AI1521" s="21"/>
      <c r="AJ1521" s="21"/>
      <c r="AK1521" s="21"/>
      <c r="AL1521" s="21"/>
      <c r="AM1521" s="21"/>
      <c r="AN1521" s="21"/>
      <c r="AO1521" s="21"/>
      <c r="AP1521" s="21"/>
      <c r="AQ1521" s="21"/>
      <c r="AR1521" s="21"/>
      <c r="AS1521" s="21"/>
      <c r="AT1521" s="21"/>
      <c r="AU1521" s="21"/>
      <c r="AV1521" s="21"/>
      <c r="AW1521" s="21"/>
      <c r="AX1521" s="21"/>
      <c r="AY1521" s="21"/>
      <c r="AZ1521" s="21"/>
      <c r="BA1521" s="21"/>
      <c r="BB1521" s="21"/>
      <c r="BC1521" s="21"/>
      <c r="BD1521" s="21"/>
      <c r="BE1521" s="21"/>
      <c r="BF1521" s="21"/>
      <c r="BG1521" s="21"/>
      <c r="BH1521" s="21"/>
      <c r="BI1521" s="21"/>
      <c r="BJ1521" s="21"/>
      <c r="BK1521" s="21"/>
      <c r="BL1521" s="21"/>
      <c r="BM1521" s="21"/>
      <c r="BN1521" s="21"/>
      <c r="BO1521" s="21"/>
      <c r="BP1521" s="21"/>
      <c r="BQ1521" s="21"/>
      <c r="BR1521" s="21"/>
      <c r="BS1521" s="21"/>
      <c r="BT1521" s="21"/>
      <c r="BU1521" s="21"/>
      <c r="BV1521" s="21"/>
      <c r="BW1521" s="21"/>
      <c r="BX1521" s="21"/>
      <c r="BY1521" s="21"/>
    </row>
    <row r="1522" spans="2:77" s="92" customFormat="1" ht="18" customHeight="1" x14ac:dyDescent="0.2">
      <c r="B1522" s="97"/>
      <c r="C1522" s="23"/>
      <c r="D1522" s="98"/>
      <c r="E1522" s="9"/>
      <c r="F1522" s="9"/>
      <c r="G1522" s="9"/>
      <c r="H1522" s="9"/>
      <c r="I1522" s="9"/>
      <c r="J1522" s="9"/>
      <c r="K1522" s="9"/>
      <c r="L1522" s="114"/>
      <c r="M1522" s="114"/>
      <c r="N1522" s="114"/>
      <c r="O1522" s="97"/>
      <c r="P1522" s="97"/>
      <c r="Q1522" s="9"/>
      <c r="R1522" s="112"/>
      <c r="S1522" s="107"/>
      <c r="T1522" s="107"/>
      <c r="U1522" s="96"/>
      <c r="V1522" s="21"/>
      <c r="W1522" s="21"/>
      <c r="X1522" s="21"/>
      <c r="Y1522" s="21"/>
      <c r="Z1522" s="21"/>
      <c r="AA1522" s="21"/>
      <c r="AB1522" s="21"/>
      <c r="AC1522" s="21"/>
      <c r="AD1522" s="21"/>
      <c r="AE1522" s="21"/>
      <c r="AF1522" s="21"/>
      <c r="AG1522" s="21"/>
      <c r="AH1522" s="21"/>
      <c r="AI1522" s="21"/>
      <c r="AJ1522" s="21"/>
      <c r="AK1522" s="21"/>
      <c r="AL1522" s="21"/>
      <c r="AM1522" s="21"/>
      <c r="AN1522" s="21"/>
      <c r="AO1522" s="21"/>
      <c r="AP1522" s="21"/>
      <c r="AQ1522" s="21"/>
      <c r="AR1522" s="21"/>
      <c r="AS1522" s="21"/>
      <c r="AT1522" s="21"/>
      <c r="AU1522" s="21"/>
      <c r="AV1522" s="21"/>
      <c r="AW1522" s="21"/>
      <c r="AX1522" s="21"/>
      <c r="AY1522" s="21"/>
      <c r="AZ1522" s="21"/>
      <c r="BA1522" s="21"/>
      <c r="BB1522" s="21"/>
      <c r="BC1522" s="21"/>
      <c r="BD1522" s="21"/>
      <c r="BE1522" s="21"/>
      <c r="BF1522" s="21"/>
      <c r="BG1522" s="21"/>
      <c r="BH1522" s="21"/>
      <c r="BI1522" s="21"/>
      <c r="BJ1522" s="21"/>
      <c r="BK1522" s="21"/>
      <c r="BL1522" s="21"/>
      <c r="BM1522" s="21"/>
      <c r="BN1522" s="21"/>
      <c r="BO1522" s="21"/>
      <c r="BP1522" s="21"/>
      <c r="BQ1522" s="21"/>
      <c r="BR1522" s="21"/>
      <c r="BS1522" s="21"/>
      <c r="BT1522" s="21"/>
      <c r="BU1522" s="21"/>
      <c r="BV1522" s="21"/>
      <c r="BW1522" s="21"/>
      <c r="BX1522" s="21"/>
      <c r="BY1522" s="21"/>
    </row>
    <row r="1523" spans="2:77" s="92" customFormat="1" ht="18" customHeight="1" x14ac:dyDescent="0.2">
      <c r="B1523" s="97"/>
      <c r="C1523" s="23"/>
      <c r="D1523" s="98"/>
      <c r="E1523" s="9"/>
      <c r="F1523" s="9"/>
      <c r="G1523" s="9"/>
      <c r="H1523" s="9"/>
      <c r="I1523" s="9"/>
      <c r="J1523" s="9"/>
      <c r="K1523" s="9"/>
      <c r="L1523" s="114"/>
      <c r="M1523" s="114"/>
      <c r="N1523" s="114"/>
      <c r="O1523" s="97"/>
      <c r="P1523" s="97"/>
      <c r="Q1523" s="9"/>
      <c r="R1523" s="112"/>
      <c r="S1523" s="107"/>
      <c r="T1523" s="107"/>
      <c r="U1523" s="96"/>
      <c r="V1523" s="21"/>
      <c r="W1523" s="21"/>
      <c r="X1523" s="21"/>
      <c r="Y1523" s="21"/>
      <c r="Z1523" s="21"/>
      <c r="AA1523" s="21"/>
      <c r="AB1523" s="21"/>
      <c r="AC1523" s="21"/>
      <c r="AD1523" s="21"/>
      <c r="AE1523" s="21"/>
      <c r="AF1523" s="21"/>
      <c r="AG1523" s="21"/>
      <c r="AH1523" s="21"/>
      <c r="AI1523" s="21"/>
      <c r="AJ1523" s="21"/>
      <c r="AK1523" s="21"/>
      <c r="AL1523" s="21"/>
      <c r="AM1523" s="21"/>
      <c r="AN1523" s="21"/>
      <c r="AO1523" s="21"/>
      <c r="AP1523" s="21"/>
      <c r="AQ1523" s="21"/>
      <c r="AR1523" s="21"/>
      <c r="AS1523" s="21"/>
      <c r="AT1523" s="21"/>
      <c r="AU1523" s="21"/>
      <c r="AV1523" s="21"/>
      <c r="AW1523" s="21"/>
      <c r="AX1523" s="21"/>
      <c r="AY1523" s="21"/>
      <c r="AZ1523" s="21"/>
      <c r="BA1523" s="21"/>
      <c r="BB1523" s="21"/>
      <c r="BC1523" s="21"/>
      <c r="BD1523" s="21"/>
      <c r="BE1523" s="21"/>
      <c r="BF1523" s="21"/>
      <c r="BG1523" s="21"/>
      <c r="BH1523" s="21"/>
      <c r="BI1523" s="21"/>
      <c r="BJ1523" s="21"/>
      <c r="BK1523" s="21"/>
      <c r="BL1523" s="21"/>
      <c r="BM1523" s="21"/>
      <c r="BN1523" s="21"/>
      <c r="BO1523" s="21"/>
      <c r="BP1523" s="21"/>
      <c r="BQ1523" s="21"/>
      <c r="BR1523" s="21"/>
      <c r="BS1523" s="21"/>
      <c r="BT1523" s="21"/>
      <c r="BU1523" s="21"/>
      <c r="BV1523" s="21"/>
      <c r="BW1523" s="21"/>
      <c r="BX1523" s="21"/>
      <c r="BY1523" s="21"/>
    </row>
    <row r="1524" spans="2:77" s="92" customFormat="1" ht="18" customHeight="1" x14ac:dyDescent="0.2">
      <c r="B1524" s="97"/>
      <c r="C1524" s="23"/>
      <c r="D1524" s="98"/>
      <c r="E1524" s="9"/>
      <c r="F1524" s="9"/>
      <c r="G1524" s="9"/>
      <c r="H1524" s="9"/>
      <c r="I1524" s="9"/>
      <c r="J1524" s="9"/>
      <c r="K1524" s="9"/>
      <c r="L1524" s="114"/>
      <c r="M1524" s="114"/>
      <c r="N1524" s="114"/>
      <c r="O1524" s="97"/>
      <c r="P1524" s="97"/>
      <c r="Q1524" s="9"/>
      <c r="R1524" s="112"/>
      <c r="S1524" s="107"/>
      <c r="T1524" s="107"/>
      <c r="U1524" s="96"/>
      <c r="V1524" s="21"/>
      <c r="W1524" s="21"/>
      <c r="X1524" s="21"/>
      <c r="Y1524" s="21"/>
      <c r="Z1524" s="21"/>
      <c r="AA1524" s="21"/>
      <c r="AB1524" s="21"/>
      <c r="AC1524" s="21"/>
      <c r="AD1524" s="21"/>
      <c r="AE1524" s="21"/>
      <c r="AF1524" s="21"/>
      <c r="AG1524" s="21"/>
      <c r="AH1524" s="21"/>
      <c r="AI1524" s="21"/>
      <c r="AJ1524" s="21"/>
      <c r="AK1524" s="21"/>
      <c r="AL1524" s="21"/>
      <c r="AM1524" s="21"/>
      <c r="AN1524" s="21"/>
      <c r="AO1524" s="21"/>
      <c r="AP1524" s="21"/>
      <c r="AQ1524" s="21"/>
      <c r="AR1524" s="21"/>
      <c r="AS1524" s="21"/>
      <c r="AT1524" s="21"/>
      <c r="AU1524" s="21"/>
      <c r="AV1524" s="21"/>
      <c r="AW1524" s="21"/>
      <c r="AX1524" s="21"/>
      <c r="AY1524" s="21"/>
      <c r="AZ1524" s="21"/>
      <c r="BA1524" s="21"/>
      <c r="BB1524" s="21"/>
      <c r="BC1524" s="21"/>
      <c r="BD1524" s="21"/>
      <c r="BE1524" s="21"/>
      <c r="BF1524" s="21"/>
      <c r="BG1524" s="21"/>
      <c r="BH1524" s="21"/>
      <c r="BI1524" s="21"/>
      <c r="BJ1524" s="21"/>
      <c r="BK1524" s="21"/>
      <c r="BL1524" s="21"/>
      <c r="BM1524" s="21"/>
      <c r="BN1524" s="21"/>
      <c r="BO1524" s="21"/>
      <c r="BP1524" s="21"/>
      <c r="BQ1524" s="21"/>
      <c r="BR1524" s="21"/>
      <c r="BS1524" s="21"/>
      <c r="BT1524" s="21"/>
      <c r="BU1524" s="21"/>
      <c r="BV1524" s="21"/>
      <c r="BW1524" s="21"/>
      <c r="BX1524" s="21"/>
      <c r="BY1524" s="21"/>
    </row>
    <row r="1525" spans="2:77" s="92" customFormat="1" ht="18" customHeight="1" x14ac:dyDescent="0.2">
      <c r="B1525" s="97"/>
      <c r="C1525" s="23"/>
      <c r="D1525" s="98"/>
      <c r="E1525" s="9"/>
      <c r="F1525" s="9"/>
      <c r="G1525" s="9"/>
      <c r="H1525" s="9"/>
      <c r="I1525" s="9"/>
      <c r="J1525" s="9"/>
      <c r="K1525" s="9"/>
      <c r="L1525" s="114"/>
      <c r="M1525" s="114"/>
      <c r="N1525" s="114"/>
      <c r="O1525" s="97"/>
      <c r="P1525" s="97"/>
      <c r="Q1525" s="9"/>
      <c r="R1525" s="112"/>
      <c r="S1525" s="107"/>
      <c r="T1525" s="107"/>
      <c r="U1525" s="96"/>
      <c r="V1525" s="21"/>
      <c r="W1525" s="21"/>
      <c r="X1525" s="21"/>
      <c r="Y1525" s="21"/>
      <c r="Z1525" s="21"/>
      <c r="AA1525" s="21"/>
      <c r="AB1525" s="21"/>
      <c r="AC1525" s="21"/>
      <c r="AD1525" s="21"/>
      <c r="AE1525" s="21"/>
      <c r="AF1525" s="21"/>
      <c r="AG1525" s="21"/>
      <c r="AH1525" s="21"/>
      <c r="AI1525" s="21"/>
      <c r="AJ1525" s="21"/>
      <c r="AK1525" s="21"/>
      <c r="AL1525" s="21"/>
      <c r="AM1525" s="21"/>
      <c r="AN1525" s="21"/>
      <c r="AO1525" s="21"/>
      <c r="AP1525" s="21"/>
      <c r="AQ1525" s="21"/>
      <c r="AR1525" s="21"/>
      <c r="AS1525" s="21"/>
      <c r="AT1525" s="21"/>
      <c r="AU1525" s="21"/>
      <c r="AV1525" s="21"/>
      <c r="AW1525" s="21"/>
      <c r="AX1525" s="21"/>
      <c r="AY1525" s="21"/>
      <c r="AZ1525" s="21"/>
      <c r="BA1525" s="21"/>
      <c r="BB1525" s="21"/>
      <c r="BC1525" s="21"/>
      <c r="BD1525" s="21"/>
      <c r="BE1525" s="21"/>
      <c r="BF1525" s="21"/>
      <c r="BG1525" s="21"/>
      <c r="BH1525" s="21"/>
      <c r="BI1525" s="21"/>
      <c r="BJ1525" s="21"/>
      <c r="BK1525" s="21"/>
      <c r="BL1525" s="21"/>
      <c r="BM1525" s="21"/>
      <c r="BN1525" s="21"/>
      <c r="BO1525" s="21"/>
      <c r="BP1525" s="21"/>
      <c r="BQ1525" s="21"/>
      <c r="BR1525" s="21"/>
      <c r="BS1525" s="21"/>
      <c r="BT1525" s="21"/>
      <c r="BU1525" s="21"/>
      <c r="BV1525" s="21"/>
      <c r="BW1525" s="21"/>
      <c r="BX1525" s="21"/>
      <c r="BY1525" s="21"/>
    </row>
    <row r="1526" spans="2:77" s="92" customFormat="1" ht="18" customHeight="1" x14ac:dyDescent="0.2">
      <c r="B1526" s="97"/>
      <c r="C1526" s="23"/>
      <c r="D1526" s="98"/>
      <c r="E1526" s="9"/>
      <c r="F1526" s="9"/>
      <c r="G1526" s="9"/>
      <c r="H1526" s="9"/>
      <c r="I1526" s="9"/>
      <c r="J1526" s="9"/>
      <c r="K1526" s="9"/>
      <c r="L1526" s="114"/>
      <c r="M1526" s="114"/>
      <c r="N1526" s="114"/>
      <c r="O1526" s="97"/>
      <c r="P1526" s="97"/>
      <c r="Q1526" s="9"/>
      <c r="R1526" s="112"/>
      <c r="S1526" s="107"/>
      <c r="T1526" s="107"/>
      <c r="U1526" s="96"/>
      <c r="V1526" s="21"/>
      <c r="W1526" s="21"/>
      <c r="X1526" s="21"/>
      <c r="Y1526" s="21"/>
      <c r="Z1526" s="21"/>
      <c r="AA1526" s="21"/>
      <c r="AB1526" s="21"/>
      <c r="AC1526" s="21"/>
      <c r="AD1526" s="21"/>
      <c r="AE1526" s="21"/>
      <c r="AF1526" s="21"/>
      <c r="AG1526" s="21"/>
      <c r="AH1526" s="21"/>
      <c r="AI1526" s="21"/>
      <c r="AJ1526" s="21"/>
      <c r="AK1526" s="21"/>
      <c r="AL1526" s="21"/>
      <c r="AM1526" s="21"/>
      <c r="AN1526" s="21"/>
      <c r="AO1526" s="21"/>
      <c r="AP1526" s="21"/>
      <c r="AQ1526" s="21"/>
      <c r="AR1526" s="21"/>
      <c r="AS1526" s="21"/>
      <c r="AT1526" s="21"/>
      <c r="AU1526" s="21"/>
      <c r="AV1526" s="21"/>
      <c r="AW1526" s="21"/>
      <c r="AX1526" s="21"/>
      <c r="AY1526" s="21"/>
      <c r="AZ1526" s="21"/>
      <c r="BA1526" s="21"/>
      <c r="BB1526" s="21"/>
      <c r="BC1526" s="21"/>
      <c r="BD1526" s="21"/>
      <c r="BE1526" s="21"/>
      <c r="BF1526" s="21"/>
      <c r="BG1526" s="21"/>
      <c r="BH1526" s="21"/>
      <c r="BI1526" s="21"/>
      <c r="BJ1526" s="21"/>
      <c r="BK1526" s="21"/>
      <c r="BL1526" s="21"/>
      <c r="BM1526" s="21"/>
      <c r="BN1526" s="21"/>
      <c r="BO1526" s="21"/>
      <c r="BP1526" s="21"/>
      <c r="BQ1526" s="21"/>
      <c r="BR1526" s="21"/>
      <c r="BS1526" s="21"/>
      <c r="BT1526" s="21"/>
      <c r="BU1526" s="21"/>
      <c r="BV1526" s="21"/>
      <c r="BW1526" s="21"/>
      <c r="BX1526" s="21"/>
      <c r="BY1526" s="21"/>
    </row>
    <row r="1527" spans="2:77" s="92" customFormat="1" ht="18" customHeight="1" x14ac:dyDescent="0.2">
      <c r="B1527" s="97"/>
      <c r="C1527" s="23"/>
      <c r="D1527" s="98"/>
      <c r="E1527" s="9"/>
      <c r="F1527" s="9"/>
      <c r="G1527" s="9"/>
      <c r="H1527" s="9"/>
      <c r="I1527" s="9"/>
      <c r="J1527" s="9"/>
      <c r="K1527" s="9"/>
      <c r="L1527" s="114"/>
      <c r="M1527" s="114"/>
      <c r="N1527" s="114"/>
      <c r="O1527" s="97"/>
      <c r="P1527" s="97"/>
      <c r="Q1527" s="9"/>
      <c r="R1527" s="112"/>
      <c r="S1527" s="107"/>
      <c r="T1527" s="107"/>
      <c r="U1527" s="96"/>
      <c r="V1527" s="21"/>
      <c r="W1527" s="21"/>
      <c r="X1527" s="21"/>
      <c r="Y1527" s="21"/>
      <c r="Z1527" s="21"/>
      <c r="AA1527" s="21"/>
      <c r="AB1527" s="21"/>
      <c r="AC1527" s="21"/>
      <c r="AD1527" s="21"/>
      <c r="AE1527" s="21"/>
      <c r="AF1527" s="21"/>
      <c r="AG1527" s="21"/>
      <c r="AH1527" s="21"/>
      <c r="AI1527" s="21"/>
      <c r="AJ1527" s="21"/>
      <c r="AK1527" s="21"/>
      <c r="AL1527" s="21"/>
      <c r="AM1527" s="21"/>
      <c r="AN1527" s="21"/>
      <c r="AO1527" s="21"/>
      <c r="AP1527" s="21"/>
      <c r="AQ1527" s="21"/>
      <c r="AR1527" s="21"/>
      <c r="AS1527" s="21"/>
      <c r="AT1527" s="21"/>
      <c r="AU1527" s="21"/>
      <c r="AV1527" s="21"/>
      <c r="AW1527" s="21"/>
      <c r="AX1527" s="21"/>
      <c r="AY1527" s="21"/>
      <c r="AZ1527" s="21"/>
      <c r="BA1527" s="21"/>
      <c r="BB1527" s="21"/>
      <c r="BC1527" s="21"/>
      <c r="BD1527" s="21"/>
      <c r="BE1527" s="21"/>
      <c r="BF1527" s="21"/>
      <c r="BG1527" s="21"/>
      <c r="BH1527" s="21"/>
      <c r="BI1527" s="21"/>
      <c r="BJ1527" s="21"/>
      <c r="BK1527" s="21"/>
      <c r="BL1527" s="21"/>
      <c r="BM1527" s="21"/>
      <c r="BN1527" s="21"/>
      <c r="BO1527" s="21"/>
      <c r="BP1527" s="21"/>
      <c r="BQ1527" s="21"/>
      <c r="BR1527" s="21"/>
      <c r="BS1527" s="21"/>
      <c r="BT1527" s="21"/>
      <c r="BU1527" s="21"/>
      <c r="BV1527" s="21"/>
      <c r="BW1527" s="21"/>
      <c r="BX1527" s="21"/>
      <c r="BY1527" s="21"/>
    </row>
    <row r="1528" spans="2:77" s="92" customFormat="1" ht="18" customHeight="1" x14ac:dyDescent="0.2">
      <c r="B1528" s="97"/>
      <c r="C1528" s="23"/>
      <c r="D1528" s="98"/>
      <c r="E1528" s="9"/>
      <c r="F1528" s="9"/>
      <c r="G1528" s="9"/>
      <c r="H1528" s="9"/>
      <c r="I1528" s="9"/>
      <c r="J1528" s="9"/>
      <c r="K1528" s="9"/>
      <c r="L1528" s="114"/>
      <c r="M1528" s="114"/>
      <c r="N1528" s="114"/>
      <c r="O1528" s="97"/>
      <c r="P1528" s="97"/>
      <c r="Q1528" s="9"/>
      <c r="R1528" s="112"/>
      <c r="S1528" s="107"/>
      <c r="T1528" s="107"/>
      <c r="U1528" s="96"/>
      <c r="V1528" s="21"/>
      <c r="W1528" s="21"/>
      <c r="X1528" s="21"/>
      <c r="Y1528" s="21"/>
      <c r="Z1528" s="21"/>
      <c r="AA1528" s="21"/>
      <c r="AB1528" s="21"/>
      <c r="AC1528" s="21"/>
      <c r="AD1528" s="21"/>
      <c r="AE1528" s="21"/>
      <c r="AF1528" s="21"/>
      <c r="AG1528" s="21"/>
      <c r="AH1528" s="21"/>
      <c r="AI1528" s="21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  <c r="AU1528" s="21"/>
      <c r="AV1528" s="21"/>
      <c r="AW1528" s="21"/>
      <c r="AX1528" s="21"/>
      <c r="AY1528" s="21"/>
      <c r="AZ1528" s="21"/>
      <c r="BA1528" s="21"/>
      <c r="BB1528" s="21"/>
      <c r="BC1528" s="21"/>
      <c r="BD1528" s="21"/>
      <c r="BE1528" s="21"/>
      <c r="BF1528" s="21"/>
      <c r="BG1528" s="21"/>
      <c r="BH1528" s="21"/>
      <c r="BI1528" s="21"/>
      <c r="BJ1528" s="21"/>
      <c r="BK1528" s="21"/>
      <c r="BL1528" s="21"/>
      <c r="BM1528" s="21"/>
      <c r="BN1528" s="21"/>
      <c r="BO1528" s="21"/>
      <c r="BP1528" s="21"/>
      <c r="BQ1528" s="21"/>
      <c r="BR1528" s="21"/>
      <c r="BS1528" s="21"/>
      <c r="BT1528" s="21"/>
      <c r="BU1528" s="21"/>
      <c r="BV1528" s="21"/>
      <c r="BW1528" s="21"/>
      <c r="BX1528" s="21"/>
      <c r="BY1528" s="21"/>
    </row>
    <row r="1529" spans="2:77" s="92" customFormat="1" ht="18" customHeight="1" x14ac:dyDescent="0.2">
      <c r="B1529" s="97"/>
      <c r="C1529" s="23"/>
      <c r="D1529" s="98"/>
      <c r="E1529" s="9"/>
      <c r="F1529" s="9"/>
      <c r="G1529" s="9"/>
      <c r="H1529" s="9"/>
      <c r="I1529" s="9"/>
      <c r="J1529" s="9"/>
      <c r="K1529" s="9"/>
      <c r="L1529" s="114"/>
      <c r="M1529" s="114"/>
      <c r="N1529" s="114"/>
      <c r="O1529" s="97"/>
      <c r="P1529" s="97"/>
      <c r="Q1529" s="9"/>
      <c r="R1529" s="112"/>
      <c r="S1529" s="107"/>
      <c r="T1529" s="107"/>
      <c r="U1529" s="96"/>
      <c r="V1529" s="21"/>
      <c r="W1529" s="21"/>
      <c r="X1529" s="21"/>
      <c r="Y1529" s="21"/>
      <c r="Z1529" s="21"/>
      <c r="AA1529" s="21"/>
      <c r="AB1529" s="21"/>
      <c r="AC1529" s="21"/>
      <c r="AD1529" s="21"/>
      <c r="AE1529" s="21"/>
      <c r="AF1529" s="21"/>
      <c r="AG1529" s="21"/>
      <c r="AH1529" s="21"/>
      <c r="AI1529" s="21"/>
      <c r="AJ1529" s="21"/>
      <c r="AK1529" s="21"/>
      <c r="AL1529" s="21"/>
      <c r="AM1529" s="21"/>
      <c r="AN1529" s="21"/>
      <c r="AO1529" s="21"/>
      <c r="AP1529" s="21"/>
      <c r="AQ1529" s="21"/>
      <c r="AR1529" s="21"/>
      <c r="AS1529" s="21"/>
      <c r="AT1529" s="21"/>
      <c r="AU1529" s="21"/>
      <c r="AV1529" s="21"/>
      <c r="AW1529" s="21"/>
      <c r="AX1529" s="21"/>
      <c r="AY1529" s="21"/>
      <c r="AZ1529" s="21"/>
      <c r="BA1529" s="21"/>
      <c r="BB1529" s="21"/>
      <c r="BC1529" s="21"/>
      <c r="BD1529" s="21"/>
      <c r="BE1529" s="21"/>
      <c r="BF1529" s="21"/>
      <c r="BG1529" s="21"/>
      <c r="BH1529" s="21"/>
      <c r="BI1529" s="21"/>
      <c r="BJ1529" s="21"/>
      <c r="BK1529" s="21"/>
      <c r="BL1529" s="21"/>
      <c r="BM1529" s="21"/>
      <c r="BN1529" s="21"/>
      <c r="BO1529" s="21"/>
      <c r="BP1529" s="21"/>
      <c r="BQ1529" s="21"/>
      <c r="BR1529" s="21"/>
      <c r="BS1529" s="21"/>
      <c r="BT1529" s="21"/>
      <c r="BU1529" s="21"/>
      <c r="BV1529" s="21"/>
      <c r="BW1529" s="21"/>
      <c r="BX1529" s="21"/>
      <c r="BY1529" s="21"/>
    </row>
    <row r="1530" spans="2:77" s="92" customFormat="1" ht="18" customHeight="1" x14ac:dyDescent="0.2">
      <c r="B1530" s="97"/>
      <c r="C1530" s="23"/>
      <c r="D1530" s="98"/>
      <c r="E1530" s="9"/>
      <c r="F1530" s="9"/>
      <c r="G1530" s="9"/>
      <c r="H1530" s="9"/>
      <c r="I1530" s="9"/>
      <c r="J1530" s="9"/>
      <c r="K1530" s="9"/>
      <c r="L1530" s="114"/>
      <c r="M1530" s="114"/>
      <c r="N1530" s="114"/>
      <c r="O1530" s="97"/>
      <c r="P1530" s="97"/>
      <c r="Q1530" s="9"/>
      <c r="R1530" s="112"/>
      <c r="S1530" s="107"/>
      <c r="T1530" s="107"/>
      <c r="U1530" s="96"/>
      <c r="V1530" s="21"/>
      <c r="W1530" s="21"/>
      <c r="X1530" s="21"/>
      <c r="Y1530" s="21"/>
      <c r="Z1530" s="21"/>
      <c r="AA1530" s="21"/>
      <c r="AB1530" s="21"/>
      <c r="AC1530" s="21"/>
      <c r="AD1530" s="21"/>
      <c r="AE1530" s="21"/>
      <c r="AF1530" s="21"/>
      <c r="AG1530" s="21"/>
      <c r="AH1530" s="21"/>
      <c r="AI1530" s="21"/>
      <c r="AJ1530" s="21"/>
      <c r="AK1530" s="21"/>
      <c r="AL1530" s="21"/>
      <c r="AM1530" s="21"/>
      <c r="AN1530" s="21"/>
      <c r="AO1530" s="21"/>
      <c r="AP1530" s="21"/>
      <c r="AQ1530" s="21"/>
      <c r="AR1530" s="21"/>
      <c r="AS1530" s="21"/>
      <c r="AT1530" s="21"/>
      <c r="AU1530" s="21"/>
      <c r="AV1530" s="21"/>
      <c r="AW1530" s="21"/>
      <c r="AX1530" s="21"/>
      <c r="AY1530" s="21"/>
      <c r="AZ1530" s="21"/>
      <c r="BA1530" s="21"/>
      <c r="BB1530" s="21"/>
      <c r="BC1530" s="21"/>
      <c r="BD1530" s="21"/>
      <c r="BE1530" s="21"/>
      <c r="BF1530" s="21"/>
      <c r="BG1530" s="21"/>
      <c r="BH1530" s="21"/>
      <c r="BI1530" s="21"/>
      <c r="BJ1530" s="21"/>
      <c r="BK1530" s="21"/>
      <c r="BL1530" s="21"/>
      <c r="BM1530" s="21"/>
      <c r="BN1530" s="21"/>
      <c r="BO1530" s="21"/>
      <c r="BP1530" s="21"/>
      <c r="BQ1530" s="21"/>
      <c r="BR1530" s="21"/>
      <c r="BS1530" s="21"/>
      <c r="BT1530" s="21"/>
      <c r="BU1530" s="21"/>
      <c r="BV1530" s="21"/>
      <c r="BW1530" s="21"/>
      <c r="BX1530" s="21"/>
      <c r="BY1530" s="21"/>
    </row>
    <row r="1531" spans="2:77" s="92" customFormat="1" ht="18" customHeight="1" x14ac:dyDescent="0.2">
      <c r="B1531" s="97"/>
      <c r="C1531" s="23"/>
      <c r="D1531" s="98"/>
      <c r="E1531" s="9"/>
      <c r="F1531" s="9"/>
      <c r="G1531" s="9"/>
      <c r="H1531" s="9"/>
      <c r="I1531" s="9"/>
      <c r="J1531" s="9"/>
      <c r="K1531" s="9"/>
      <c r="L1531" s="114"/>
      <c r="M1531" s="114"/>
      <c r="N1531" s="114"/>
      <c r="O1531" s="97"/>
      <c r="P1531" s="97"/>
      <c r="Q1531" s="9"/>
      <c r="R1531" s="112"/>
      <c r="S1531" s="107"/>
      <c r="T1531" s="107"/>
      <c r="U1531" s="96"/>
      <c r="V1531" s="21"/>
      <c r="W1531" s="21"/>
      <c r="X1531" s="21"/>
      <c r="Y1531" s="21"/>
      <c r="Z1531" s="21"/>
      <c r="AA1531" s="21"/>
      <c r="AB1531" s="21"/>
      <c r="AC1531" s="21"/>
      <c r="AD1531" s="21"/>
      <c r="AE1531" s="21"/>
      <c r="AF1531" s="21"/>
      <c r="AG1531" s="21"/>
      <c r="AH1531" s="21"/>
      <c r="AI1531" s="21"/>
      <c r="AJ1531" s="21"/>
      <c r="AK1531" s="21"/>
      <c r="AL1531" s="21"/>
      <c r="AM1531" s="21"/>
      <c r="AN1531" s="21"/>
      <c r="AO1531" s="21"/>
      <c r="AP1531" s="21"/>
      <c r="AQ1531" s="21"/>
      <c r="AR1531" s="21"/>
      <c r="AS1531" s="21"/>
      <c r="AT1531" s="21"/>
      <c r="AU1531" s="21"/>
      <c r="AV1531" s="21"/>
      <c r="AW1531" s="21"/>
      <c r="AX1531" s="21"/>
      <c r="AY1531" s="21"/>
      <c r="AZ1531" s="21"/>
      <c r="BA1531" s="21"/>
      <c r="BB1531" s="21"/>
      <c r="BC1531" s="21"/>
      <c r="BD1531" s="21"/>
      <c r="BE1531" s="21"/>
      <c r="BF1531" s="21"/>
      <c r="BG1531" s="21"/>
      <c r="BH1531" s="21"/>
      <c r="BI1531" s="21"/>
      <c r="BJ1531" s="21"/>
      <c r="BK1531" s="21"/>
      <c r="BL1531" s="21"/>
      <c r="BM1531" s="21"/>
      <c r="BN1531" s="21"/>
      <c r="BO1531" s="21"/>
      <c r="BP1531" s="21"/>
      <c r="BQ1531" s="21"/>
      <c r="BR1531" s="21"/>
      <c r="BS1531" s="21"/>
      <c r="BT1531" s="21"/>
      <c r="BU1531" s="21"/>
      <c r="BV1531" s="21"/>
      <c r="BW1531" s="21"/>
      <c r="BX1531" s="21"/>
      <c r="BY1531" s="21"/>
    </row>
    <row r="1532" spans="2:77" s="92" customFormat="1" ht="18" customHeight="1" x14ac:dyDescent="0.2">
      <c r="B1532" s="97"/>
      <c r="C1532" s="23"/>
      <c r="D1532" s="98"/>
      <c r="E1532" s="9"/>
      <c r="F1532" s="9"/>
      <c r="G1532" s="9"/>
      <c r="H1532" s="9"/>
      <c r="I1532" s="9"/>
      <c r="J1532" s="9"/>
      <c r="K1532" s="9"/>
      <c r="L1532" s="114"/>
      <c r="M1532" s="114"/>
      <c r="N1532" s="114"/>
      <c r="O1532" s="97"/>
      <c r="P1532" s="97"/>
      <c r="Q1532" s="9"/>
      <c r="R1532" s="112"/>
      <c r="S1532" s="107"/>
      <c r="T1532" s="107"/>
      <c r="U1532" s="96"/>
      <c r="V1532" s="21"/>
      <c r="W1532" s="21"/>
      <c r="X1532" s="21"/>
      <c r="Y1532" s="21"/>
      <c r="Z1532" s="21"/>
      <c r="AA1532" s="21"/>
      <c r="AB1532" s="21"/>
      <c r="AC1532" s="21"/>
      <c r="AD1532" s="21"/>
      <c r="AE1532" s="21"/>
      <c r="AF1532" s="21"/>
      <c r="AG1532" s="21"/>
      <c r="AH1532" s="21"/>
      <c r="AI1532" s="21"/>
      <c r="AJ1532" s="21"/>
      <c r="AK1532" s="21"/>
      <c r="AL1532" s="21"/>
      <c r="AM1532" s="21"/>
      <c r="AN1532" s="21"/>
      <c r="AO1532" s="21"/>
      <c r="AP1532" s="21"/>
      <c r="AQ1532" s="21"/>
      <c r="AR1532" s="21"/>
      <c r="AS1532" s="21"/>
      <c r="AT1532" s="21"/>
      <c r="AU1532" s="21"/>
      <c r="AV1532" s="21"/>
      <c r="AW1532" s="21"/>
      <c r="AX1532" s="21"/>
      <c r="AY1532" s="21"/>
      <c r="AZ1532" s="21"/>
      <c r="BA1532" s="21"/>
      <c r="BB1532" s="21"/>
      <c r="BC1532" s="21"/>
      <c r="BD1532" s="21"/>
      <c r="BE1532" s="21"/>
      <c r="BF1532" s="21"/>
      <c r="BG1532" s="21"/>
      <c r="BH1532" s="21"/>
      <c r="BI1532" s="21"/>
      <c r="BJ1532" s="21"/>
      <c r="BK1532" s="21"/>
      <c r="BL1532" s="21"/>
      <c r="BM1532" s="21"/>
      <c r="BN1532" s="21"/>
      <c r="BO1532" s="21"/>
      <c r="BP1532" s="21"/>
      <c r="BQ1532" s="21"/>
      <c r="BR1532" s="21"/>
      <c r="BS1532" s="21"/>
      <c r="BT1532" s="21"/>
      <c r="BU1532" s="21"/>
      <c r="BV1532" s="21"/>
      <c r="BW1532" s="21"/>
      <c r="BX1532" s="21"/>
      <c r="BY1532" s="21"/>
    </row>
    <row r="1533" spans="2:77" s="92" customFormat="1" ht="18" customHeight="1" x14ac:dyDescent="0.2">
      <c r="B1533" s="97"/>
      <c r="C1533" s="23"/>
      <c r="D1533" s="98"/>
      <c r="E1533" s="9"/>
      <c r="F1533" s="9"/>
      <c r="G1533" s="9"/>
      <c r="H1533" s="9"/>
      <c r="I1533" s="9"/>
      <c r="J1533" s="9"/>
      <c r="K1533" s="9"/>
      <c r="L1533" s="114"/>
      <c r="M1533" s="114"/>
      <c r="N1533" s="114"/>
      <c r="O1533" s="97"/>
      <c r="P1533" s="97"/>
      <c r="Q1533" s="9"/>
      <c r="R1533" s="112"/>
      <c r="S1533" s="107"/>
      <c r="T1533" s="107"/>
      <c r="U1533" s="96"/>
      <c r="V1533" s="21"/>
      <c r="W1533" s="21"/>
      <c r="X1533" s="21"/>
      <c r="Y1533" s="21"/>
      <c r="Z1533" s="21"/>
      <c r="AA1533" s="21"/>
      <c r="AB1533" s="21"/>
      <c r="AC1533" s="21"/>
      <c r="AD1533" s="21"/>
      <c r="AE1533" s="21"/>
      <c r="AF1533" s="21"/>
      <c r="AG1533" s="21"/>
      <c r="AH1533" s="21"/>
      <c r="AI1533" s="21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  <c r="AU1533" s="21"/>
      <c r="AV1533" s="21"/>
      <c r="AW1533" s="21"/>
      <c r="AX1533" s="21"/>
      <c r="AY1533" s="21"/>
      <c r="AZ1533" s="21"/>
      <c r="BA1533" s="21"/>
      <c r="BB1533" s="21"/>
      <c r="BC1533" s="21"/>
      <c r="BD1533" s="21"/>
      <c r="BE1533" s="21"/>
      <c r="BF1533" s="21"/>
      <c r="BG1533" s="21"/>
      <c r="BH1533" s="21"/>
      <c r="BI1533" s="21"/>
      <c r="BJ1533" s="21"/>
      <c r="BK1533" s="21"/>
      <c r="BL1533" s="21"/>
      <c r="BM1533" s="21"/>
      <c r="BN1533" s="21"/>
      <c r="BO1533" s="21"/>
      <c r="BP1533" s="21"/>
      <c r="BQ1533" s="21"/>
      <c r="BR1533" s="21"/>
      <c r="BS1533" s="21"/>
      <c r="BT1533" s="21"/>
      <c r="BU1533" s="21"/>
      <c r="BV1533" s="21"/>
      <c r="BW1533" s="21"/>
      <c r="BX1533" s="21"/>
      <c r="BY1533" s="21"/>
    </row>
    <row r="1534" spans="2:77" s="92" customFormat="1" ht="18" customHeight="1" x14ac:dyDescent="0.2">
      <c r="B1534" s="97"/>
      <c r="C1534" s="23"/>
      <c r="D1534" s="98"/>
      <c r="E1534" s="9"/>
      <c r="F1534" s="9"/>
      <c r="G1534" s="9"/>
      <c r="H1534" s="9"/>
      <c r="I1534" s="9"/>
      <c r="J1534" s="9"/>
      <c r="K1534" s="9"/>
      <c r="L1534" s="114"/>
      <c r="M1534" s="114"/>
      <c r="N1534" s="114"/>
      <c r="O1534" s="97"/>
      <c r="P1534" s="97"/>
      <c r="Q1534" s="9"/>
      <c r="R1534" s="112"/>
      <c r="S1534" s="107"/>
      <c r="T1534" s="107"/>
      <c r="U1534" s="96"/>
      <c r="V1534" s="21"/>
      <c r="W1534" s="21"/>
      <c r="X1534" s="21"/>
      <c r="Y1534" s="21"/>
      <c r="Z1534" s="21"/>
      <c r="AA1534" s="21"/>
      <c r="AB1534" s="21"/>
      <c r="AC1534" s="21"/>
      <c r="AD1534" s="21"/>
      <c r="AE1534" s="21"/>
      <c r="AF1534" s="21"/>
      <c r="AG1534" s="21"/>
      <c r="AH1534" s="21"/>
      <c r="AI1534" s="21"/>
      <c r="AJ1534" s="21"/>
      <c r="AK1534" s="21"/>
      <c r="AL1534" s="21"/>
      <c r="AM1534" s="21"/>
      <c r="AN1534" s="21"/>
      <c r="AO1534" s="21"/>
      <c r="AP1534" s="21"/>
      <c r="AQ1534" s="21"/>
      <c r="AR1534" s="21"/>
      <c r="AS1534" s="21"/>
      <c r="AT1534" s="21"/>
      <c r="AU1534" s="21"/>
      <c r="AV1534" s="21"/>
      <c r="AW1534" s="21"/>
      <c r="AX1534" s="21"/>
      <c r="AY1534" s="21"/>
      <c r="AZ1534" s="21"/>
      <c r="BA1534" s="21"/>
      <c r="BB1534" s="21"/>
      <c r="BC1534" s="21"/>
      <c r="BD1534" s="21"/>
      <c r="BE1534" s="21"/>
      <c r="BF1534" s="21"/>
      <c r="BG1534" s="21"/>
      <c r="BH1534" s="21"/>
      <c r="BI1534" s="21"/>
      <c r="BJ1534" s="21"/>
      <c r="BK1534" s="21"/>
      <c r="BL1534" s="21"/>
      <c r="BM1534" s="21"/>
      <c r="BN1534" s="21"/>
      <c r="BO1534" s="21"/>
      <c r="BP1534" s="21"/>
      <c r="BQ1534" s="21"/>
      <c r="BR1534" s="21"/>
      <c r="BS1534" s="21"/>
      <c r="BT1534" s="21"/>
      <c r="BU1534" s="21"/>
      <c r="BV1534" s="21"/>
      <c r="BW1534" s="21"/>
      <c r="BX1534" s="21"/>
      <c r="BY1534" s="21"/>
    </row>
    <row r="1535" spans="2:77" s="92" customFormat="1" ht="18" customHeight="1" x14ac:dyDescent="0.2">
      <c r="B1535" s="97"/>
      <c r="C1535" s="23"/>
      <c r="D1535" s="98"/>
      <c r="E1535" s="9"/>
      <c r="F1535" s="9"/>
      <c r="G1535" s="9"/>
      <c r="H1535" s="9"/>
      <c r="I1535" s="9"/>
      <c r="J1535" s="9"/>
      <c r="K1535" s="9"/>
      <c r="L1535" s="114"/>
      <c r="M1535" s="114"/>
      <c r="N1535" s="114"/>
      <c r="O1535" s="97"/>
      <c r="P1535" s="97"/>
      <c r="Q1535" s="9"/>
      <c r="R1535" s="112"/>
      <c r="S1535" s="107"/>
      <c r="T1535" s="107"/>
      <c r="U1535" s="96"/>
      <c r="V1535" s="21"/>
      <c r="W1535" s="21"/>
      <c r="X1535" s="21"/>
      <c r="Y1535" s="21"/>
      <c r="Z1535" s="21"/>
      <c r="AA1535" s="21"/>
      <c r="AB1535" s="21"/>
      <c r="AC1535" s="21"/>
      <c r="AD1535" s="21"/>
      <c r="AE1535" s="21"/>
      <c r="AF1535" s="21"/>
      <c r="AG1535" s="21"/>
      <c r="AH1535" s="21"/>
      <c r="AI1535" s="21"/>
      <c r="AJ1535" s="21"/>
      <c r="AK1535" s="21"/>
      <c r="AL1535" s="21"/>
      <c r="AM1535" s="21"/>
      <c r="AN1535" s="21"/>
      <c r="AO1535" s="21"/>
      <c r="AP1535" s="21"/>
      <c r="AQ1535" s="21"/>
      <c r="AR1535" s="21"/>
      <c r="AS1535" s="21"/>
      <c r="AT1535" s="21"/>
      <c r="AU1535" s="21"/>
      <c r="AV1535" s="21"/>
      <c r="AW1535" s="21"/>
      <c r="AX1535" s="21"/>
      <c r="AY1535" s="21"/>
      <c r="AZ1535" s="21"/>
      <c r="BA1535" s="21"/>
      <c r="BB1535" s="21"/>
      <c r="BC1535" s="21"/>
      <c r="BD1535" s="21"/>
      <c r="BE1535" s="21"/>
      <c r="BF1535" s="21"/>
      <c r="BG1535" s="21"/>
      <c r="BH1535" s="21"/>
      <c r="BI1535" s="21"/>
      <c r="BJ1535" s="21"/>
      <c r="BK1535" s="21"/>
      <c r="BL1535" s="21"/>
      <c r="BM1535" s="21"/>
      <c r="BN1535" s="21"/>
      <c r="BO1535" s="21"/>
      <c r="BP1535" s="21"/>
      <c r="BQ1535" s="21"/>
      <c r="BR1535" s="21"/>
      <c r="BS1535" s="21"/>
      <c r="BT1535" s="21"/>
      <c r="BU1535" s="21"/>
      <c r="BV1535" s="21"/>
      <c r="BW1535" s="21"/>
      <c r="BX1535" s="21"/>
      <c r="BY1535" s="21"/>
    </row>
    <row r="1536" spans="2:77" s="92" customFormat="1" ht="18" customHeight="1" x14ac:dyDescent="0.2">
      <c r="B1536" s="97"/>
      <c r="C1536" s="23"/>
      <c r="D1536" s="98"/>
      <c r="E1536" s="9"/>
      <c r="F1536" s="9"/>
      <c r="G1536" s="9"/>
      <c r="H1536" s="9"/>
      <c r="I1536" s="9"/>
      <c r="J1536" s="9"/>
      <c r="K1536" s="9"/>
      <c r="L1536" s="114"/>
      <c r="M1536" s="114"/>
      <c r="N1536" s="114"/>
      <c r="O1536" s="97"/>
      <c r="P1536" s="97"/>
      <c r="Q1536" s="9"/>
      <c r="R1536" s="112"/>
      <c r="S1536" s="107"/>
      <c r="T1536" s="107"/>
      <c r="U1536" s="96"/>
      <c r="V1536" s="21"/>
      <c r="W1536" s="21"/>
      <c r="X1536" s="21"/>
      <c r="Y1536" s="21"/>
      <c r="Z1536" s="21"/>
      <c r="AA1536" s="21"/>
      <c r="AB1536" s="21"/>
      <c r="AC1536" s="21"/>
      <c r="AD1536" s="21"/>
      <c r="AE1536" s="21"/>
      <c r="AF1536" s="21"/>
      <c r="AG1536" s="21"/>
      <c r="AH1536" s="21"/>
      <c r="AI1536" s="21"/>
      <c r="AJ1536" s="21"/>
      <c r="AK1536" s="21"/>
      <c r="AL1536" s="21"/>
      <c r="AM1536" s="21"/>
      <c r="AN1536" s="21"/>
      <c r="AO1536" s="21"/>
      <c r="AP1536" s="21"/>
      <c r="AQ1536" s="21"/>
      <c r="AR1536" s="21"/>
      <c r="AS1536" s="21"/>
      <c r="AT1536" s="21"/>
      <c r="AU1536" s="21"/>
      <c r="AV1536" s="21"/>
      <c r="AW1536" s="21"/>
      <c r="AX1536" s="21"/>
      <c r="AY1536" s="21"/>
      <c r="AZ1536" s="21"/>
      <c r="BA1536" s="21"/>
      <c r="BB1536" s="21"/>
      <c r="BC1536" s="21"/>
      <c r="BD1536" s="21"/>
      <c r="BE1536" s="21"/>
      <c r="BF1536" s="21"/>
      <c r="BG1536" s="21"/>
      <c r="BH1536" s="21"/>
      <c r="BI1536" s="21"/>
      <c r="BJ1536" s="21"/>
      <c r="BK1536" s="21"/>
      <c r="BL1536" s="21"/>
      <c r="BM1536" s="21"/>
      <c r="BN1536" s="21"/>
      <c r="BO1536" s="21"/>
      <c r="BP1536" s="21"/>
      <c r="BQ1536" s="21"/>
      <c r="BR1536" s="21"/>
      <c r="BS1536" s="21"/>
      <c r="BT1536" s="21"/>
      <c r="BU1536" s="21"/>
      <c r="BV1536" s="21"/>
      <c r="BW1536" s="21"/>
      <c r="BX1536" s="21"/>
      <c r="BY1536" s="21"/>
    </row>
    <row r="1537" spans="2:77" s="92" customFormat="1" ht="18" customHeight="1" x14ac:dyDescent="0.2">
      <c r="B1537" s="97"/>
      <c r="C1537" s="23"/>
      <c r="D1537" s="98"/>
      <c r="E1537" s="9"/>
      <c r="F1537" s="9"/>
      <c r="G1537" s="9"/>
      <c r="H1537" s="9"/>
      <c r="I1537" s="9"/>
      <c r="J1537" s="9"/>
      <c r="K1537" s="9"/>
      <c r="L1537" s="114"/>
      <c r="M1537" s="114"/>
      <c r="N1537" s="114"/>
      <c r="O1537" s="97"/>
      <c r="P1537" s="97"/>
      <c r="Q1537" s="9"/>
      <c r="R1537" s="112"/>
      <c r="S1537" s="107"/>
      <c r="T1537" s="107"/>
      <c r="U1537" s="96"/>
      <c r="V1537" s="21"/>
      <c r="W1537" s="21"/>
      <c r="X1537" s="21"/>
      <c r="Y1537" s="21"/>
      <c r="Z1537" s="21"/>
      <c r="AA1537" s="21"/>
      <c r="AB1537" s="21"/>
      <c r="AC1537" s="21"/>
      <c r="AD1537" s="21"/>
      <c r="AE1537" s="21"/>
      <c r="AF1537" s="21"/>
      <c r="AG1537" s="21"/>
      <c r="AH1537" s="21"/>
      <c r="AI1537" s="21"/>
      <c r="AJ1537" s="21"/>
      <c r="AK1537" s="21"/>
      <c r="AL1537" s="21"/>
      <c r="AM1537" s="21"/>
      <c r="AN1537" s="21"/>
      <c r="AO1537" s="21"/>
      <c r="AP1537" s="21"/>
      <c r="AQ1537" s="21"/>
      <c r="AR1537" s="21"/>
      <c r="AS1537" s="21"/>
      <c r="AT1537" s="21"/>
      <c r="AU1537" s="21"/>
      <c r="AV1537" s="21"/>
      <c r="AW1537" s="21"/>
      <c r="AX1537" s="21"/>
      <c r="AY1537" s="21"/>
      <c r="AZ1537" s="21"/>
      <c r="BA1537" s="21"/>
      <c r="BB1537" s="21"/>
      <c r="BC1537" s="21"/>
      <c r="BD1537" s="21"/>
      <c r="BE1537" s="21"/>
      <c r="BF1537" s="21"/>
      <c r="BG1537" s="21"/>
      <c r="BH1537" s="21"/>
      <c r="BI1537" s="21"/>
      <c r="BJ1537" s="21"/>
      <c r="BK1537" s="21"/>
      <c r="BL1537" s="21"/>
      <c r="BM1537" s="21"/>
      <c r="BN1537" s="21"/>
      <c r="BO1537" s="21"/>
      <c r="BP1537" s="21"/>
      <c r="BQ1537" s="21"/>
      <c r="BR1537" s="21"/>
      <c r="BS1537" s="21"/>
      <c r="BT1537" s="21"/>
      <c r="BU1537" s="21"/>
      <c r="BV1537" s="21"/>
      <c r="BW1537" s="21"/>
      <c r="BX1537" s="21"/>
      <c r="BY1537" s="21"/>
    </row>
    <row r="1538" spans="2:77" s="92" customFormat="1" ht="18" customHeight="1" x14ac:dyDescent="0.2">
      <c r="B1538" s="97"/>
      <c r="C1538" s="23"/>
      <c r="D1538" s="98"/>
      <c r="E1538" s="9"/>
      <c r="F1538" s="9"/>
      <c r="G1538" s="9"/>
      <c r="H1538" s="9"/>
      <c r="I1538" s="9"/>
      <c r="J1538" s="9"/>
      <c r="K1538" s="9"/>
      <c r="L1538" s="114"/>
      <c r="M1538" s="114"/>
      <c r="N1538" s="114"/>
      <c r="O1538" s="97"/>
      <c r="P1538" s="97"/>
      <c r="Q1538" s="9"/>
      <c r="R1538" s="112"/>
      <c r="S1538" s="107"/>
      <c r="T1538" s="107"/>
      <c r="U1538" s="96"/>
      <c r="V1538" s="21"/>
      <c r="W1538" s="21"/>
      <c r="X1538" s="21"/>
      <c r="Y1538" s="21"/>
      <c r="Z1538" s="21"/>
      <c r="AA1538" s="21"/>
      <c r="AB1538" s="21"/>
      <c r="AC1538" s="21"/>
      <c r="AD1538" s="21"/>
      <c r="AE1538" s="21"/>
      <c r="AF1538" s="21"/>
      <c r="AG1538" s="21"/>
      <c r="AH1538" s="21"/>
      <c r="AI1538" s="21"/>
      <c r="AJ1538" s="21"/>
      <c r="AK1538" s="21"/>
      <c r="AL1538" s="21"/>
      <c r="AM1538" s="21"/>
      <c r="AN1538" s="21"/>
      <c r="AO1538" s="21"/>
      <c r="AP1538" s="21"/>
      <c r="AQ1538" s="21"/>
      <c r="AR1538" s="21"/>
      <c r="AS1538" s="21"/>
      <c r="AT1538" s="21"/>
      <c r="AU1538" s="21"/>
      <c r="AV1538" s="21"/>
      <c r="AW1538" s="21"/>
      <c r="AX1538" s="21"/>
      <c r="AY1538" s="21"/>
      <c r="AZ1538" s="21"/>
      <c r="BA1538" s="21"/>
      <c r="BB1538" s="21"/>
      <c r="BC1538" s="21"/>
      <c r="BD1538" s="21"/>
      <c r="BE1538" s="21"/>
      <c r="BF1538" s="21"/>
      <c r="BG1538" s="21"/>
      <c r="BH1538" s="21"/>
      <c r="BI1538" s="21"/>
      <c r="BJ1538" s="21"/>
      <c r="BK1538" s="21"/>
      <c r="BL1538" s="21"/>
      <c r="BM1538" s="21"/>
      <c r="BN1538" s="21"/>
      <c r="BO1538" s="21"/>
      <c r="BP1538" s="21"/>
      <c r="BQ1538" s="21"/>
      <c r="BR1538" s="21"/>
      <c r="BS1538" s="21"/>
      <c r="BT1538" s="21"/>
      <c r="BU1538" s="21"/>
      <c r="BV1538" s="21"/>
      <c r="BW1538" s="21"/>
      <c r="BX1538" s="21"/>
      <c r="BY1538" s="21"/>
    </row>
    <row r="1539" spans="2:77" s="92" customFormat="1" ht="18" customHeight="1" x14ac:dyDescent="0.2">
      <c r="B1539" s="97"/>
      <c r="C1539" s="23"/>
      <c r="D1539" s="98"/>
      <c r="E1539" s="9"/>
      <c r="F1539" s="9"/>
      <c r="G1539" s="9"/>
      <c r="H1539" s="9"/>
      <c r="I1539" s="9"/>
      <c r="J1539" s="9"/>
      <c r="K1539" s="9"/>
      <c r="L1539" s="114"/>
      <c r="M1539" s="114"/>
      <c r="N1539" s="114"/>
      <c r="O1539" s="97"/>
      <c r="P1539" s="97"/>
      <c r="Q1539" s="9"/>
      <c r="R1539" s="112"/>
      <c r="S1539" s="107"/>
      <c r="T1539" s="107"/>
      <c r="U1539" s="96"/>
      <c r="V1539" s="21"/>
      <c r="W1539" s="21"/>
      <c r="X1539" s="21"/>
      <c r="Y1539" s="21"/>
      <c r="Z1539" s="21"/>
      <c r="AA1539" s="21"/>
      <c r="AB1539" s="21"/>
      <c r="AC1539" s="21"/>
      <c r="AD1539" s="21"/>
      <c r="AE1539" s="21"/>
      <c r="AF1539" s="21"/>
      <c r="AG1539" s="21"/>
      <c r="AH1539" s="21"/>
      <c r="AI1539" s="21"/>
      <c r="AJ1539" s="21"/>
      <c r="AK1539" s="21"/>
      <c r="AL1539" s="21"/>
      <c r="AM1539" s="21"/>
      <c r="AN1539" s="21"/>
      <c r="AO1539" s="21"/>
      <c r="AP1539" s="21"/>
      <c r="AQ1539" s="21"/>
      <c r="AR1539" s="21"/>
      <c r="AS1539" s="21"/>
      <c r="AT1539" s="21"/>
      <c r="AU1539" s="21"/>
      <c r="AV1539" s="21"/>
      <c r="AW1539" s="21"/>
      <c r="AX1539" s="21"/>
      <c r="AY1539" s="21"/>
      <c r="AZ1539" s="21"/>
      <c r="BA1539" s="21"/>
      <c r="BB1539" s="21"/>
      <c r="BC1539" s="21"/>
      <c r="BD1539" s="21"/>
      <c r="BE1539" s="21"/>
      <c r="BF1539" s="21"/>
      <c r="BG1539" s="21"/>
      <c r="BH1539" s="21"/>
      <c r="BI1539" s="21"/>
      <c r="BJ1539" s="21"/>
      <c r="BK1539" s="21"/>
      <c r="BL1539" s="21"/>
      <c r="BM1539" s="21"/>
      <c r="BN1539" s="21"/>
      <c r="BO1539" s="21"/>
      <c r="BP1539" s="21"/>
      <c r="BQ1539" s="21"/>
      <c r="BR1539" s="21"/>
      <c r="BS1539" s="21"/>
      <c r="BT1539" s="21"/>
      <c r="BU1539" s="21"/>
      <c r="BV1539" s="21"/>
      <c r="BW1539" s="21"/>
      <c r="BX1539" s="21"/>
      <c r="BY1539" s="21"/>
    </row>
    <row r="1540" spans="2:77" s="92" customFormat="1" ht="18" customHeight="1" x14ac:dyDescent="0.2">
      <c r="B1540" s="97"/>
      <c r="C1540" s="23"/>
      <c r="D1540" s="98"/>
      <c r="E1540" s="9"/>
      <c r="F1540" s="9"/>
      <c r="G1540" s="9"/>
      <c r="H1540" s="9"/>
      <c r="I1540" s="9"/>
      <c r="J1540" s="9"/>
      <c r="K1540" s="9"/>
      <c r="L1540" s="114"/>
      <c r="M1540" s="114"/>
      <c r="N1540" s="114"/>
      <c r="O1540" s="97"/>
      <c r="P1540" s="97"/>
      <c r="Q1540" s="9"/>
      <c r="R1540" s="112"/>
      <c r="S1540" s="107"/>
      <c r="T1540" s="107"/>
      <c r="U1540" s="96"/>
      <c r="V1540" s="21"/>
      <c r="W1540" s="21"/>
      <c r="X1540" s="21"/>
      <c r="Y1540" s="21"/>
      <c r="Z1540" s="21"/>
      <c r="AA1540" s="21"/>
      <c r="AB1540" s="21"/>
      <c r="AC1540" s="21"/>
      <c r="AD1540" s="21"/>
      <c r="AE1540" s="21"/>
      <c r="AF1540" s="21"/>
      <c r="AG1540" s="21"/>
      <c r="AH1540" s="21"/>
      <c r="AI1540" s="21"/>
      <c r="AJ1540" s="21"/>
      <c r="AK1540" s="21"/>
      <c r="AL1540" s="21"/>
      <c r="AM1540" s="21"/>
      <c r="AN1540" s="21"/>
      <c r="AO1540" s="21"/>
      <c r="AP1540" s="21"/>
      <c r="AQ1540" s="21"/>
      <c r="AR1540" s="21"/>
      <c r="AS1540" s="21"/>
      <c r="AT1540" s="21"/>
      <c r="AU1540" s="21"/>
      <c r="AV1540" s="21"/>
      <c r="AW1540" s="21"/>
      <c r="AX1540" s="21"/>
      <c r="AY1540" s="21"/>
      <c r="AZ1540" s="21"/>
      <c r="BA1540" s="21"/>
      <c r="BB1540" s="21"/>
      <c r="BC1540" s="21"/>
      <c r="BD1540" s="21"/>
      <c r="BE1540" s="21"/>
      <c r="BF1540" s="21"/>
      <c r="BG1540" s="21"/>
      <c r="BH1540" s="21"/>
      <c r="BI1540" s="21"/>
      <c r="BJ1540" s="21"/>
      <c r="BK1540" s="21"/>
      <c r="BL1540" s="21"/>
      <c r="BM1540" s="21"/>
      <c r="BN1540" s="21"/>
      <c r="BO1540" s="21"/>
      <c r="BP1540" s="21"/>
      <c r="BQ1540" s="21"/>
      <c r="BR1540" s="21"/>
      <c r="BS1540" s="21"/>
      <c r="BT1540" s="21"/>
      <c r="BU1540" s="21"/>
      <c r="BV1540" s="21"/>
      <c r="BW1540" s="21"/>
      <c r="BX1540" s="21"/>
      <c r="BY1540" s="21"/>
    </row>
    <row r="1541" spans="2:77" s="92" customFormat="1" ht="18" customHeight="1" x14ac:dyDescent="0.2">
      <c r="B1541" s="97"/>
      <c r="C1541" s="23"/>
      <c r="D1541" s="98"/>
      <c r="E1541" s="9"/>
      <c r="F1541" s="9"/>
      <c r="G1541" s="9"/>
      <c r="H1541" s="9"/>
      <c r="I1541" s="9"/>
      <c r="J1541" s="9"/>
      <c r="K1541" s="9"/>
      <c r="L1541" s="114"/>
      <c r="M1541" s="114"/>
      <c r="N1541" s="114"/>
      <c r="O1541" s="97"/>
      <c r="P1541" s="97"/>
      <c r="Q1541" s="9"/>
      <c r="R1541" s="112"/>
      <c r="S1541" s="107"/>
      <c r="T1541" s="107"/>
      <c r="U1541" s="96"/>
      <c r="V1541" s="21"/>
      <c r="W1541" s="21"/>
      <c r="X1541" s="21"/>
      <c r="Y1541" s="21"/>
      <c r="Z1541" s="21"/>
      <c r="AA1541" s="21"/>
      <c r="AB1541" s="21"/>
      <c r="AC1541" s="21"/>
      <c r="AD1541" s="21"/>
      <c r="AE1541" s="21"/>
      <c r="AF1541" s="21"/>
      <c r="AG1541" s="21"/>
      <c r="AH1541" s="21"/>
      <c r="AI1541" s="21"/>
      <c r="AJ1541" s="21"/>
      <c r="AK1541" s="21"/>
      <c r="AL1541" s="21"/>
      <c r="AM1541" s="21"/>
      <c r="AN1541" s="21"/>
      <c r="AO1541" s="21"/>
      <c r="AP1541" s="21"/>
      <c r="AQ1541" s="21"/>
      <c r="AR1541" s="21"/>
      <c r="AS1541" s="21"/>
      <c r="AT1541" s="21"/>
      <c r="AU1541" s="21"/>
      <c r="AV1541" s="21"/>
      <c r="AW1541" s="21"/>
      <c r="AX1541" s="21"/>
      <c r="AY1541" s="21"/>
      <c r="AZ1541" s="21"/>
      <c r="BA1541" s="21"/>
      <c r="BB1541" s="21"/>
      <c r="BC1541" s="21"/>
      <c r="BD1541" s="21"/>
      <c r="BE1541" s="21"/>
      <c r="BF1541" s="21"/>
      <c r="BG1541" s="21"/>
      <c r="BH1541" s="21"/>
      <c r="BI1541" s="21"/>
      <c r="BJ1541" s="21"/>
      <c r="BK1541" s="21"/>
      <c r="BL1541" s="21"/>
      <c r="BM1541" s="21"/>
      <c r="BN1541" s="21"/>
      <c r="BO1541" s="21"/>
      <c r="BP1541" s="21"/>
      <c r="BQ1541" s="21"/>
      <c r="BR1541" s="21"/>
      <c r="BS1541" s="21"/>
      <c r="BT1541" s="21"/>
      <c r="BU1541" s="21"/>
      <c r="BV1541" s="21"/>
      <c r="BW1541" s="21"/>
      <c r="BX1541" s="21"/>
      <c r="BY1541" s="21"/>
    </row>
    <row r="1542" spans="2:77" s="92" customFormat="1" ht="18" customHeight="1" x14ac:dyDescent="0.2">
      <c r="B1542" s="97"/>
      <c r="C1542" s="23"/>
      <c r="D1542" s="98"/>
      <c r="E1542" s="9"/>
      <c r="F1542" s="9"/>
      <c r="G1542" s="9"/>
      <c r="H1542" s="9"/>
      <c r="I1542" s="9"/>
      <c r="J1542" s="9"/>
      <c r="K1542" s="9"/>
      <c r="L1542" s="114"/>
      <c r="M1542" s="114"/>
      <c r="N1542" s="114"/>
      <c r="O1542" s="97"/>
      <c r="P1542" s="97"/>
      <c r="Q1542" s="9"/>
      <c r="R1542" s="112"/>
      <c r="S1542" s="107"/>
      <c r="T1542" s="107"/>
      <c r="U1542" s="96"/>
      <c r="V1542" s="21"/>
      <c r="W1542" s="21"/>
      <c r="X1542" s="21"/>
      <c r="Y1542" s="21"/>
      <c r="Z1542" s="21"/>
      <c r="AA1542" s="21"/>
      <c r="AB1542" s="21"/>
      <c r="AC1542" s="21"/>
      <c r="AD1542" s="21"/>
      <c r="AE1542" s="21"/>
      <c r="AF1542" s="21"/>
      <c r="AG1542" s="21"/>
      <c r="AH1542" s="21"/>
      <c r="AI1542" s="21"/>
      <c r="AJ1542" s="21"/>
      <c r="AK1542" s="21"/>
      <c r="AL1542" s="21"/>
      <c r="AM1542" s="21"/>
      <c r="AN1542" s="21"/>
      <c r="AO1542" s="21"/>
      <c r="AP1542" s="21"/>
      <c r="AQ1542" s="21"/>
      <c r="AR1542" s="21"/>
      <c r="AS1542" s="21"/>
      <c r="AT1542" s="21"/>
      <c r="AU1542" s="21"/>
      <c r="AV1542" s="21"/>
      <c r="AW1542" s="21"/>
      <c r="AX1542" s="21"/>
      <c r="AY1542" s="21"/>
      <c r="AZ1542" s="21"/>
      <c r="BA1542" s="21"/>
      <c r="BB1542" s="21"/>
      <c r="BC1542" s="21"/>
      <c r="BD1542" s="21"/>
      <c r="BE1542" s="21"/>
      <c r="BF1542" s="21"/>
      <c r="BG1542" s="21"/>
      <c r="BH1542" s="21"/>
      <c r="BI1542" s="21"/>
      <c r="BJ1542" s="21"/>
      <c r="BK1542" s="21"/>
      <c r="BL1542" s="21"/>
      <c r="BM1542" s="21"/>
      <c r="BN1542" s="21"/>
      <c r="BO1542" s="21"/>
      <c r="BP1542" s="21"/>
      <c r="BQ1542" s="21"/>
      <c r="BR1542" s="21"/>
      <c r="BS1542" s="21"/>
      <c r="BT1542" s="21"/>
      <c r="BU1542" s="21"/>
      <c r="BV1542" s="21"/>
      <c r="BW1542" s="21"/>
      <c r="BX1542" s="21"/>
      <c r="BY1542" s="21"/>
    </row>
    <row r="1543" spans="2:77" s="92" customFormat="1" ht="18" customHeight="1" x14ac:dyDescent="0.2">
      <c r="B1543" s="97"/>
      <c r="C1543" s="23"/>
      <c r="D1543" s="98"/>
      <c r="E1543" s="9"/>
      <c r="F1543" s="9"/>
      <c r="G1543" s="9"/>
      <c r="H1543" s="9"/>
      <c r="I1543" s="9"/>
      <c r="J1543" s="9"/>
      <c r="K1543" s="9"/>
      <c r="L1543" s="114"/>
      <c r="M1543" s="114"/>
      <c r="N1543" s="114"/>
      <c r="O1543" s="97"/>
      <c r="P1543" s="97"/>
      <c r="Q1543" s="9"/>
      <c r="R1543" s="112"/>
      <c r="S1543" s="107"/>
      <c r="T1543" s="107"/>
      <c r="U1543" s="96"/>
      <c r="V1543" s="21"/>
      <c r="W1543" s="21"/>
      <c r="X1543" s="21"/>
      <c r="Y1543" s="21"/>
      <c r="Z1543" s="21"/>
      <c r="AA1543" s="21"/>
      <c r="AB1543" s="21"/>
      <c r="AC1543" s="21"/>
      <c r="AD1543" s="21"/>
      <c r="AE1543" s="21"/>
      <c r="AF1543" s="21"/>
      <c r="AG1543" s="21"/>
      <c r="AH1543" s="21"/>
      <c r="AI1543" s="21"/>
      <c r="AJ1543" s="21"/>
      <c r="AK1543" s="21"/>
      <c r="AL1543" s="21"/>
      <c r="AM1543" s="21"/>
      <c r="AN1543" s="21"/>
      <c r="AO1543" s="21"/>
      <c r="AP1543" s="21"/>
      <c r="AQ1543" s="21"/>
      <c r="AR1543" s="21"/>
      <c r="AS1543" s="21"/>
      <c r="AT1543" s="21"/>
      <c r="AU1543" s="21"/>
      <c r="AV1543" s="21"/>
      <c r="AW1543" s="21"/>
      <c r="AX1543" s="21"/>
      <c r="AY1543" s="21"/>
      <c r="AZ1543" s="21"/>
      <c r="BA1543" s="21"/>
      <c r="BB1543" s="21"/>
      <c r="BC1543" s="21"/>
      <c r="BD1543" s="21"/>
      <c r="BE1543" s="21"/>
      <c r="BF1543" s="21"/>
      <c r="BG1543" s="21"/>
      <c r="BH1543" s="21"/>
      <c r="BI1543" s="21"/>
      <c r="BJ1543" s="21"/>
      <c r="BK1543" s="21"/>
      <c r="BL1543" s="21"/>
      <c r="BM1543" s="21"/>
      <c r="BN1543" s="21"/>
      <c r="BO1543" s="21"/>
      <c r="BP1543" s="21"/>
      <c r="BQ1543" s="21"/>
      <c r="BR1543" s="21"/>
      <c r="BS1543" s="21"/>
      <c r="BT1543" s="21"/>
      <c r="BU1543" s="21"/>
      <c r="BV1543" s="21"/>
      <c r="BW1543" s="21"/>
      <c r="BX1543" s="21"/>
      <c r="BY1543" s="21"/>
    </row>
    <row r="1544" spans="2:77" s="92" customFormat="1" ht="18" customHeight="1" x14ac:dyDescent="0.2">
      <c r="B1544" s="97"/>
      <c r="C1544" s="23"/>
      <c r="D1544" s="98"/>
      <c r="E1544" s="9"/>
      <c r="F1544" s="9"/>
      <c r="G1544" s="9"/>
      <c r="H1544" s="9"/>
      <c r="I1544" s="9"/>
      <c r="J1544" s="9"/>
      <c r="K1544" s="9"/>
      <c r="L1544" s="114"/>
      <c r="M1544" s="114"/>
      <c r="N1544" s="114"/>
      <c r="O1544" s="97"/>
      <c r="P1544" s="97"/>
      <c r="Q1544" s="9"/>
      <c r="R1544" s="112"/>
      <c r="S1544" s="107"/>
      <c r="T1544" s="107"/>
      <c r="U1544" s="96"/>
      <c r="V1544" s="21"/>
      <c r="W1544" s="21"/>
      <c r="X1544" s="21"/>
      <c r="Y1544" s="21"/>
      <c r="Z1544" s="21"/>
      <c r="AA1544" s="21"/>
      <c r="AB1544" s="21"/>
      <c r="AC1544" s="21"/>
      <c r="AD1544" s="21"/>
      <c r="AE1544" s="21"/>
      <c r="AF1544" s="21"/>
      <c r="AG1544" s="21"/>
      <c r="AH1544" s="21"/>
      <c r="AI1544" s="21"/>
      <c r="AJ1544" s="21"/>
      <c r="AK1544" s="21"/>
      <c r="AL1544" s="21"/>
      <c r="AM1544" s="21"/>
      <c r="AN1544" s="21"/>
      <c r="AO1544" s="21"/>
      <c r="AP1544" s="21"/>
      <c r="AQ1544" s="21"/>
      <c r="AR1544" s="21"/>
      <c r="AS1544" s="21"/>
      <c r="AT1544" s="21"/>
      <c r="AU1544" s="21"/>
      <c r="AV1544" s="21"/>
      <c r="AW1544" s="21"/>
      <c r="AX1544" s="21"/>
      <c r="AY1544" s="21"/>
      <c r="AZ1544" s="21"/>
      <c r="BA1544" s="21"/>
      <c r="BB1544" s="21"/>
      <c r="BC1544" s="21"/>
      <c r="BD1544" s="21"/>
      <c r="BE1544" s="21"/>
      <c r="BF1544" s="21"/>
      <c r="BG1544" s="21"/>
      <c r="BH1544" s="21"/>
      <c r="BI1544" s="21"/>
      <c r="BJ1544" s="21"/>
      <c r="BK1544" s="21"/>
      <c r="BL1544" s="21"/>
      <c r="BM1544" s="21"/>
      <c r="BN1544" s="21"/>
      <c r="BO1544" s="21"/>
      <c r="BP1544" s="21"/>
      <c r="BQ1544" s="21"/>
      <c r="BR1544" s="21"/>
      <c r="BS1544" s="21"/>
      <c r="BT1544" s="21"/>
      <c r="BU1544" s="21"/>
      <c r="BV1544" s="21"/>
      <c r="BW1544" s="21"/>
      <c r="BX1544" s="21"/>
      <c r="BY1544" s="21"/>
    </row>
    <row r="1545" spans="2:77" s="92" customFormat="1" ht="18" customHeight="1" x14ac:dyDescent="0.2">
      <c r="B1545" s="97"/>
      <c r="C1545" s="23"/>
      <c r="D1545" s="98"/>
      <c r="E1545" s="9"/>
      <c r="F1545" s="9"/>
      <c r="G1545" s="9"/>
      <c r="H1545" s="9"/>
      <c r="I1545" s="9"/>
      <c r="J1545" s="9"/>
      <c r="K1545" s="9"/>
      <c r="L1545" s="114"/>
      <c r="M1545" s="114"/>
      <c r="N1545" s="114"/>
      <c r="O1545" s="97"/>
      <c r="P1545" s="97"/>
      <c r="Q1545" s="9"/>
      <c r="R1545" s="112"/>
      <c r="S1545" s="107"/>
      <c r="T1545" s="107"/>
      <c r="U1545" s="96"/>
      <c r="V1545" s="21"/>
      <c r="W1545" s="21"/>
      <c r="X1545" s="21"/>
      <c r="Y1545" s="21"/>
      <c r="Z1545" s="21"/>
      <c r="AA1545" s="21"/>
      <c r="AB1545" s="21"/>
      <c r="AC1545" s="21"/>
      <c r="AD1545" s="21"/>
      <c r="AE1545" s="21"/>
      <c r="AF1545" s="21"/>
      <c r="AG1545" s="21"/>
      <c r="AH1545" s="21"/>
      <c r="AI1545" s="21"/>
      <c r="AJ1545" s="21"/>
      <c r="AK1545" s="21"/>
      <c r="AL1545" s="21"/>
      <c r="AM1545" s="21"/>
      <c r="AN1545" s="21"/>
      <c r="AO1545" s="21"/>
      <c r="AP1545" s="21"/>
      <c r="AQ1545" s="21"/>
      <c r="AR1545" s="21"/>
      <c r="AS1545" s="21"/>
      <c r="AT1545" s="21"/>
      <c r="AU1545" s="21"/>
      <c r="AV1545" s="21"/>
      <c r="AW1545" s="21"/>
      <c r="AX1545" s="21"/>
      <c r="AY1545" s="21"/>
      <c r="AZ1545" s="21"/>
      <c r="BA1545" s="21"/>
      <c r="BB1545" s="21"/>
      <c r="BC1545" s="21"/>
      <c r="BD1545" s="21"/>
      <c r="BE1545" s="21"/>
      <c r="BF1545" s="21"/>
      <c r="BG1545" s="21"/>
      <c r="BH1545" s="21"/>
      <c r="BI1545" s="21"/>
      <c r="BJ1545" s="21"/>
      <c r="BK1545" s="21"/>
      <c r="BL1545" s="21"/>
      <c r="BM1545" s="21"/>
      <c r="BN1545" s="21"/>
      <c r="BO1545" s="21"/>
      <c r="BP1545" s="21"/>
      <c r="BQ1545" s="21"/>
      <c r="BR1545" s="21"/>
      <c r="BS1545" s="21"/>
      <c r="BT1545" s="21"/>
      <c r="BU1545" s="21"/>
      <c r="BV1545" s="21"/>
      <c r="BW1545" s="21"/>
      <c r="BX1545" s="21"/>
      <c r="BY1545" s="21"/>
    </row>
    <row r="1546" spans="2:77" s="92" customFormat="1" ht="18" customHeight="1" x14ac:dyDescent="0.2">
      <c r="B1546" s="97"/>
      <c r="C1546" s="23"/>
      <c r="D1546" s="98"/>
      <c r="E1546" s="9"/>
      <c r="F1546" s="9"/>
      <c r="G1546" s="9"/>
      <c r="H1546" s="9"/>
      <c r="I1546" s="9"/>
      <c r="J1546" s="9"/>
      <c r="K1546" s="9"/>
      <c r="L1546" s="114"/>
      <c r="M1546" s="114"/>
      <c r="N1546" s="114"/>
      <c r="O1546" s="97"/>
      <c r="P1546" s="97"/>
      <c r="Q1546" s="9"/>
      <c r="R1546" s="112"/>
      <c r="S1546" s="107"/>
      <c r="T1546" s="107"/>
      <c r="U1546" s="96"/>
      <c r="V1546" s="21"/>
      <c r="W1546" s="21"/>
      <c r="X1546" s="21"/>
      <c r="Y1546" s="21"/>
      <c r="Z1546" s="21"/>
      <c r="AA1546" s="21"/>
      <c r="AB1546" s="21"/>
      <c r="AC1546" s="21"/>
      <c r="AD1546" s="21"/>
      <c r="AE1546" s="21"/>
      <c r="AF1546" s="21"/>
      <c r="AG1546" s="21"/>
      <c r="AH1546" s="21"/>
      <c r="AI1546" s="21"/>
      <c r="AJ1546" s="21"/>
      <c r="AK1546" s="21"/>
      <c r="AL1546" s="21"/>
      <c r="AM1546" s="21"/>
      <c r="AN1546" s="21"/>
      <c r="AO1546" s="21"/>
      <c r="AP1546" s="21"/>
      <c r="AQ1546" s="21"/>
      <c r="AR1546" s="21"/>
      <c r="AS1546" s="21"/>
      <c r="AT1546" s="21"/>
      <c r="AU1546" s="21"/>
      <c r="AV1546" s="21"/>
      <c r="AW1546" s="21"/>
      <c r="AX1546" s="21"/>
      <c r="AY1546" s="21"/>
      <c r="AZ1546" s="21"/>
      <c r="BA1546" s="21"/>
      <c r="BB1546" s="21"/>
      <c r="BC1546" s="21"/>
      <c r="BD1546" s="21"/>
      <c r="BE1546" s="21"/>
      <c r="BF1546" s="21"/>
      <c r="BG1546" s="21"/>
      <c r="BH1546" s="21"/>
      <c r="BI1546" s="21"/>
      <c r="BJ1546" s="21"/>
      <c r="BK1546" s="21"/>
      <c r="BL1546" s="21"/>
      <c r="BM1546" s="21"/>
      <c r="BN1546" s="21"/>
      <c r="BO1546" s="21"/>
      <c r="BP1546" s="21"/>
      <c r="BQ1546" s="21"/>
      <c r="BR1546" s="21"/>
      <c r="BS1546" s="21"/>
      <c r="BT1546" s="21"/>
      <c r="BU1546" s="21"/>
      <c r="BV1546" s="21"/>
      <c r="BW1546" s="21"/>
      <c r="BX1546" s="21"/>
      <c r="BY1546" s="21"/>
    </row>
    <row r="1547" spans="2:77" s="92" customFormat="1" ht="18" customHeight="1" x14ac:dyDescent="0.2">
      <c r="B1547" s="97"/>
      <c r="C1547" s="23"/>
      <c r="D1547" s="98"/>
      <c r="E1547" s="9"/>
      <c r="F1547" s="9"/>
      <c r="G1547" s="9"/>
      <c r="H1547" s="9"/>
      <c r="I1547" s="9"/>
      <c r="J1547" s="9"/>
      <c r="K1547" s="9"/>
      <c r="L1547" s="114"/>
      <c r="M1547" s="114"/>
      <c r="N1547" s="114"/>
      <c r="O1547" s="97"/>
      <c r="P1547" s="97"/>
      <c r="Q1547" s="9"/>
      <c r="R1547" s="112"/>
      <c r="S1547" s="107"/>
      <c r="T1547" s="107"/>
      <c r="U1547" s="96"/>
      <c r="V1547" s="21"/>
      <c r="W1547" s="21"/>
      <c r="X1547" s="21"/>
      <c r="Y1547" s="21"/>
      <c r="Z1547" s="21"/>
      <c r="AA1547" s="21"/>
      <c r="AB1547" s="21"/>
      <c r="AC1547" s="21"/>
      <c r="AD1547" s="21"/>
      <c r="AE1547" s="21"/>
      <c r="AF1547" s="21"/>
      <c r="AG1547" s="21"/>
      <c r="AH1547" s="21"/>
      <c r="AI1547" s="21"/>
      <c r="AJ1547" s="21"/>
      <c r="AK1547" s="21"/>
      <c r="AL1547" s="21"/>
      <c r="AM1547" s="21"/>
      <c r="AN1547" s="21"/>
      <c r="AO1547" s="21"/>
      <c r="AP1547" s="21"/>
      <c r="AQ1547" s="21"/>
      <c r="AR1547" s="21"/>
      <c r="AS1547" s="21"/>
      <c r="AT1547" s="21"/>
      <c r="AU1547" s="21"/>
      <c r="AV1547" s="21"/>
      <c r="AW1547" s="21"/>
      <c r="AX1547" s="21"/>
      <c r="AY1547" s="21"/>
      <c r="AZ1547" s="21"/>
      <c r="BA1547" s="21"/>
      <c r="BB1547" s="21"/>
      <c r="BC1547" s="21"/>
      <c r="BD1547" s="21"/>
      <c r="BE1547" s="21"/>
      <c r="BF1547" s="21"/>
      <c r="BG1547" s="21"/>
      <c r="BH1547" s="21"/>
      <c r="BI1547" s="21"/>
      <c r="BJ1547" s="21"/>
      <c r="BK1547" s="21"/>
      <c r="BL1547" s="21"/>
      <c r="BM1547" s="21"/>
      <c r="BN1547" s="21"/>
      <c r="BO1547" s="21"/>
      <c r="BP1547" s="21"/>
      <c r="BQ1547" s="21"/>
      <c r="BR1547" s="21"/>
      <c r="BS1547" s="21"/>
      <c r="BT1547" s="21"/>
      <c r="BU1547" s="21"/>
      <c r="BV1547" s="21"/>
      <c r="BW1547" s="21"/>
      <c r="BX1547" s="21"/>
      <c r="BY1547" s="21"/>
    </row>
    <row r="1548" spans="2:77" s="92" customFormat="1" ht="18" customHeight="1" x14ac:dyDescent="0.2">
      <c r="B1548" s="97"/>
      <c r="C1548" s="23"/>
      <c r="D1548" s="98"/>
      <c r="E1548" s="9"/>
      <c r="F1548" s="9"/>
      <c r="G1548" s="9"/>
      <c r="H1548" s="9"/>
      <c r="I1548" s="9"/>
      <c r="J1548" s="9"/>
      <c r="K1548" s="9"/>
      <c r="L1548" s="114"/>
      <c r="M1548" s="114"/>
      <c r="N1548" s="114"/>
      <c r="O1548" s="97"/>
      <c r="P1548" s="97"/>
      <c r="Q1548" s="9"/>
      <c r="R1548" s="112"/>
      <c r="S1548" s="107"/>
      <c r="T1548" s="107"/>
      <c r="U1548" s="96"/>
      <c r="V1548" s="21"/>
      <c r="W1548" s="21"/>
      <c r="X1548" s="21"/>
      <c r="Y1548" s="21"/>
      <c r="Z1548" s="21"/>
      <c r="AA1548" s="21"/>
      <c r="AB1548" s="21"/>
      <c r="AC1548" s="21"/>
      <c r="AD1548" s="21"/>
      <c r="AE1548" s="21"/>
      <c r="AF1548" s="21"/>
      <c r="AG1548" s="21"/>
      <c r="AH1548" s="21"/>
      <c r="AI1548" s="21"/>
      <c r="AJ1548" s="21"/>
      <c r="AK1548" s="21"/>
      <c r="AL1548" s="21"/>
      <c r="AM1548" s="21"/>
      <c r="AN1548" s="21"/>
      <c r="AO1548" s="21"/>
      <c r="AP1548" s="21"/>
      <c r="AQ1548" s="21"/>
      <c r="AR1548" s="21"/>
      <c r="AS1548" s="21"/>
      <c r="AT1548" s="21"/>
      <c r="AU1548" s="21"/>
      <c r="AV1548" s="21"/>
      <c r="AW1548" s="21"/>
      <c r="AX1548" s="21"/>
      <c r="AY1548" s="21"/>
      <c r="AZ1548" s="21"/>
      <c r="BA1548" s="21"/>
      <c r="BB1548" s="21"/>
      <c r="BC1548" s="21"/>
      <c r="BD1548" s="21"/>
      <c r="BE1548" s="21"/>
      <c r="BF1548" s="21"/>
      <c r="BG1548" s="21"/>
      <c r="BH1548" s="21"/>
      <c r="BI1548" s="21"/>
      <c r="BJ1548" s="21"/>
      <c r="BK1548" s="21"/>
      <c r="BL1548" s="21"/>
      <c r="BM1548" s="21"/>
      <c r="BN1548" s="21"/>
      <c r="BO1548" s="21"/>
      <c r="BP1548" s="21"/>
      <c r="BQ1548" s="21"/>
      <c r="BR1548" s="21"/>
      <c r="BS1548" s="21"/>
      <c r="BT1548" s="21"/>
      <c r="BU1548" s="21"/>
      <c r="BV1548" s="21"/>
      <c r="BW1548" s="21"/>
      <c r="BX1548" s="21"/>
      <c r="BY1548" s="21"/>
    </row>
    <row r="1549" spans="2:77" s="92" customFormat="1" ht="18" customHeight="1" x14ac:dyDescent="0.2">
      <c r="B1549" s="97"/>
      <c r="C1549" s="23"/>
      <c r="D1549" s="98"/>
      <c r="E1549" s="9"/>
      <c r="F1549" s="9"/>
      <c r="G1549" s="9"/>
      <c r="H1549" s="9"/>
      <c r="I1549" s="9"/>
      <c r="J1549" s="9"/>
      <c r="K1549" s="9"/>
      <c r="L1549" s="114"/>
      <c r="M1549" s="114"/>
      <c r="N1549" s="114"/>
      <c r="O1549" s="97"/>
      <c r="P1549" s="97"/>
      <c r="Q1549" s="9"/>
      <c r="R1549" s="112"/>
      <c r="S1549" s="107"/>
      <c r="T1549" s="107"/>
      <c r="U1549" s="96"/>
      <c r="V1549" s="21"/>
      <c r="W1549" s="21"/>
      <c r="X1549" s="21"/>
      <c r="Y1549" s="21"/>
      <c r="Z1549" s="21"/>
      <c r="AA1549" s="21"/>
      <c r="AB1549" s="21"/>
      <c r="AC1549" s="21"/>
      <c r="AD1549" s="21"/>
      <c r="AE1549" s="21"/>
      <c r="AF1549" s="21"/>
      <c r="AG1549" s="21"/>
      <c r="AH1549" s="21"/>
      <c r="AI1549" s="21"/>
      <c r="AJ1549" s="21"/>
      <c r="AK1549" s="21"/>
      <c r="AL1549" s="21"/>
      <c r="AM1549" s="21"/>
      <c r="AN1549" s="21"/>
      <c r="AO1549" s="21"/>
      <c r="AP1549" s="21"/>
      <c r="AQ1549" s="21"/>
      <c r="AR1549" s="21"/>
      <c r="AS1549" s="21"/>
      <c r="AT1549" s="21"/>
      <c r="AU1549" s="21"/>
      <c r="AV1549" s="21"/>
      <c r="AW1549" s="21"/>
      <c r="AX1549" s="21"/>
      <c r="AY1549" s="21"/>
      <c r="AZ1549" s="21"/>
      <c r="BA1549" s="21"/>
      <c r="BB1549" s="21"/>
      <c r="BC1549" s="21"/>
      <c r="BD1549" s="21"/>
      <c r="BE1549" s="21"/>
      <c r="BF1549" s="21"/>
      <c r="BG1549" s="21"/>
      <c r="BH1549" s="21"/>
      <c r="BI1549" s="21"/>
      <c r="BJ1549" s="21"/>
      <c r="BK1549" s="21"/>
      <c r="BL1549" s="21"/>
      <c r="BM1549" s="21"/>
      <c r="BN1549" s="21"/>
      <c r="BO1549" s="21"/>
      <c r="BP1549" s="21"/>
      <c r="BQ1549" s="21"/>
      <c r="BR1549" s="21"/>
      <c r="BS1549" s="21"/>
      <c r="BT1549" s="21"/>
      <c r="BU1549" s="21"/>
      <c r="BV1549" s="21"/>
      <c r="BW1549" s="21"/>
      <c r="BX1549" s="21"/>
      <c r="BY1549" s="21"/>
    </row>
    <row r="1550" spans="2:77" s="92" customFormat="1" ht="18" customHeight="1" x14ac:dyDescent="0.2">
      <c r="B1550" s="97"/>
      <c r="C1550" s="23"/>
      <c r="D1550" s="98"/>
      <c r="E1550" s="9"/>
      <c r="F1550" s="9"/>
      <c r="G1550" s="9"/>
      <c r="H1550" s="9"/>
      <c r="I1550" s="9"/>
      <c r="J1550" s="9"/>
      <c r="K1550" s="9"/>
      <c r="L1550" s="114"/>
      <c r="M1550" s="114"/>
      <c r="N1550" s="114"/>
      <c r="O1550" s="97"/>
      <c r="P1550" s="97"/>
      <c r="Q1550" s="9"/>
      <c r="R1550" s="112"/>
      <c r="S1550" s="107"/>
      <c r="T1550" s="107"/>
      <c r="U1550" s="96"/>
      <c r="V1550" s="21"/>
      <c r="W1550" s="21"/>
      <c r="X1550" s="21"/>
      <c r="Y1550" s="21"/>
      <c r="Z1550" s="21"/>
      <c r="AA1550" s="21"/>
      <c r="AB1550" s="21"/>
      <c r="AC1550" s="21"/>
      <c r="AD1550" s="21"/>
      <c r="AE1550" s="21"/>
      <c r="AF1550" s="21"/>
      <c r="AG1550" s="21"/>
      <c r="AH1550" s="21"/>
      <c r="AI1550" s="21"/>
      <c r="AJ1550" s="21"/>
      <c r="AK1550" s="21"/>
      <c r="AL1550" s="21"/>
      <c r="AM1550" s="21"/>
      <c r="AN1550" s="21"/>
      <c r="AO1550" s="21"/>
      <c r="AP1550" s="21"/>
      <c r="AQ1550" s="21"/>
      <c r="AR1550" s="21"/>
      <c r="AS1550" s="21"/>
      <c r="AT1550" s="21"/>
      <c r="AU1550" s="21"/>
      <c r="AV1550" s="21"/>
      <c r="AW1550" s="21"/>
      <c r="AX1550" s="21"/>
      <c r="AY1550" s="21"/>
      <c r="AZ1550" s="21"/>
      <c r="BA1550" s="21"/>
      <c r="BB1550" s="21"/>
      <c r="BC1550" s="21"/>
      <c r="BD1550" s="21"/>
      <c r="BE1550" s="21"/>
      <c r="BF1550" s="21"/>
      <c r="BG1550" s="21"/>
      <c r="BH1550" s="21"/>
      <c r="BI1550" s="21"/>
      <c r="BJ1550" s="21"/>
      <c r="BK1550" s="21"/>
      <c r="BL1550" s="21"/>
      <c r="BM1550" s="21"/>
      <c r="BN1550" s="21"/>
      <c r="BO1550" s="21"/>
      <c r="BP1550" s="21"/>
      <c r="BQ1550" s="21"/>
      <c r="BR1550" s="21"/>
      <c r="BS1550" s="21"/>
      <c r="BT1550" s="21"/>
      <c r="BU1550" s="21"/>
      <c r="BV1550" s="21"/>
      <c r="BW1550" s="21"/>
      <c r="BX1550" s="21"/>
      <c r="BY1550" s="21"/>
    </row>
    <row r="1551" spans="2:77" s="92" customFormat="1" ht="18" customHeight="1" x14ac:dyDescent="0.2">
      <c r="B1551" s="97"/>
      <c r="C1551" s="23"/>
      <c r="D1551" s="98"/>
      <c r="E1551" s="9"/>
      <c r="F1551" s="9"/>
      <c r="G1551" s="9"/>
      <c r="H1551" s="9"/>
      <c r="I1551" s="9"/>
      <c r="J1551" s="9"/>
      <c r="K1551" s="9"/>
      <c r="L1551" s="114"/>
      <c r="M1551" s="114"/>
      <c r="N1551" s="114"/>
      <c r="O1551" s="97"/>
      <c r="P1551" s="97"/>
      <c r="Q1551" s="9"/>
      <c r="R1551" s="112"/>
      <c r="S1551" s="107"/>
      <c r="T1551" s="107"/>
      <c r="U1551" s="96"/>
      <c r="V1551" s="21"/>
      <c r="W1551" s="21"/>
      <c r="X1551" s="21"/>
      <c r="Y1551" s="21"/>
      <c r="Z1551" s="21"/>
      <c r="AA1551" s="21"/>
      <c r="AB1551" s="21"/>
      <c r="AC1551" s="21"/>
      <c r="AD1551" s="21"/>
      <c r="AE1551" s="21"/>
      <c r="AF1551" s="21"/>
      <c r="AG1551" s="21"/>
      <c r="AH1551" s="21"/>
      <c r="AI1551" s="21"/>
      <c r="AJ1551" s="21"/>
      <c r="AK1551" s="21"/>
      <c r="AL1551" s="21"/>
      <c r="AM1551" s="21"/>
      <c r="AN1551" s="21"/>
      <c r="AO1551" s="21"/>
      <c r="AP1551" s="21"/>
      <c r="AQ1551" s="21"/>
      <c r="AR1551" s="21"/>
      <c r="AS1551" s="21"/>
      <c r="AT1551" s="21"/>
      <c r="AU1551" s="21"/>
      <c r="AV1551" s="21"/>
      <c r="AW1551" s="21"/>
      <c r="AX1551" s="21"/>
      <c r="AY1551" s="21"/>
      <c r="AZ1551" s="21"/>
      <c r="BA1551" s="21"/>
      <c r="BB1551" s="21"/>
      <c r="BC1551" s="21"/>
      <c r="BD1551" s="21"/>
      <c r="BE1551" s="21"/>
      <c r="BF1551" s="21"/>
      <c r="BG1551" s="21"/>
      <c r="BH1551" s="21"/>
      <c r="BI1551" s="21"/>
      <c r="BJ1551" s="21"/>
      <c r="BK1551" s="21"/>
      <c r="BL1551" s="21"/>
      <c r="BM1551" s="21"/>
      <c r="BN1551" s="21"/>
      <c r="BO1551" s="21"/>
      <c r="BP1551" s="21"/>
      <c r="BQ1551" s="21"/>
      <c r="BR1551" s="21"/>
      <c r="BS1551" s="21"/>
      <c r="BT1551" s="21"/>
      <c r="BU1551" s="21"/>
      <c r="BV1551" s="21"/>
      <c r="BW1551" s="21"/>
      <c r="BX1551" s="21"/>
      <c r="BY1551" s="21"/>
    </row>
    <row r="1552" spans="2:77" s="92" customFormat="1" ht="18" customHeight="1" x14ac:dyDescent="0.2">
      <c r="B1552" s="97"/>
      <c r="C1552" s="23"/>
      <c r="D1552" s="98"/>
      <c r="E1552" s="9"/>
      <c r="F1552" s="9"/>
      <c r="G1552" s="9"/>
      <c r="H1552" s="9"/>
      <c r="I1552" s="9"/>
      <c r="J1552" s="9"/>
      <c r="K1552" s="9"/>
      <c r="L1552" s="114"/>
      <c r="M1552" s="114"/>
      <c r="N1552" s="114"/>
      <c r="O1552" s="97"/>
      <c r="P1552" s="97"/>
      <c r="Q1552" s="9"/>
      <c r="R1552" s="112"/>
      <c r="S1552" s="107"/>
      <c r="T1552" s="107"/>
      <c r="U1552" s="96"/>
      <c r="V1552" s="21"/>
      <c r="W1552" s="21"/>
      <c r="X1552" s="21"/>
      <c r="Y1552" s="21"/>
      <c r="Z1552" s="21"/>
      <c r="AA1552" s="21"/>
      <c r="AB1552" s="21"/>
      <c r="AC1552" s="21"/>
      <c r="AD1552" s="21"/>
      <c r="AE1552" s="21"/>
      <c r="AF1552" s="21"/>
      <c r="AG1552" s="21"/>
      <c r="AH1552" s="21"/>
      <c r="AI1552" s="21"/>
      <c r="AJ1552" s="21"/>
      <c r="AK1552" s="21"/>
      <c r="AL1552" s="21"/>
      <c r="AM1552" s="21"/>
      <c r="AN1552" s="21"/>
      <c r="AO1552" s="21"/>
      <c r="AP1552" s="21"/>
      <c r="AQ1552" s="21"/>
      <c r="AR1552" s="21"/>
      <c r="AS1552" s="21"/>
      <c r="AT1552" s="21"/>
      <c r="AU1552" s="21"/>
      <c r="AV1552" s="21"/>
      <c r="AW1552" s="21"/>
      <c r="AX1552" s="21"/>
      <c r="AY1552" s="21"/>
      <c r="AZ1552" s="21"/>
      <c r="BA1552" s="21"/>
      <c r="BB1552" s="21"/>
      <c r="BC1552" s="21"/>
      <c r="BD1552" s="21"/>
      <c r="BE1552" s="21"/>
      <c r="BF1552" s="21"/>
      <c r="BG1552" s="21"/>
      <c r="BH1552" s="21"/>
      <c r="BI1552" s="21"/>
      <c r="BJ1552" s="21"/>
      <c r="BK1552" s="21"/>
      <c r="BL1552" s="21"/>
      <c r="BM1552" s="21"/>
      <c r="BN1552" s="21"/>
      <c r="BO1552" s="21"/>
      <c r="BP1552" s="21"/>
      <c r="BQ1552" s="21"/>
      <c r="BR1552" s="21"/>
      <c r="BS1552" s="21"/>
      <c r="BT1552" s="21"/>
      <c r="BU1552" s="21"/>
      <c r="BV1552" s="21"/>
      <c r="BW1552" s="21"/>
      <c r="BX1552" s="21"/>
      <c r="BY1552" s="21"/>
    </row>
    <row r="1553" spans="2:77" s="92" customFormat="1" ht="18" customHeight="1" x14ac:dyDescent="0.2">
      <c r="B1553" s="97"/>
      <c r="C1553" s="23"/>
      <c r="D1553" s="98"/>
      <c r="E1553" s="9"/>
      <c r="F1553" s="9"/>
      <c r="G1553" s="9"/>
      <c r="H1553" s="9"/>
      <c r="I1553" s="9"/>
      <c r="J1553" s="9"/>
      <c r="K1553" s="9"/>
      <c r="L1553" s="114"/>
      <c r="M1553" s="114"/>
      <c r="N1553" s="114"/>
      <c r="O1553" s="97"/>
      <c r="P1553" s="97"/>
      <c r="Q1553" s="9"/>
      <c r="R1553" s="112"/>
      <c r="S1553" s="107"/>
      <c r="T1553" s="107"/>
      <c r="U1553" s="96"/>
      <c r="V1553" s="21"/>
      <c r="W1553" s="21"/>
      <c r="X1553" s="21"/>
      <c r="Y1553" s="21"/>
      <c r="Z1553" s="21"/>
      <c r="AA1553" s="21"/>
      <c r="AB1553" s="21"/>
      <c r="AC1553" s="21"/>
      <c r="AD1553" s="21"/>
      <c r="AE1553" s="21"/>
      <c r="AF1553" s="21"/>
      <c r="AG1553" s="21"/>
      <c r="AH1553" s="21"/>
      <c r="AI1553" s="21"/>
      <c r="AJ1553" s="21"/>
      <c r="AK1553" s="21"/>
      <c r="AL1553" s="21"/>
      <c r="AM1553" s="21"/>
      <c r="AN1553" s="21"/>
      <c r="AO1553" s="21"/>
      <c r="AP1553" s="21"/>
      <c r="AQ1553" s="21"/>
      <c r="AR1553" s="21"/>
      <c r="AS1553" s="21"/>
      <c r="AT1553" s="21"/>
      <c r="AU1553" s="21"/>
      <c r="AV1553" s="21"/>
      <c r="AW1553" s="21"/>
      <c r="AX1553" s="21"/>
      <c r="AY1553" s="21"/>
      <c r="AZ1553" s="21"/>
      <c r="BA1553" s="21"/>
      <c r="BB1553" s="21"/>
      <c r="BC1553" s="21"/>
      <c r="BD1553" s="21"/>
      <c r="BE1553" s="21"/>
      <c r="BF1553" s="21"/>
      <c r="BG1553" s="21"/>
      <c r="BH1553" s="21"/>
      <c r="BI1553" s="21"/>
      <c r="BJ1553" s="21"/>
      <c r="BK1553" s="21"/>
      <c r="BL1553" s="21"/>
      <c r="BM1553" s="21"/>
      <c r="BN1553" s="21"/>
      <c r="BO1553" s="21"/>
      <c r="BP1553" s="21"/>
      <c r="BQ1553" s="21"/>
      <c r="BR1553" s="21"/>
      <c r="BS1553" s="21"/>
      <c r="BT1553" s="21"/>
      <c r="BU1553" s="21"/>
      <c r="BV1553" s="21"/>
      <c r="BW1553" s="21"/>
      <c r="BX1553" s="21"/>
      <c r="BY1553" s="21"/>
    </row>
    <row r="1554" spans="2:77" s="92" customFormat="1" ht="18" customHeight="1" x14ac:dyDescent="0.2">
      <c r="B1554" s="97"/>
      <c r="C1554" s="23"/>
      <c r="D1554" s="98"/>
      <c r="E1554" s="9"/>
      <c r="F1554" s="9"/>
      <c r="G1554" s="9"/>
      <c r="H1554" s="9"/>
      <c r="I1554" s="9"/>
      <c r="J1554" s="9"/>
      <c r="K1554" s="9"/>
      <c r="L1554" s="114"/>
      <c r="M1554" s="114"/>
      <c r="N1554" s="114"/>
      <c r="O1554" s="97"/>
      <c r="P1554" s="97"/>
      <c r="Q1554" s="9"/>
      <c r="R1554" s="112"/>
      <c r="S1554" s="107"/>
      <c r="T1554" s="107"/>
      <c r="U1554" s="96"/>
      <c r="V1554" s="21"/>
      <c r="W1554" s="21"/>
      <c r="X1554" s="21"/>
      <c r="Y1554" s="21"/>
      <c r="Z1554" s="21"/>
      <c r="AA1554" s="21"/>
      <c r="AB1554" s="21"/>
      <c r="AC1554" s="21"/>
      <c r="AD1554" s="21"/>
      <c r="AE1554" s="21"/>
      <c r="AF1554" s="21"/>
      <c r="AG1554" s="21"/>
      <c r="AH1554" s="21"/>
      <c r="AI1554" s="21"/>
      <c r="AJ1554" s="21"/>
      <c r="AK1554" s="21"/>
      <c r="AL1554" s="21"/>
      <c r="AM1554" s="21"/>
      <c r="AN1554" s="21"/>
      <c r="AO1554" s="21"/>
      <c r="AP1554" s="21"/>
      <c r="AQ1554" s="21"/>
      <c r="AR1554" s="21"/>
      <c r="AS1554" s="21"/>
      <c r="AT1554" s="21"/>
      <c r="AU1554" s="21"/>
      <c r="AV1554" s="21"/>
      <c r="AW1554" s="21"/>
      <c r="AX1554" s="21"/>
      <c r="AY1554" s="21"/>
      <c r="AZ1554" s="21"/>
      <c r="BA1554" s="21"/>
      <c r="BB1554" s="21"/>
      <c r="BC1554" s="21"/>
      <c r="BD1554" s="21"/>
      <c r="BE1554" s="21"/>
      <c r="BF1554" s="21"/>
      <c r="BG1554" s="21"/>
      <c r="BH1554" s="21"/>
      <c r="BI1554" s="21"/>
      <c r="BJ1554" s="21"/>
      <c r="BK1554" s="21"/>
      <c r="BL1554" s="21"/>
      <c r="BM1554" s="21"/>
      <c r="BN1554" s="21"/>
      <c r="BO1554" s="21"/>
      <c r="BP1554" s="21"/>
      <c r="BQ1554" s="21"/>
      <c r="BR1554" s="21"/>
      <c r="BS1554" s="21"/>
      <c r="BT1554" s="21"/>
      <c r="BU1554" s="21"/>
      <c r="BV1554" s="21"/>
      <c r="BW1554" s="21"/>
      <c r="BX1554" s="21"/>
      <c r="BY1554" s="21"/>
    </row>
    <row r="1555" spans="2:77" s="92" customFormat="1" ht="18" customHeight="1" x14ac:dyDescent="0.2">
      <c r="B1555" s="97"/>
      <c r="C1555" s="23"/>
      <c r="D1555" s="98"/>
      <c r="E1555" s="9"/>
      <c r="F1555" s="9"/>
      <c r="G1555" s="9"/>
      <c r="H1555" s="9"/>
      <c r="I1555" s="9"/>
      <c r="J1555" s="9"/>
      <c r="K1555" s="9"/>
      <c r="L1555" s="114"/>
      <c r="M1555" s="114"/>
      <c r="N1555" s="114"/>
      <c r="O1555" s="97"/>
      <c r="P1555" s="97"/>
      <c r="Q1555" s="9"/>
      <c r="R1555" s="112"/>
      <c r="S1555" s="107"/>
      <c r="T1555" s="107"/>
      <c r="U1555" s="96"/>
      <c r="V1555" s="21"/>
      <c r="W1555" s="21"/>
      <c r="X1555" s="21"/>
      <c r="Y1555" s="21"/>
      <c r="Z1555" s="21"/>
      <c r="AA1555" s="21"/>
      <c r="AB1555" s="21"/>
      <c r="AC1555" s="21"/>
      <c r="AD1555" s="21"/>
      <c r="AE1555" s="21"/>
      <c r="AF1555" s="21"/>
      <c r="AG1555" s="21"/>
      <c r="AH1555" s="21"/>
      <c r="AI1555" s="21"/>
      <c r="AJ1555" s="21"/>
      <c r="AK1555" s="21"/>
      <c r="AL1555" s="21"/>
      <c r="AM1555" s="21"/>
      <c r="AN1555" s="21"/>
      <c r="AO1555" s="21"/>
      <c r="AP1555" s="21"/>
      <c r="AQ1555" s="21"/>
      <c r="AR1555" s="21"/>
      <c r="AS1555" s="21"/>
      <c r="AT1555" s="21"/>
      <c r="AU1555" s="21"/>
      <c r="AV1555" s="21"/>
      <c r="AW1555" s="21"/>
      <c r="AX1555" s="21"/>
      <c r="AY1555" s="21"/>
      <c r="AZ1555" s="21"/>
      <c r="BA1555" s="21"/>
      <c r="BB1555" s="21"/>
      <c r="BC1555" s="21"/>
      <c r="BD1555" s="21"/>
      <c r="BE1555" s="21"/>
      <c r="BF1555" s="21"/>
      <c r="BG1555" s="21"/>
      <c r="BH1555" s="21"/>
      <c r="BI1555" s="21"/>
      <c r="BJ1555" s="21"/>
      <c r="BK1555" s="21"/>
      <c r="BL1555" s="21"/>
      <c r="BM1555" s="21"/>
      <c r="BN1555" s="21"/>
      <c r="BO1555" s="21"/>
      <c r="BP1555" s="21"/>
      <c r="BQ1555" s="21"/>
      <c r="BR1555" s="21"/>
      <c r="BS1555" s="21"/>
      <c r="BT1555" s="21"/>
      <c r="BU1555" s="21"/>
      <c r="BV1555" s="21"/>
      <c r="BW1555" s="21"/>
      <c r="BX1555" s="21"/>
      <c r="BY1555" s="21"/>
    </row>
    <row r="1556" spans="2:77" s="92" customFormat="1" ht="18" customHeight="1" x14ac:dyDescent="0.2">
      <c r="B1556" s="97"/>
      <c r="C1556" s="23"/>
      <c r="D1556" s="98"/>
      <c r="E1556" s="9"/>
      <c r="F1556" s="9"/>
      <c r="G1556" s="9"/>
      <c r="H1556" s="9"/>
      <c r="I1556" s="9"/>
      <c r="J1556" s="9"/>
      <c r="K1556" s="9"/>
      <c r="L1556" s="114"/>
      <c r="M1556" s="114"/>
      <c r="N1556" s="114"/>
      <c r="O1556" s="97"/>
      <c r="P1556" s="97"/>
      <c r="Q1556" s="9"/>
      <c r="R1556" s="112"/>
      <c r="S1556" s="107"/>
      <c r="T1556" s="107"/>
      <c r="U1556" s="96"/>
      <c r="V1556" s="21"/>
      <c r="W1556" s="21"/>
      <c r="X1556" s="21"/>
      <c r="Y1556" s="21"/>
      <c r="Z1556" s="21"/>
      <c r="AA1556" s="21"/>
      <c r="AB1556" s="21"/>
      <c r="AC1556" s="21"/>
      <c r="AD1556" s="21"/>
      <c r="AE1556" s="21"/>
      <c r="AF1556" s="21"/>
      <c r="AG1556" s="21"/>
      <c r="AH1556" s="21"/>
      <c r="AI1556" s="21"/>
      <c r="AJ1556" s="21"/>
      <c r="AK1556" s="21"/>
      <c r="AL1556" s="21"/>
      <c r="AM1556" s="21"/>
      <c r="AN1556" s="21"/>
      <c r="AO1556" s="21"/>
      <c r="AP1556" s="21"/>
      <c r="AQ1556" s="21"/>
      <c r="AR1556" s="21"/>
      <c r="AS1556" s="21"/>
      <c r="AT1556" s="21"/>
      <c r="AU1556" s="21"/>
      <c r="AV1556" s="21"/>
      <c r="AW1556" s="21"/>
      <c r="AX1556" s="21"/>
      <c r="AY1556" s="21"/>
      <c r="AZ1556" s="21"/>
      <c r="BA1556" s="21"/>
      <c r="BB1556" s="21"/>
      <c r="BC1556" s="21"/>
      <c r="BD1556" s="21"/>
      <c r="BE1556" s="21"/>
      <c r="BF1556" s="21"/>
      <c r="BG1556" s="21"/>
      <c r="BH1556" s="21"/>
      <c r="BI1556" s="21"/>
      <c r="BJ1556" s="21"/>
      <c r="BK1556" s="21"/>
      <c r="BL1556" s="21"/>
      <c r="BM1556" s="21"/>
      <c r="BN1556" s="21"/>
      <c r="BO1556" s="21"/>
      <c r="BP1556" s="21"/>
      <c r="BQ1556" s="21"/>
      <c r="BR1556" s="21"/>
      <c r="BS1556" s="21"/>
      <c r="BT1556" s="21"/>
      <c r="BU1556" s="21"/>
      <c r="BV1556" s="21"/>
      <c r="BW1556" s="21"/>
      <c r="BX1556" s="21"/>
      <c r="BY1556" s="21"/>
    </row>
    <row r="1557" spans="2:77" s="92" customFormat="1" ht="18" customHeight="1" x14ac:dyDescent="0.2">
      <c r="B1557" s="97"/>
      <c r="C1557" s="23"/>
      <c r="D1557" s="98"/>
      <c r="E1557" s="9"/>
      <c r="F1557" s="9"/>
      <c r="G1557" s="9"/>
      <c r="H1557" s="9"/>
      <c r="I1557" s="9"/>
      <c r="J1557" s="9"/>
      <c r="K1557" s="9"/>
      <c r="L1557" s="114"/>
      <c r="M1557" s="114"/>
      <c r="N1557" s="114"/>
      <c r="O1557" s="97"/>
      <c r="P1557" s="97"/>
      <c r="Q1557" s="9"/>
      <c r="R1557" s="112"/>
      <c r="S1557" s="107"/>
      <c r="T1557" s="107"/>
      <c r="U1557" s="96"/>
      <c r="V1557" s="21"/>
      <c r="W1557" s="21"/>
      <c r="X1557" s="21"/>
      <c r="Y1557" s="21"/>
      <c r="Z1557" s="21"/>
      <c r="AA1557" s="21"/>
      <c r="AB1557" s="21"/>
      <c r="AC1557" s="21"/>
      <c r="AD1557" s="21"/>
      <c r="AE1557" s="21"/>
      <c r="AF1557" s="21"/>
      <c r="AG1557" s="21"/>
      <c r="AH1557" s="21"/>
      <c r="AI1557" s="21"/>
      <c r="AJ1557" s="21"/>
      <c r="AK1557" s="21"/>
      <c r="AL1557" s="21"/>
      <c r="AM1557" s="21"/>
      <c r="AN1557" s="21"/>
      <c r="AO1557" s="21"/>
      <c r="AP1557" s="21"/>
      <c r="AQ1557" s="21"/>
      <c r="AR1557" s="21"/>
      <c r="AS1557" s="21"/>
      <c r="AT1557" s="21"/>
      <c r="AU1557" s="21"/>
      <c r="AV1557" s="21"/>
      <c r="AW1557" s="21"/>
      <c r="AX1557" s="21"/>
      <c r="AY1557" s="21"/>
      <c r="AZ1557" s="21"/>
      <c r="BA1557" s="21"/>
      <c r="BB1557" s="21"/>
      <c r="BC1557" s="21"/>
      <c r="BD1557" s="21"/>
      <c r="BE1557" s="21"/>
      <c r="BF1557" s="21"/>
      <c r="BG1557" s="21"/>
      <c r="BH1557" s="21"/>
      <c r="BI1557" s="21"/>
      <c r="BJ1557" s="21"/>
      <c r="BK1557" s="21"/>
      <c r="BL1557" s="21"/>
      <c r="BM1557" s="21"/>
      <c r="BN1557" s="21"/>
      <c r="BO1557" s="21"/>
      <c r="BP1557" s="21"/>
      <c r="BQ1557" s="21"/>
      <c r="BR1557" s="21"/>
      <c r="BS1557" s="21"/>
      <c r="BT1557" s="21"/>
      <c r="BU1557" s="21"/>
      <c r="BV1557" s="21"/>
      <c r="BW1557" s="21"/>
      <c r="BX1557" s="21"/>
      <c r="BY1557" s="21"/>
    </row>
    <row r="1558" spans="2:77" s="92" customFormat="1" ht="18" customHeight="1" x14ac:dyDescent="0.2">
      <c r="B1558" s="97"/>
      <c r="C1558" s="23"/>
      <c r="D1558" s="98"/>
      <c r="E1558" s="9"/>
      <c r="F1558" s="9"/>
      <c r="G1558" s="9"/>
      <c r="H1558" s="9"/>
      <c r="I1558" s="9"/>
      <c r="J1558" s="9"/>
      <c r="K1558" s="9"/>
      <c r="L1558" s="114"/>
      <c r="M1558" s="114"/>
      <c r="N1558" s="114"/>
      <c r="O1558" s="97"/>
      <c r="P1558" s="97"/>
      <c r="Q1558" s="9"/>
      <c r="R1558" s="112"/>
      <c r="S1558" s="107"/>
      <c r="T1558" s="107"/>
      <c r="U1558" s="96"/>
      <c r="V1558" s="21"/>
      <c r="W1558" s="21"/>
      <c r="X1558" s="21"/>
      <c r="Y1558" s="21"/>
      <c r="Z1558" s="21"/>
      <c r="AA1558" s="21"/>
      <c r="AB1558" s="21"/>
      <c r="AC1558" s="21"/>
      <c r="AD1558" s="21"/>
      <c r="AE1558" s="21"/>
      <c r="AF1558" s="21"/>
      <c r="AG1558" s="21"/>
      <c r="AH1558" s="21"/>
      <c r="AI1558" s="21"/>
      <c r="AJ1558" s="21"/>
      <c r="AK1558" s="21"/>
      <c r="AL1558" s="21"/>
      <c r="AM1558" s="21"/>
      <c r="AN1558" s="21"/>
      <c r="AO1558" s="21"/>
      <c r="AP1558" s="21"/>
      <c r="AQ1558" s="21"/>
      <c r="AR1558" s="21"/>
      <c r="AS1558" s="21"/>
      <c r="AT1558" s="21"/>
      <c r="AU1558" s="21"/>
      <c r="AV1558" s="21"/>
      <c r="AW1558" s="21"/>
      <c r="AX1558" s="21"/>
      <c r="AY1558" s="21"/>
      <c r="AZ1558" s="21"/>
      <c r="BA1558" s="21"/>
      <c r="BB1558" s="21"/>
      <c r="BC1558" s="21"/>
      <c r="BD1558" s="21"/>
      <c r="BE1558" s="21"/>
      <c r="BF1558" s="21"/>
      <c r="BG1558" s="21"/>
      <c r="BH1558" s="21"/>
      <c r="BI1558" s="21"/>
      <c r="BJ1558" s="21"/>
      <c r="BK1558" s="21"/>
      <c r="BL1558" s="21"/>
      <c r="BM1558" s="21"/>
      <c r="BN1558" s="21"/>
      <c r="BO1558" s="21"/>
      <c r="BP1558" s="21"/>
      <c r="BQ1558" s="21"/>
      <c r="BR1558" s="21"/>
      <c r="BS1558" s="21"/>
      <c r="BT1558" s="21"/>
      <c r="BU1558" s="21"/>
      <c r="BV1558" s="21"/>
      <c r="BW1558" s="21"/>
      <c r="BX1558" s="21"/>
      <c r="BY1558" s="21"/>
    </row>
    <row r="1559" spans="2:77" s="92" customFormat="1" ht="18" customHeight="1" x14ac:dyDescent="0.2">
      <c r="B1559" s="97"/>
      <c r="C1559" s="23"/>
      <c r="D1559" s="98"/>
      <c r="E1559" s="9"/>
      <c r="F1559" s="9"/>
      <c r="G1559" s="9"/>
      <c r="H1559" s="9"/>
      <c r="I1559" s="9"/>
      <c r="J1559" s="9"/>
      <c r="K1559" s="9"/>
      <c r="L1559" s="114"/>
      <c r="M1559" s="114"/>
      <c r="N1559" s="114"/>
      <c r="O1559" s="97"/>
      <c r="P1559" s="97"/>
      <c r="Q1559" s="9"/>
      <c r="R1559" s="112"/>
      <c r="S1559" s="107"/>
      <c r="T1559" s="107"/>
      <c r="U1559" s="96"/>
      <c r="V1559" s="21"/>
      <c r="W1559" s="21"/>
      <c r="X1559" s="21"/>
      <c r="Y1559" s="21"/>
      <c r="Z1559" s="21"/>
      <c r="AA1559" s="21"/>
      <c r="AB1559" s="21"/>
      <c r="AC1559" s="21"/>
      <c r="AD1559" s="21"/>
      <c r="AE1559" s="21"/>
      <c r="AF1559" s="21"/>
      <c r="AG1559" s="21"/>
      <c r="AH1559" s="21"/>
      <c r="AI1559" s="21"/>
      <c r="AJ1559" s="21"/>
      <c r="AK1559" s="21"/>
      <c r="AL1559" s="21"/>
      <c r="AM1559" s="21"/>
      <c r="AN1559" s="21"/>
      <c r="AO1559" s="21"/>
      <c r="AP1559" s="21"/>
      <c r="AQ1559" s="21"/>
      <c r="AR1559" s="21"/>
      <c r="AS1559" s="21"/>
      <c r="AT1559" s="21"/>
      <c r="AU1559" s="21"/>
      <c r="AV1559" s="21"/>
      <c r="AW1559" s="21"/>
      <c r="AX1559" s="21"/>
      <c r="AY1559" s="21"/>
      <c r="AZ1559" s="21"/>
      <c r="BA1559" s="21"/>
      <c r="BB1559" s="21"/>
      <c r="BC1559" s="21"/>
      <c r="BD1559" s="21"/>
      <c r="BE1559" s="21"/>
      <c r="BF1559" s="21"/>
      <c r="BG1559" s="21"/>
      <c r="BH1559" s="21"/>
      <c r="BI1559" s="21"/>
      <c r="BJ1559" s="21"/>
      <c r="BK1559" s="21"/>
      <c r="BL1559" s="21"/>
      <c r="BM1559" s="21"/>
      <c r="BN1559" s="21"/>
      <c r="BO1559" s="21"/>
      <c r="BP1559" s="21"/>
      <c r="BQ1559" s="21"/>
      <c r="BR1559" s="21"/>
      <c r="BS1559" s="21"/>
      <c r="BT1559" s="21"/>
      <c r="BU1559" s="21"/>
      <c r="BV1559" s="21"/>
      <c r="BW1559" s="21"/>
      <c r="BX1559" s="21"/>
      <c r="BY1559" s="21"/>
    </row>
    <row r="1560" spans="2:77" s="92" customFormat="1" ht="18" customHeight="1" x14ac:dyDescent="0.2">
      <c r="B1560" s="97"/>
      <c r="C1560" s="23"/>
      <c r="D1560" s="98"/>
      <c r="E1560" s="9"/>
      <c r="F1560" s="9"/>
      <c r="G1560" s="9"/>
      <c r="H1560" s="9"/>
      <c r="I1560" s="9"/>
      <c r="J1560" s="9"/>
      <c r="K1560" s="9"/>
      <c r="L1560" s="114"/>
      <c r="M1560" s="114"/>
      <c r="N1560" s="114"/>
      <c r="O1560" s="97"/>
      <c r="P1560" s="97"/>
      <c r="Q1560" s="9"/>
      <c r="R1560" s="112"/>
      <c r="S1560" s="107"/>
      <c r="T1560" s="107"/>
      <c r="U1560" s="96"/>
      <c r="V1560" s="21"/>
      <c r="W1560" s="21"/>
      <c r="X1560" s="21"/>
      <c r="Y1560" s="21"/>
      <c r="Z1560" s="21"/>
      <c r="AA1560" s="21"/>
      <c r="AB1560" s="21"/>
      <c r="AC1560" s="21"/>
      <c r="AD1560" s="21"/>
      <c r="AE1560" s="21"/>
      <c r="AF1560" s="21"/>
      <c r="AG1560" s="21"/>
      <c r="AH1560" s="21"/>
      <c r="AI1560" s="21"/>
      <c r="AJ1560" s="21"/>
      <c r="AK1560" s="21"/>
      <c r="AL1560" s="21"/>
      <c r="AM1560" s="21"/>
      <c r="AN1560" s="21"/>
      <c r="AO1560" s="21"/>
      <c r="AP1560" s="21"/>
      <c r="AQ1560" s="21"/>
      <c r="AR1560" s="21"/>
      <c r="AS1560" s="21"/>
      <c r="AT1560" s="21"/>
      <c r="AU1560" s="21"/>
      <c r="AV1560" s="21"/>
      <c r="AW1560" s="21"/>
      <c r="AX1560" s="21"/>
      <c r="AY1560" s="21"/>
      <c r="AZ1560" s="21"/>
      <c r="BA1560" s="21"/>
      <c r="BB1560" s="21"/>
      <c r="BC1560" s="21"/>
      <c r="BD1560" s="21"/>
      <c r="BE1560" s="21"/>
      <c r="BF1560" s="21"/>
      <c r="BG1560" s="21"/>
      <c r="BH1560" s="21"/>
      <c r="BI1560" s="21"/>
      <c r="BJ1560" s="21"/>
      <c r="BK1560" s="21"/>
      <c r="BL1560" s="21"/>
      <c r="BM1560" s="21"/>
      <c r="BN1560" s="21"/>
      <c r="BO1560" s="21"/>
      <c r="BP1560" s="21"/>
      <c r="BQ1560" s="21"/>
      <c r="BR1560" s="21"/>
      <c r="BS1560" s="21"/>
      <c r="BT1560" s="21"/>
      <c r="BU1560" s="21"/>
      <c r="BV1560" s="21"/>
      <c r="BW1560" s="21"/>
      <c r="BX1560" s="21"/>
      <c r="BY1560" s="21"/>
    </row>
    <row r="1561" spans="2:77" s="92" customFormat="1" ht="18" customHeight="1" x14ac:dyDescent="0.2">
      <c r="B1561" s="97"/>
      <c r="C1561" s="23"/>
      <c r="D1561" s="98"/>
      <c r="E1561" s="9"/>
      <c r="F1561" s="9"/>
      <c r="G1561" s="9"/>
      <c r="H1561" s="9"/>
      <c r="I1561" s="9"/>
      <c r="J1561" s="9"/>
      <c r="K1561" s="9"/>
      <c r="L1561" s="114"/>
      <c r="M1561" s="114"/>
      <c r="N1561" s="114"/>
      <c r="O1561" s="97"/>
      <c r="P1561" s="97"/>
      <c r="Q1561" s="9"/>
      <c r="R1561" s="112"/>
      <c r="S1561" s="107"/>
      <c r="T1561" s="107"/>
      <c r="U1561" s="96"/>
      <c r="V1561" s="21"/>
      <c r="W1561" s="21"/>
      <c r="X1561" s="21"/>
      <c r="Y1561" s="21"/>
      <c r="Z1561" s="21"/>
      <c r="AA1561" s="21"/>
      <c r="AB1561" s="21"/>
      <c r="AC1561" s="21"/>
      <c r="AD1561" s="21"/>
      <c r="AE1561" s="21"/>
      <c r="AF1561" s="21"/>
      <c r="AG1561" s="21"/>
      <c r="AH1561" s="21"/>
      <c r="AI1561" s="21"/>
      <c r="AJ1561" s="21"/>
      <c r="AK1561" s="21"/>
      <c r="AL1561" s="21"/>
      <c r="AM1561" s="21"/>
      <c r="AN1561" s="21"/>
      <c r="AO1561" s="21"/>
      <c r="AP1561" s="21"/>
      <c r="AQ1561" s="21"/>
      <c r="AR1561" s="21"/>
      <c r="AS1561" s="21"/>
      <c r="AT1561" s="21"/>
      <c r="AU1561" s="21"/>
      <c r="AV1561" s="21"/>
      <c r="AW1561" s="21"/>
      <c r="AX1561" s="21"/>
      <c r="AY1561" s="21"/>
      <c r="AZ1561" s="21"/>
      <c r="BA1561" s="21"/>
      <c r="BB1561" s="21"/>
      <c r="BC1561" s="21"/>
      <c r="BD1561" s="21"/>
      <c r="BE1561" s="21"/>
      <c r="BF1561" s="21"/>
      <c r="BG1561" s="21"/>
      <c r="BH1561" s="21"/>
      <c r="BI1561" s="21"/>
      <c r="BJ1561" s="21"/>
      <c r="BK1561" s="21"/>
      <c r="BL1561" s="21"/>
      <c r="BM1561" s="21"/>
      <c r="BN1561" s="21"/>
      <c r="BO1561" s="21"/>
      <c r="BP1561" s="21"/>
      <c r="BQ1561" s="21"/>
      <c r="BR1561" s="21"/>
      <c r="BS1561" s="21"/>
      <c r="BT1561" s="21"/>
      <c r="BU1561" s="21"/>
      <c r="BV1561" s="21"/>
      <c r="BW1561" s="21"/>
      <c r="BX1561" s="21"/>
      <c r="BY1561" s="21"/>
    </row>
    <row r="1562" spans="2:77" s="92" customFormat="1" ht="18" customHeight="1" x14ac:dyDescent="0.2">
      <c r="B1562" s="97"/>
      <c r="C1562" s="23"/>
      <c r="D1562" s="98"/>
      <c r="E1562" s="9"/>
      <c r="F1562" s="9"/>
      <c r="G1562" s="9"/>
      <c r="H1562" s="9"/>
      <c r="I1562" s="9"/>
      <c r="J1562" s="9"/>
      <c r="K1562" s="9"/>
      <c r="L1562" s="114"/>
      <c r="M1562" s="114"/>
      <c r="N1562" s="114"/>
      <c r="O1562" s="97"/>
      <c r="P1562" s="97"/>
      <c r="Q1562" s="9"/>
      <c r="R1562" s="112"/>
      <c r="S1562" s="107"/>
      <c r="T1562" s="107"/>
      <c r="U1562" s="96"/>
      <c r="V1562" s="21"/>
      <c r="W1562" s="21"/>
      <c r="X1562" s="21"/>
      <c r="Y1562" s="21"/>
      <c r="Z1562" s="21"/>
      <c r="AA1562" s="21"/>
      <c r="AB1562" s="21"/>
      <c r="AC1562" s="21"/>
      <c r="AD1562" s="21"/>
      <c r="AE1562" s="21"/>
      <c r="AF1562" s="21"/>
      <c r="AG1562" s="21"/>
      <c r="AH1562" s="21"/>
      <c r="AI1562" s="21"/>
      <c r="AJ1562" s="21"/>
      <c r="AK1562" s="21"/>
      <c r="AL1562" s="21"/>
      <c r="AM1562" s="21"/>
      <c r="AN1562" s="21"/>
      <c r="AO1562" s="21"/>
      <c r="AP1562" s="21"/>
      <c r="AQ1562" s="21"/>
      <c r="AR1562" s="21"/>
      <c r="AS1562" s="21"/>
      <c r="AT1562" s="21"/>
      <c r="AU1562" s="21"/>
      <c r="AV1562" s="21"/>
      <c r="AW1562" s="21"/>
      <c r="AX1562" s="21"/>
      <c r="AY1562" s="21"/>
      <c r="AZ1562" s="21"/>
      <c r="BA1562" s="21"/>
      <c r="BB1562" s="21"/>
      <c r="BC1562" s="21"/>
      <c r="BD1562" s="21"/>
      <c r="BE1562" s="21"/>
      <c r="BF1562" s="21"/>
      <c r="BG1562" s="21"/>
      <c r="BH1562" s="21"/>
      <c r="BI1562" s="21"/>
      <c r="BJ1562" s="21"/>
      <c r="BK1562" s="21"/>
      <c r="BL1562" s="21"/>
      <c r="BM1562" s="21"/>
      <c r="BN1562" s="21"/>
      <c r="BO1562" s="21"/>
      <c r="BP1562" s="21"/>
      <c r="BQ1562" s="21"/>
      <c r="BR1562" s="21"/>
      <c r="BS1562" s="21"/>
      <c r="BT1562" s="21"/>
      <c r="BU1562" s="21"/>
      <c r="BV1562" s="21"/>
      <c r="BW1562" s="21"/>
      <c r="BX1562" s="21"/>
      <c r="BY1562" s="21"/>
    </row>
    <row r="1563" spans="2:77" s="92" customFormat="1" ht="18" customHeight="1" x14ac:dyDescent="0.2">
      <c r="B1563" s="97"/>
      <c r="C1563" s="23"/>
      <c r="D1563" s="98"/>
      <c r="E1563" s="9"/>
      <c r="F1563" s="9"/>
      <c r="G1563" s="9"/>
      <c r="H1563" s="9"/>
      <c r="I1563" s="9"/>
      <c r="J1563" s="9"/>
      <c r="K1563" s="9"/>
      <c r="L1563" s="114"/>
      <c r="M1563" s="114"/>
      <c r="N1563" s="114"/>
      <c r="O1563" s="97"/>
      <c r="P1563" s="97"/>
      <c r="Q1563" s="9"/>
      <c r="R1563" s="112"/>
      <c r="S1563" s="107"/>
      <c r="T1563" s="107"/>
      <c r="U1563" s="96"/>
      <c r="V1563" s="21"/>
      <c r="W1563" s="21"/>
      <c r="X1563" s="21"/>
      <c r="Y1563" s="21"/>
      <c r="Z1563" s="21"/>
      <c r="AA1563" s="21"/>
      <c r="AB1563" s="21"/>
      <c r="AC1563" s="21"/>
      <c r="AD1563" s="21"/>
      <c r="AE1563" s="21"/>
      <c r="AF1563" s="21"/>
      <c r="AG1563" s="21"/>
      <c r="AH1563" s="21"/>
      <c r="AI1563" s="21"/>
      <c r="AJ1563" s="21"/>
      <c r="AK1563" s="21"/>
      <c r="AL1563" s="21"/>
      <c r="AM1563" s="21"/>
      <c r="AN1563" s="21"/>
      <c r="AO1563" s="21"/>
      <c r="AP1563" s="21"/>
      <c r="AQ1563" s="21"/>
      <c r="AR1563" s="21"/>
      <c r="AS1563" s="21"/>
      <c r="AT1563" s="21"/>
      <c r="AU1563" s="21"/>
      <c r="AV1563" s="21"/>
      <c r="AW1563" s="21"/>
      <c r="AX1563" s="21"/>
      <c r="AY1563" s="21"/>
      <c r="AZ1563" s="21"/>
      <c r="BA1563" s="21"/>
      <c r="BB1563" s="21"/>
      <c r="BC1563" s="21"/>
      <c r="BD1563" s="21"/>
      <c r="BE1563" s="21"/>
      <c r="BF1563" s="21"/>
      <c r="BG1563" s="21"/>
      <c r="BH1563" s="21"/>
      <c r="BI1563" s="21"/>
      <c r="BJ1563" s="21"/>
      <c r="BK1563" s="21"/>
      <c r="BL1563" s="21"/>
      <c r="BM1563" s="21"/>
      <c r="BN1563" s="21"/>
      <c r="BO1563" s="21"/>
      <c r="BP1563" s="21"/>
      <c r="BQ1563" s="21"/>
      <c r="BR1563" s="21"/>
      <c r="BS1563" s="21"/>
      <c r="BT1563" s="21"/>
      <c r="BU1563" s="21"/>
      <c r="BV1563" s="21"/>
      <c r="BW1563" s="21"/>
      <c r="BX1563" s="21"/>
      <c r="BY1563" s="21"/>
    </row>
    <row r="1564" spans="2:77" s="92" customFormat="1" ht="18" customHeight="1" x14ac:dyDescent="0.2">
      <c r="B1564" s="97"/>
      <c r="C1564" s="23"/>
      <c r="D1564" s="98"/>
      <c r="E1564" s="9"/>
      <c r="F1564" s="9"/>
      <c r="G1564" s="9"/>
      <c r="H1564" s="9"/>
      <c r="I1564" s="9"/>
      <c r="J1564" s="9"/>
      <c r="K1564" s="9"/>
      <c r="L1564" s="114"/>
      <c r="M1564" s="114"/>
      <c r="N1564" s="114"/>
      <c r="O1564" s="97"/>
      <c r="P1564" s="97"/>
      <c r="Q1564" s="9"/>
      <c r="R1564" s="112"/>
      <c r="S1564" s="107"/>
      <c r="T1564" s="107"/>
      <c r="U1564" s="96"/>
      <c r="V1564" s="21"/>
      <c r="W1564" s="21"/>
      <c r="X1564" s="21"/>
      <c r="Y1564" s="21"/>
      <c r="Z1564" s="21"/>
      <c r="AA1564" s="21"/>
      <c r="AB1564" s="21"/>
      <c r="AC1564" s="21"/>
      <c r="AD1564" s="21"/>
      <c r="AE1564" s="21"/>
      <c r="AF1564" s="21"/>
      <c r="AG1564" s="21"/>
      <c r="AH1564" s="21"/>
      <c r="AI1564" s="21"/>
      <c r="AJ1564" s="21"/>
      <c r="AK1564" s="21"/>
      <c r="AL1564" s="21"/>
      <c r="AM1564" s="21"/>
      <c r="AN1564" s="21"/>
      <c r="AO1564" s="21"/>
      <c r="AP1564" s="21"/>
      <c r="AQ1564" s="21"/>
      <c r="AR1564" s="21"/>
      <c r="AS1564" s="21"/>
      <c r="AT1564" s="21"/>
      <c r="AU1564" s="21"/>
      <c r="AV1564" s="21"/>
      <c r="AW1564" s="21"/>
      <c r="AX1564" s="21"/>
      <c r="AY1564" s="21"/>
      <c r="AZ1564" s="21"/>
      <c r="BA1564" s="21"/>
      <c r="BB1564" s="21"/>
      <c r="BC1564" s="21"/>
      <c r="BD1564" s="21"/>
      <c r="BE1564" s="21"/>
      <c r="BF1564" s="21"/>
      <c r="BG1564" s="21"/>
      <c r="BH1564" s="21"/>
      <c r="BI1564" s="21"/>
      <c r="BJ1564" s="21"/>
      <c r="BK1564" s="21"/>
      <c r="BL1564" s="21"/>
      <c r="BM1564" s="21"/>
      <c r="BN1564" s="21"/>
      <c r="BO1564" s="21"/>
      <c r="BP1564" s="21"/>
      <c r="BQ1564" s="21"/>
      <c r="BR1564" s="21"/>
      <c r="BS1564" s="21"/>
      <c r="BT1564" s="21"/>
      <c r="BU1564" s="21"/>
      <c r="BV1564" s="21"/>
      <c r="BW1564" s="21"/>
      <c r="BX1564" s="21"/>
      <c r="BY1564" s="21"/>
    </row>
    <row r="1565" spans="2:77" s="92" customFormat="1" ht="18" customHeight="1" x14ac:dyDescent="0.2">
      <c r="B1565" s="97"/>
      <c r="C1565" s="23"/>
      <c r="D1565" s="98"/>
      <c r="E1565" s="9"/>
      <c r="F1565" s="9"/>
      <c r="G1565" s="9"/>
      <c r="H1565" s="9"/>
      <c r="I1565" s="9"/>
      <c r="J1565" s="9"/>
      <c r="K1565" s="9"/>
      <c r="L1565" s="114"/>
      <c r="M1565" s="114"/>
      <c r="N1565" s="114"/>
      <c r="O1565" s="97"/>
      <c r="P1565" s="97"/>
      <c r="Q1565" s="9"/>
      <c r="R1565" s="112"/>
      <c r="S1565" s="107"/>
      <c r="T1565" s="107"/>
      <c r="U1565" s="96"/>
      <c r="V1565" s="21"/>
      <c r="W1565" s="21"/>
      <c r="X1565" s="21"/>
      <c r="Y1565" s="21"/>
      <c r="Z1565" s="21"/>
      <c r="AA1565" s="21"/>
      <c r="AB1565" s="21"/>
      <c r="AC1565" s="21"/>
      <c r="AD1565" s="21"/>
      <c r="AE1565" s="21"/>
      <c r="AF1565" s="21"/>
      <c r="AG1565" s="21"/>
      <c r="AH1565" s="21"/>
      <c r="AI1565" s="21"/>
      <c r="AJ1565" s="21"/>
      <c r="AK1565" s="21"/>
      <c r="AL1565" s="21"/>
      <c r="AM1565" s="21"/>
      <c r="AN1565" s="21"/>
      <c r="AO1565" s="21"/>
      <c r="AP1565" s="21"/>
      <c r="AQ1565" s="21"/>
      <c r="AR1565" s="21"/>
      <c r="AS1565" s="21"/>
      <c r="AT1565" s="21"/>
      <c r="AU1565" s="21"/>
      <c r="AV1565" s="21"/>
      <c r="AW1565" s="21"/>
      <c r="AX1565" s="21"/>
      <c r="AY1565" s="21"/>
      <c r="AZ1565" s="21"/>
      <c r="BA1565" s="21"/>
      <c r="BB1565" s="21"/>
      <c r="BC1565" s="21"/>
      <c r="BD1565" s="21"/>
      <c r="BE1565" s="21"/>
      <c r="BF1565" s="21"/>
      <c r="BG1565" s="21"/>
      <c r="BH1565" s="21"/>
      <c r="BI1565" s="21"/>
      <c r="BJ1565" s="21"/>
      <c r="BK1565" s="21"/>
      <c r="BL1565" s="21"/>
      <c r="BM1565" s="21"/>
      <c r="BN1565" s="21"/>
      <c r="BO1565" s="21"/>
      <c r="BP1565" s="21"/>
      <c r="BQ1565" s="21"/>
      <c r="BR1565" s="21"/>
      <c r="BS1565" s="21"/>
      <c r="BT1565" s="21"/>
      <c r="BU1565" s="21"/>
      <c r="BV1565" s="21"/>
      <c r="BW1565" s="21"/>
      <c r="BX1565" s="21"/>
      <c r="BY1565" s="21"/>
    </row>
    <row r="1566" spans="2:77" s="92" customFormat="1" ht="18" customHeight="1" x14ac:dyDescent="0.2">
      <c r="B1566" s="97"/>
      <c r="C1566" s="23"/>
      <c r="D1566" s="98"/>
      <c r="E1566" s="9"/>
      <c r="F1566" s="9"/>
      <c r="G1566" s="9"/>
      <c r="H1566" s="9"/>
      <c r="I1566" s="9"/>
      <c r="J1566" s="9"/>
      <c r="K1566" s="9"/>
      <c r="L1566" s="114"/>
      <c r="M1566" s="114"/>
      <c r="N1566" s="114"/>
      <c r="O1566" s="97"/>
      <c r="P1566" s="97"/>
      <c r="Q1566" s="9"/>
      <c r="R1566" s="112"/>
      <c r="S1566" s="107"/>
      <c r="T1566" s="107"/>
      <c r="U1566" s="96"/>
      <c r="V1566" s="21"/>
      <c r="W1566" s="21"/>
      <c r="X1566" s="21"/>
      <c r="Y1566" s="21"/>
      <c r="Z1566" s="21"/>
      <c r="AA1566" s="21"/>
      <c r="AB1566" s="21"/>
      <c r="AC1566" s="21"/>
      <c r="AD1566" s="21"/>
      <c r="AE1566" s="21"/>
      <c r="AF1566" s="21"/>
      <c r="AG1566" s="21"/>
      <c r="AH1566" s="21"/>
      <c r="AI1566" s="21"/>
      <c r="AJ1566" s="21"/>
      <c r="AK1566" s="21"/>
      <c r="AL1566" s="21"/>
      <c r="AM1566" s="21"/>
      <c r="AN1566" s="21"/>
      <c r="AO1566" s="21"/>
      <c r="AP1566" s="21"/>
      <c r="AQ1566" s="21"/>
      <c r="AR1566" s="21"/>
      <c r="AS1566" s="21"/>
      <c r="AT1566" s="21"/>
      <c r="AU1566" s="21"/>
      <c r="AV1566" s="21"/>
      <c r="AW1566" s="21"/>
      <c r="AX1566" s="21"/>
      <c r="AY1566" s="21"/>
      <c r="AZ1566" s="21"/>
      <c r="BA1566" s="21"/>
      <c r="BB1566" s="21"/>
      <c r="BC1566" s="21"/>
      <c r="BD1566" s="21"/>
      <c r="BE1566" s="21"/>
      <c r="BF1566" s="21"/>
      <c r="BG1566" s="21"/>
      <c r="BH1566" s="21"/>
      <c r="BI1566" s="21"/>
      <c r="BJ1566" s="21"/>
      <c r="BK1566" s="21"/>
      <c r="BL1566" s="21"/>
      <c r="BM1566" s="21"/>
      <c r="BN1566" s="21"/>
      <c r="BO1566" s="21"/>
      <c r="BP1566" s="21"/>
      <c r="BQ1566" s="21"/>
      <c r="BR1566" s="21"/>
      <c r="BS1566" s="21"/>
      <c r="BT1566" s="21"/>
      <c r="BU1566" s="21"/>
      <c r="BV1566" s="21"/>
      <c r="BW1566" s="21"/>
      <c r="BX1566" s="21"/>
      <c r="BY1566" s="21"/>
    </row>
    <row r="1567" spans="2:77" s="92" customFormat="1" ht="18" customHeight="1" x14ac:dyDescent="0.2">
      <c r="B1567" s="97"/>
      <c r="C1567" s="23"/>
      <c r="D1567" s="98"/>
      <c r="E1567" s="9"/>
      <c r="F1567" s="9"/>
      <c r="G1567" s="9"/>
      <c r="H1567" s="9"/>
      <c r="I1567" s="9"/>
      <c r="J1567" s="9"/>
      <c r="K1567" s="9"/>
      <c r="L1567" s="114"/>
      <c r="M1567" s="114"/>
      <c r="N1567" s="114"/>
      <c r="O1567" s="97"/>
      <c r="P1567" s="97"/>
      <c r="Q1567" s="9"/>
      <c r="R1567" s="112"/>
      <c r="S1567" s="107"/>
      <c r="T1567" s="107"/>
      <c r="U1567" s="96"/>
      <c r="V1567" s="21"/>
      <c r="W1567" s="21"/>
      <c r="X1567" s="21"/>
      <c r="Y1567" s="21"/>
      <c r="Z1567" s="21"/>
      <c r="AA1567" s="21"/>
      <c r="AB1567" s="21"/>
      <c r="AC1567" s="21"/>
      <c r="AD1567" s="21"/>
      <c r="AE1567" s="21"/>
      <c r="AF1567" s="21"/>
      <c r="AG1567" s="21"/>
      <c r="AH1567" s="21"/>
      <c r="AI1567" s="21"/>
      <c r="AJ1567" s="21"/>
      <c r="AK1567" s="21"/>
      <c r="AL1567" s="21"/>
      <c r="AM1567" s="21"/>
      <c r="AN1567" s="21"/>
      <c r="AO1567" s="21"/>
      <c r="AP1567" s="21"/>
      <c r="AQ1567" s="21"/>
      <c r="AR1567" s="21"/>
      <c r="AS1567" s="21"/>
      <c r="AT1567" s="21"/>
      <c r="AU1567" s="21"/>
      <c r="AV1567" s="21"/>
      <c r="AW1567" s="21"/>
      <c r="AX1567" s="21"/>
      <c r="AY1567" s="21"/>
      <c r="AZ1567" s="21"/>
      <c r="BA1567" s="21"/>
      <c r="BB1567" s="21"/>
      <c r="BC1567" s="21"/>
      <c r="BD1567" s="21"/>
      <c r="BE1567" s="21"/>
      <c r="BF1567" s="21"/>
      <c r="BG1567" s="21"/>
      <c r="BH1567" s="21"/>
      <c r="BI1567" s="21"/>
      <c r="BJ1567" s="21"/>
      <c r="BK1567" s="21"/>
      <c r="BL1567" s="21"/>
      <c r="BM1567" s="21"/>
      <c r="BN1567" s="21"/>
      <c r="BO1567" s="21"/>
      <c r="BP1567" s="21"/>
      <c r="BQ1567" s="21"/>
      <c r="BR1567" s="21"/>
      <c r="BS1567" s="21"/>
      <c r="BT1567" s="21"/>
      <c r="BU1567" s="21"/>
      <c r="BV1567" s="21"/>
      <c r="BW1567" s="21"/>
      <c r="BX1567" s="21"/>
      <c r="BY1567" s="21"/>
    </row>
    <row r="1568" spans="2:77" s="92" customFormat="1" ht="18" customHeight="1" x14ac:dyDescent="0.2">
      <c r="B1568" s="97"/>
      <c r="C1568" s="23"/>
      <c r="D1568" s="98"/>
      <c r="E1568" s="9"/>
      <c r="F1568" s="9"/>
      <c r="G1568" s="9"/>
      <c r="H1568" s="9"/>
      <c r="I1568" s="9"/>
      <c r="J1568" s="9"/>
      <c r="K1568" s="9"/>
      <c r="L1568" s="114"/>
      <c r="M1568" s="114"/>
      <c r="N1568" s="114"/>
      <c r="O1568" s="97"/>
      <c r="P1568" s="97"/>
      <c r="Q1568" s="9"/>
      <c r="R1568" s="112"/>
      <c r="S1568" s="107"/>
      <c r="T1568" s="107"/>
      <c r="U1568" s="96"/>
      <c r="V1568" s="21"/>
      <c r="W1568" s="21"/>
      <c r="X1568" s="21"/>
      <c r="Y1568" s="21"/>
      <c r="Z1568" s="21"/>
      <c r="AA1568" s="21"/>
      <c r="AB1568" s="21"/>
      <c r="AC1568" s="21"/>
      <c r="AD1568" s="21"/>
      <c r="AE1568" s="21"/>
      <c r="AF1568" s="21"/>
      <c r="AG1568" s="21"/>
      <c r="AH1568" s="21"/>
      <c r="AI1568" s="21"/>
      <c r="AJ1568" s="21"/>
      <c r="AK1568" s="21"/>
      <c r="AL1568" s="21"/>
      <c r="AM1568" s="21"/>
      <c r="AN1568" s="21"/>
      <c r="AO1568" s="21"/>
      <c r="AP1568" s="21"/>
      <c r="AQ1568" s="21"/>
      <c r="AR1568" s="21"/>
      <c r="AS1568" s="21"/>
      <c r="AT1568" s="21"/>
      <c r="AU1568" s="21"/>
      <c r="AV1568" s="21"/>
      <c r="AW1568" s="21"/>
      <c r="AX1568" s="21"/>
      <c r="AY1568" s="21"/>
      <c r="AZ1568" s="21"/>
      <c r="BA1568" s="21"/>
      <c r="BB1568" s="21"/>
      <c r="BC1568" s="21"/>
      <c r="BD1568" s="21"/>
      <c r="BE1568" s="21"/>
      <c r="BF1568" s="21"/>
      <c r="BG1568" s="21"/>
      <c r="BH1568" s="21"/>
      <c r="BI1568" s="21"/>
      <c r="BJ1568" s="21"/>
      <c r="BK1568" s="21"/>
      <c r="BL1568" s="21"/>
      <c r="BM1568" s="21"/>
      <c r="BN1568" s="21"/>
      <c r="BO1568" s="21"/>
      <c r="BP1568" s="21"/>
      <c r="BQ1568" s="21"/>
      <c r="BR1568" s="21"/>
      <c r="BS1568" s="21"/>
      <c r="BT1568" s="21"/>
      <c r="BU1568" s="21"/>
      <c r="BV1568" s="21"/>
      <c r="BW1568" s="21"/>
      <c r="BX1568" s="21"/>
      <c r="BY1568" s="21"/>
    </row>
    <row r="1569" spans="2:77" s="92" customFormat="1" ht="18" customHeight="1" x14ac:dyDescent="0.2">
      <c r="B1569" s="97"/>
      <c r="C1569" s="23"/>
      <c r="D1569" s="98"/>
      <c r="E1569" s="9"/>
      <c r="F1569" s="9"/>
      <c r="G1569" s="9"/>
      <c r="H1569" s="9"/>
      <c r="I1569" s="9"/>
      <c r="J1569" s="9"/>
      <c r="K1569" s="9"/>
      <c r="L1569" s="114"/>
      <c r="M1569" s="114"/>
      <c r="N1569" s="114"/>
      <c r="O1569" s="97"/>
      <c r="P1569" s="97"/>
      <c r="Q1569" s="9"/>
      <c r="R1569" s="112"/>
      <c r="S1569" s="107"/>
      <c r="T1569" s="107"/>
      <c r="U1569" s="96"/>
      <c r="V1569" s="21"/>
      <c r="W1569" s="21"/>
      <c r="X1569" s="21"/>
      <c r="Y1569" s="21"/>
      <c r="Z1569" s="21"/>
      <c r="AA1569" s="21"/>
      <c r="AB1569" s="21"/>
      <c r="AC1569" s="21"/>
      <c r="AD1569" s="21"/>
      <c r="AE1569" s="21"/>
      <c r="AF1569" s="21"/>
      <c r="AG1569" s="21"/>
      <c r="AH1569" s="21"/>
      <c r="AI1569" s="21"/>
      <c r="AJ1569" s="21"/>
      <c r="AK1569" s="21"/>
      <c r="AL1569" s="21"/>
      <c r="AM1569" s="21"/>
      <c r="AN1569" s="21"/>
      <c r="AO1569" s="21"/>
      <c r="AP1569" s="21"/>
      <c r="AQ1569" s="21"/>
      <c r="AR1569" s="21"/>
      <c r="AS1569" s="21"/>
      <c r="AT1569" s="21"/>
      <c r="AU1569" s="21"/>
      <c r="AV1569" s="21"/>
      <c r="AW1569" s="21"/>
      <c r="AX1569" s="21"/>
      <c r="AY1569" s="21"/>
      <c r="AZ1569" s="21"/>
      <c r="BA1569" s="21"/>
      <c r="BB1569" s="21"/>
      <c r="BC1569" s="21"/>
      <c r="BD1569" s="21"/>
      <c r="BE1569" s="21"/>
      <c r="BF1569" s="21"/>
      <c r="BG1569" s="21"/>
      <c r="BH1569" s="21"/>
      <c r="BI1569" s="21"/>
      <c r="BJ1569" s="21"/>
      <c r="BK1569" s="21"/>
      <c r="BL1569" s="21"/>
      <c r="BM1569" s="21"/>
      <c r="BN1569" s="21"/>
      <c r="BO1569" s="21"/>
      <c r="BP1569" s="21"/>
      <c r="BQ1569" s="21"/>
      <c r="BR1569" s="21"/>
      <c r="BS1569" s="21"/>
      <c r="BT1569" s="21"/>
      <c r="BU1569" s="21"/>
      <c r="BV1569" s="21"/>
      <c r="BW1569" s="21"/>
      <c r="BX1569" s="21"/>
      <c r="BY1569" s="21"/>
    </row>
    <row r="1570" spans="2:77" s="92" customFormat="1" ht="18" customHeight="1" x14ac:dyDescent="0.2">
      <c r="B1570" s="97"/>
      <c r="C1570" s="23"/>
      <c r="D1570" s="98"/>
      <c r="E1570" s="9"/>
      <c r="F1570" s="9"/>
      <c r="G1570" s="9"/>
      <c r="H1570" s="9"/>
      <c r="I1570" s="9"/>
      <c r="J1570" s="9"/>
      <c r="K1570" s="9"/>
      <c r="L1570" s="114"/>
      <c r="M1570" s="114"/>
      <c r="N1570" s="114"/>
      <c r="O1570" s="97"/>
      <c r="P1570" s="97"/>
      <c r="Q1570" s="9"/>
      <c r="R1570" s="112"/>
      <c r="S1570" s="107"/>
      <c r="T1570" s="107"/>
      <c r="U1570" s="96"/>
      <c r="V1570" s="21"/>
      <c r="W1570" s="21"/>
      <c r="X1570" s="21"/>
      <c r="Y1570" s="21"/>
      <c r="Z1570" s="21"/>
      <c r="AA1570" s="21"/>
      <c r="AB1570" s="21"/>
      <c r="AC1570" s="21"/>
      <c r="AD1570" s="21"/>
      <c r="AE1570" s="21"/>
      <c r="AF1570" s="21"/>
      <c r="AG1570" s="21"/>
      <c r="AH1570" s="21"/>
      <c r="AI1570" s="21"/>
      <c r="AJ1570" s="21"/>
      <c r="AK1570" s="21"/>
      <c r="AL1570" s="21"/>
      <c r="AM1570" s="21"/>
      <c r="AN1570" s="21"/>
      <c r="AO1570" s="21"/>
      <c r="AP1570" s="21"/>
      <c r="AQ1570" s="21"/>
      <c r="AR1570" s="21"/>
      <c r="AS1570" s="21"/>
      <c r="AT1570" s="21"/>
      <c r="AU1570" s="21"/>
      <c r="AV1570" s="21"/>
      <c r="AW1570" s="21"/>
      <c r="AX1570" s="21"/>
      <c r="AY1570" s="21"/>
      <c r="AZ1570" s="21"/>
      <c r="BA1570" s="21"/>
      <c r="BB1570" s="21"/>
      <c r="BC1570" s="21"/>
      <c r="BD1570" s="21"/>
      <c r="BE1570" s="21"/>
      <c r="BF1570" s="21"/>
      <c r="BG1570" s="21"/>
      <c r="BH1570" s="21"/>
      <c r="BI1570" s="21"/>
      <c r="BJ1570" s="21"/>
      <c r="BK1570" s="21"/>
      <c r="BL1570" s="21"/>
      <c r="BM1570" s="21"/>
      <c r="BN1570" s="21"/>
      <c r="BO1570" s="21"/>
      <c r="BP1570" s="21"/>
      <c r="BQ1570" s="21"/>
      <c r="BR1570" s="21"/>
      <c r="BS1570" s="21"/>
      <c r="BT1570" s="21"/>
      <c r="BU1570" s="21"/>
      <c r="BV1570" s="21"/>
      <c r="BW1570" s="21"/>
      <c r="BX1570" s="21"/>
      <c r="BY1570" s="21"/>
    </row>
    <row r="1571" spans="2:77" s="92" customFormat="1" ht="18" customHeight="1" x14ac:dyDescent="0.2">
      <c r="B1571" s="97"/>
      <c r="C1571" s="23"/>
      <c r="D1571" s="98"/>
      <c r="E1571" s="9"/>
      <c r="F1571" s="9"/>
      <c r="G1571" s="9"/>
      <c r="H1571" s="9"/>
      <c r="I1571" s="9"/>
      <c r="J1571" s="9"/>
      <c r="K1571" s="9"/>
      <c r="L1571" s="114"/>
      <c r="M1571" s="114"/>
      <c r="N1571" s="114"/>
      <c r="O1571" s="97"/>
      <c r="P1571" s="97"/>
      <c r="Q1571" s="9"/>
      <c r="R1571" s="112"/>
      <c r="S1571" s="107"/>
      <c r="T1571" s="107"/>
      <c r="U1571" s="96"/>
      <c r="V1571" s="21"/>
      <c r="W1571" s="21"/>
      <c r="X1571" s="21"/>
      <c r="Y1571" s="21"/>
      <c r="Z1571" s="21"/>
      <c r="AA1571" s="21"/>
      <c r="AB1571" s="21"/>
      <c r="AC1571" s="21"/>
      <c r="AD1571" s="21"/>
      <c r="AE1571" s="21"/>
      <c r="AF1571" s="21"/>
      <c r="AG1571" s="21"/>
      <c r="AH1571" s="21"/>
      <c r="AI1571" s="21"/>
      <c r="AJ1571" s="21"/>
      <c r="AK1571" s="21"/>
      <c r="AL1571" s="21"/>
      <c r="AM1571" s="21"/>
      <c r="AN1571" s="21"/>
      <c r="AO1571" s="21"/>
      <c r="AP1571" s="21"/>
      <c r="AQ1571" s="21"/>
      <c r="AR1571" s="21"/>
      <c r="AS1571" s="21"/>
      <c r="AT1571" s="21"/>
      <c r="AU1571" s="21"/>
      <c r="AV1571" s="21"/>
      <c r="AW1571" s="21"/>
      <c r="AX1571" s="21"/>
      <c r="AY1571" s="21"/>
      <c r="AZ1571" s="21"/>
      <c r="BA1571" s="21"/>
      <c r="BB1571" s="21"/>
      <c r="BC1571" s="21"/>
      <c r="BD1571" s="21"/>
      <c r="BE1571" s="21"/>
      <c r="BF1571" s="21"/>
      <c r="BG1571" s="21"/>
      <c r="BH1571" s="21"/>
      <c r="BI1571" s="21"/>
      <c r="BJ1571" s="21"/>
      <c r="BK1571" s="21"/>
      <c r="BL1571" s="21"/>
      <c r="BM1571" s="21"/>
      <c r="BN1571" s="21"/>
      <c r="BO1571" s="21"/>
      <c r="BP1571" s="21"/>
      <c r="BQ1571" s="21"/>
      <c r="BR1571" s="21"/>
      <c r="BS1571" s="21"/>
      <c r="BT1571" s="21"/>
      <c r="BU1571" s="21"/>
      <c r="BV1571" s="21"/>
      <c r="BW1571" s="21"/>
      <c r="BX1571" s="21"/>
      <c r="BY1571" s="21"/>
    </row>
    <row r="1572" spans="2:77" s="92" customFormat="1" ht="18" customHeight="1" x14ac:dyDescent="0.2">
      <c r="B1572" s="97"/>
      <c r="C1572" s="23"/>
      <c r="D1572" s="98"/>
      <c r="E1572" s="9"/>
      <c r="F1572" s="9"/>
      <c r="G1572" s="9"/>
      <c r="H1572" s="9"/>
      <c r="I1572" s="9"/>
      <c r="J1572" s="9"/>
      <c r="K1572" s="9"/>
      <c r="L1572" s="114"/>
      <c r="M1572" s="114"/>
      <c r="N1572" s="114"/>
      <c r="O1572" s="97"/>
      <c r="P1572" s="97"/>
      <c r="Q1572" s="9"/>
      <c r="R1572" s="112"/>
      <c r="S1572" s="107"/>
      <c r="T1572" s="107"/>
      <c r="U1572" s="96"/>
      <c r="V1572" s="21"/>
      <c r="W1572" s="21"/>
      <c r="X1572" s="21"/>
      <c r="Y1572" s="21"/>
      <c r="Z1572" s="21"/>
      <c r="AA1572" s="21"/>
      <c r="AB1572" s="21"/>
      <c r="AC1572" s="21"/>
      <c r="AD1572" s="21"/>
      <c r="AE1572" s="21"/>
      <c r="AF1572" s="21"/>
      <c r="AG1572" s="21"/>
      <c r="AH1572" s="21"/>
      <c r="AI1572" s="21"/>
      <c r="AJ1572" s="21"/>
      <c r="AK1572" s="21"/>
      <c r="AL1572" s="21"/>
      <c r="AM1572" s="21"/>
      <c r="AN1572" s="21"/>
      <c r="AO1572" s="21"/>
      <c r="AP1572" s="21"/>
      <c r="AQ1572" s="21"/>
      <c r="AR1572" s="21"/>
      <c r="AS1572" s="21"/>
      <c r="AT1572" s="21"/>
      <c r="AU1572" s="21"/>
      <c r="AV1572" s="21"/>
      <c r="AW1572" s="21"/>
      <c r="AX1572" s="21"/>
      <c r="AY1572" s="21"/>
      <c r="AZ1572" s="21"/>
      <c r="BA1572" s="21"/>
      <c r="BB1572" s="21"/>
      <c r="BC1572" s="21"/>
      <c r="BD1572" s="21"/>
      <c r="BE1572" s="21"/>
      <c r="BF1572" s="21"/>
      <c r="BG1572" s="21"/>
      <c r="BH1572" s="21"/>
      <c r="BI1572" s="21"/>
      <c r="BJ1572" s="21"/>
      <c r="BK1572" s="21"/>
      <c r="BL1572" s="21"/>
      <c r="BM1572" s="21"/>
      <c r="BN1572" s="21"/>
      <c r="BO1572" s="21"/>
      <c r="BP1572" s="21"/>
      <c r="BQ1572" s="21"/>
      <c r="BR1572" s="21"/>
      <c r="BS1572" s="21"/>
      <c r="BT1572" s="21"/>
      <c r="BU1572" s="21"/>
      <c r="BV1572" s="21"/>
      <c r="BW1572" s="21"/>
      <c r="BX1572" s="21"/>
      <c r="BY1572" s="21"/>
    </row>
    <row r="1573" spans="2:77" s="92" customFormat="1" ht="18" customHeight="1" x14ac:dyDescent="0.2">
      <c r="B1573" s="97"/>
      <c r="C1573" s="23"/>
      <c r="D1573" s="98"/>
      <c r="E1573" s="9"/>
      <c r="F1573" s="9"/>
      <c r="G1573" s="9"/>
      <c r="H1573" s="9"/>
      <c r="I1573" s="9"/>
      <c r="J1573" s="9"/>
      <c r="K1573" s="9"/>
      <c r="L1573" s="114"/>
      <c r="M1573" s="114"/>
      <c r="N1573" s="114"/>
      <c r="O1573" s="97"/>
      <c r="P1573" s="97"/>
      <c r="Q1573" s="9"/>
      <c r="R1573" s="112"/>
      <c r="S1573" s="107"/>
      <c r="T1573" s="107"/>
      <c r="U1573" s="96"/>
      <c r="V1573" s="21"/>
      <c r="W1573" s="21"/>
      <c r="X1573" s="21"/>
      <c r="Y1573" s="21"/>
      <c r="Z1573" s="21"/>
      <c r="AA1573" s="21"/>
      <c r="AB1573" s="21"/>
      <c r="AC1573" s="21"/>
      <c r="AD1573" s="21"/>
      <c r="AE1573" s="21"/>
      <c r="AF1573" s="21"/>
      <c r="AG1573" s="21"/>
      <c r="AH1573" s="21"/>
      <c r="AI1573" s="21"/>
      <c r="AJ1573" s="21"/>
      <c r="AK1573" s="21"/>
      <c r="AL1573" s="21"/>
      <c r="AM1573" s="21"/>
      <c r="AN1573" s="21"/>
      <c r="AO1573" s="21"/>
      <c r="AP1573" s="21"/>
      <c r="AQ1573" s="21"/>
      <c r="AR1573" s="21"/>
      <c r="AS1573" s="21"/>
      <c r="AT1573" s="21"/>
      <c r="AU1573" s="21"/>
      <c r="AV1573" s="21"/>
      <c r="AW1573" s="21"/>
      <c r="AX1573" s="21"/>
      <c r="AY1573" s="21"/>
      <c r="AZ1573" s="21"/>
      <c r="BA1573" s="21"/>
      <c r="BB1573" s="21"/>
      <c r="BC1573" s="21"/>
      <c r="BD1573" s="21"/>
      <c r="BE1573" s="21"/>
      <c r="BF1573" s="21"/>
      <c r="BG1573" s="21"/>
      <c r="BH1573" s="21"/>
      <c r="BI1573" s="21"/>
      <c r="BJ1573" s="21"/>
      <c r="BK1573" s="21"/>
      <c r="BL1573" s="21"/>
      <c r="BM1573" s="21"/>
      <c r="BN1573" s="21"/>
      <c r="BO1573" s="21"/>
      <c r="BP1573" s="21"/>
      <c r="BQ1573" s="21"/>
      <c r="BR1573" s="21"/>
      <c r="BS1573" s="21"/>
      <c r="BT1573" s="21"/>
      <c r="BU1573" s="21"/>
      <c r="BV1573" s="21"/>
      <c r="BW1573" s="21"/>
      <c r="BX1573" s="21"/>
      <c r="BY1573" s="21"/>
    </row>
    <row r="1574" spans="2:77" s="92" customFormat="1" ht="18" customHeight="1" x14ac:dyDescent="0.2">
      <c r="B1574" s="97"/>
      <c r="C1574" s="23"/>
      <c r="D1574" s="98"/>
      <c r="E1574" s="9"/>
      <c r="F1574" s="9"/>
      <c r="G1574" s="9"/>
      <c r="H1574" s="9"/>
      <c r="I1574" s="9"/>
      <c r="J1574" s="9"/>
      <c r="K1574" s="9"/>
      <c r="L1574" s="114"/>
      <c r="M1574" s="114"/>
      <c r="N1574" s="114"/>
      <c r="O1574" s="97"/>
      <c r="P1574" s="97"/>
      <c r="Q1574" s="9"/>
      <c r="R1574" s="112"/>
      <c r="S1574" s="107"/>
      <c r="T1574" s="107"/>
      <c r="U1574" s="96"/>
      <c r="V1574" s="21"/>
      <c r="W1574" s="21"/>
      <c r="X1574" s="21"/>
      <c r="Y1574" s="21"/>
      <c r="Z1574" s="21"/>
      <c r="AA1574" s="21"/>
      <c r="AB1574" s="21"/>
      <c r="AC1574" s="21"/>
      <c r="AD1574" s="21"/>
      <c r="AE1574" s="21"/>
      <c r="AF1574" s="21"/>
      <c r="AG1574" s="21"/>
      <c r="AH1574" s="21"/>
      <c r="AI1574" s="21"/>
      <c r="AJ1574" s="21"/>
      <c r="AK1574" s="21"/>
      <c r="AL1574" s="21"/>
      <c r="AM1574" s="21"/>
      <c r="AN1574" s="21"/>
      <c r="AO1574" s="21"/>
      <c r="AP1574" s="21"/>
      <c r="AQ1574" s="21"/>
      <c r="AR1574" s="21"/>
      <c r="AS1574" s="21"/>
      <c r="AT1574" s="21"/>
      <c r="AU1574" s="21"/>
      <c r="AV1574" s="21"/>
      <c r="AW1574" s="21"/>
      <c r="AX1574" s="21"/>
      <c r="AY1574" s="21"/>
      <c r="AZ1574" s="21"/>
      <c r="BA1574" s="21"/>
      <c r="BB1574" s="21"/>
      <c r="BC1574" s="21"/>
      <c r="BD1574" s="21"/>
      <c r="BE1574" s="21"/>
      <c r="BF1574" s="21"/>
      <c r="BG1574" s="21"/>
      <c r="BH1574" s="21"/>
      <c r="BI1574" s="21"/>
      <c r="BJ1574" s="21"/>
      <c r="BK1574" s="21"/>
      <c r="BL1574" s="21"/>
      <c r="BM1574" s="21"/>
      <c r="BN1574" s="21"/>
      <c r="BO1574" s="21"/>
      <c r="BP1574" s="21"/>
      <c r="BQ1574" s="21"/>
      <c r="BR1574" s="21"/>
      <c r="BS1574" s="21"/>
      <c r="BT1574" s="21"/>
      <c r="BU1574" s="21"/>
      <c r="BV1574" s="21"/>
      <c r="BW1574" s="21"/>
      <c r="BX1574" s="21"/>
      <c r="BY1574" s="21"/>
    </row>
    <row r="1575" spans="2:77" s="92" customFormat="1" ht="18" customHeight="1" x14ac:dyDescent="0.2">
      <c r="B1575" s="97"/>
      <c r="C1575" s="23"/>
      <c r="D1575" s="98"/>
      <c r="E1575" s="9"/>
      <c r="F1575" s="9"/>
      <c r="G1575" s="9"/>
      <c r="H1575" s="9"/>
      <c r="I1575" s="9"/>
      <c r="J1575" s="9"/>
      <c r="K1575" s="9"/>
      <c r="L1575" s="114"/>
      <c r="M1575" s="114"/>
      <c r="N1575" s="114"/>
      <c r="O1575" s="97"/>
      <c r="P1575" s="97"/>
      <c r="Q1575" s="9"/>
      <c r="R1575" s="112"/>
      <c r="S1575" s="107"/>
      <c r="T1575" s="107"/>
      <c r="U1575" s="96"/>
      <c r="V1575" s="21"/>
      <c r="W1575" s="21"/>
      <c r="X1575" s="21"/>
      <c r="Y1575" s="21"/>
      <c r="Z1575" s="21"/>
      <c r="AA1575" s="21"/>
      <c r="AB1575" s="21"/>
      <c r="AC1575" s="21"/>
      <c r="AD1575" s="21"/>
      <c r="AE1575" s="21"/>
      <c r="AF1575" s="21"/>
      <c r="AG1575" s="21"/>
      <c r="AH1575" s="21"/>
      <c r="AI1575" s="21"/>
      <c r="AJ1575" s="21"/>
      <c r="AK1575" s="21"/>
      <c r="AL1575" s="21"/>
      <c r="AM1575" s="21"/>
      <c r="AN1575" s="21"/>
      <c r="AO1575" s="21"/>
      <c r="AP1575" s="21"/>
      <c r="AQ1575" s="21"/>
      <c r="AR1575" s="21"/>
      <c r="AS1575" s="21"/>
      <c r="AT1575" s="21"/>
      <c r="AU1575" s="21"/>
      <c r="AV1575" s="21"/>
      <c r="AW1575" s="21"/>
      <c r="AX1575" s="21"/>
      <c r="AY1575" s="21"/>
      <c r="AZ1575" s="21"/>
      <c r="BA1575" s="21"/>
      <c r="BB1575" s="21"/>
      <c r="BC1575" s="21"/>
      <c r="BD1575" s="21"/>
      <c r="BE1575" s="21"/>
      <c r="BF1575" s="21"/>
      <c r="BG1575" s="21"/>
      <c r="BH1575" s="21"/>
      <c r="BI1575" s="21"/>
      <c r="BJ1575" s="21"/>
      <c r="BK1575" s="21"/>
      <c r="BL1575" s="21"/>
      <c r="BM1575" s="21"/>
      <c r="BN1575" s="21"/>
      <c r="BO1575" s="21"/>
      <c r="BP1575" s="21"/>
      <c r="BQ1575" s="21"/>
      <c r="BR1575" s="21"/>
      <c r="BS1575" s="21"/>
      <c r="BT1575" s="21"/>
      <c r="BU1575" s="21"/>
      <c r="BV1575" s="21"/>
      <c r="BW1575" s="21"/>
      <c r="BX1575" s="21"/>
      <c r="BY1575" s="21"/>
    </row>
    <row r="1576" spans="2:77" s="92" customFormat="1" ht="18" customHeight="1" x14ac:dyDescent="0.2">
      <c r="B1576" s="97"/>
      <c r="C1576" s="23"/>
      <c r="D1576" s="98"/>
      <c r="E1576" s="9"/>
      <c r="F1576" s="9"/>
      <c r="G1576" s="9"/>
      <c r="H1576" s="9"/>
      <c r="I1576" s="9"/>
      <c r="J1576" s="9"/>
      <c r="K1576" s="9"/>
      <c r="L1576" s="114"/>
      <c r="M1576" s="114"/>
      <c r="N1576" s="114"/>
      <c r="O1576" s="97"/>
      <c r="P1576" s="97"/>
      <c r="Q1576" s="9"/>
      <c r="R1576" s="112"/>
      <c r="S1576" s="107"/>
      <c r="T1576" s="107"/>
      <c r="U1576" s="96"/>
      <c r="V1576" s="21"/>
      <c r="W1576" s="21"/>
      <c r="X1576" s="21"/>
      <c r="Y1576" s="21"/>
      <c r="Z1576" s="21"/>
      <c r="AA1576" s="21"/>
      <c r="AB1576" s="21"/>
      <c r="AC1576" s="21"/>
      <c r="AD1576" s="21"/>
      <c r="AE1576" s="21"/>
      <c r="AF1576" s="21"/>
      <c r="AG1576" s="21"/>
      <c r="AH1576" s="21"/>
      <c r="AI1576" s="21"/>
      <c r="AJ1576" s="21"/>
      <c r="AK1576" s="21"/>
      <c r="AL1576" s="21"/>
      <c r="AM1576" s="21"/>
      <c r="AN1576" s="21"/>
      <c r="AO1576" s="21"/>
      <c r="AP1576" s="21"/>
      <c r="AQ1576" s="21"/>
      <c r="AR1576" s="21"/>
      <c r="AS1576" s="21"/>
      <c r="AT1576" s="21"/>
      <c r="AU1576" s="21"/>
      <c r="AV1576" s="21"/>
      <c r="AW1576" s="21"/>
      <c r="AX1576" s="21"/>
      <c r="AY1576" s="21"/>
      <c r="AZ1576" s="21"/>
      <c r="BA1576" s="21"/>
      <c r="BB1576" s="21"/>
      <c r="BC1576" s="21"/>
      <c r="BD1576" s="21"/>
      <c r="BE1576" s="21"/>
      <c r="BF1576" s="21"/>
      <c r="BG1576" s="21"/>
      <c r="BH1576" s="21"/>
      <c r="BI1576" s="21"/>
      <c r="BJ1576" s="21"/>
      <c r="BK1576" s="21"/>
      <c r="BL1576" s="21"/>
      <c r="BM1576" s="21"/>
      <c r="BN1576" s="21"/>
      <c r="BO1576" s="21"/>
      <c r="BP1576" s="21"/>
      <c r="BQ1576" s="21"/>
      <c r="BR1576" s="21"/>
      <c r="BS1576" s="21"/>
      <c r="BT1576" s="21"/>
      <c r="BU1576" s="21"/>
      <c r="BV1576" s="21"/>
      <c r="BW1576" s="21"/>
      <c r="BX1576" s="21"/>
      <c r="BY1576" s="21"/>
    </row>
    <row r="1577" spans="2:77" s="92" customFormat="1" ht="18" customHeight="1" x14ac:dyDescent="0.2">
      <c r="B1577" s="97"/>
      <c r="C1577" s="23"/>
      <c r="D1577" s="98"/>
      <c r="E1577" s="9"/>
      <c r="F1577" s="9"/>
      <c r="G1577" s="9"/>
      <c r="H1577" s="9"/>
      <c r="I1577" s="9"/>
      <c r="J1577" s="9"/>
      <c r="K1577" s="9"/>
      <c r="L1577" s="114"/>
      <c r="M1577" s="114"/>
      <c r="N1577" s="114"/>
      <c r="O1577" s="97"/>
      <c r="P1577" s="97"/>
      <c r="Q1577" s="9"/>
      <c r="R1577" s="112"/>
      <c r="S1577" s="107"/>
      <c r="T1577" s="107"/>
      <c r="U1577" s="96"/>
      <c r="V1577" s="21"/>
      <c r="W1577" s="21"/>
      <c r="X1577" s="21"/>
      <c r="Y1577" s="21"/>
      <c r="Z1577" s="21"/>
      <c r="AA1577" s="21"/>
      <c r="AB1577" s="21"/>
      <c r="AC1577" s="21"/>
      <c r="AD1577" s="21"/>
      <c r="AE1577" s="21"/>
      <c r="AF1577" s="21"/>
      <c r="AG1577" s="21"/>
      <c r="AH1577" s="21"/>
      <c r="AI1577" s="21"/>
      <c r="AJ1577" s="21"/>
      <c r="AK1577" s="21"/>
      <c r="AL1577" s="21"/>
      <c r="AM1577" s="21"/>
      <c r="AN1577" s="21"/>
      <c r="AO1577" s="21"/>
      <c r="AP1577" s="21"/>
      <c r="AQ1577" s="21"/>
      <c r="AR1577" s="21"/>
      <c r="AS1577" s="21"/>
      <c r="AT1577" s="21"/>
      <c r="AU1577" s="21"/>
      <c r="AV1577" s="21"/>
      <c r="AW1577" s="21"/>
      <c r="AX1577" s="21"/>
      <c r="AY1577" s="21"/>
      <c r="AZ1577" s="21"/>
      <c r="BA1577" s="21"/>
      <c r="BB1577" s="21"/>
      <c r="BC1577" s="21"/>
      <c r="BD1577" s="21"/>
      <c r="BE1577" s="21"/>
      <c r="BF1577" s="21"/>
      <c r="BG1577" s="21"/>
      <c r="BH1577" s="21"/>
      <c r="BI1577" s="21"/>
      <c r="BJ1577" s="21"/>
      <c r="BK1577" s="21"/>
      <c r="BL1577" s="21"/>
      <c r="BM1577" s="21"/>
      <c r="BN1577" s="21"/>
      <c r="BO1577" s="21"/>
      <c r="BP1577" s="21"/>
      <c r="BQ1577" s="21"/>
      <c r="BR1577" s="21"/>
      <c r="BS1577" s="21"/>
      <c r="BT1577" s="21"/>
      <c r="BU1577" s="21"/>
      <c r="BV1577" s="21"/>
      <c r="BW1577" s="21"/>
      <c r="BX1577" s="21"/>
      <c r="BY1577" s="21"/>
    </row>
    <row r="1578" spans="2:77" s="92" customFormat="1" ht="18" customHeight="1" x14ac:dyDescent="0.2">
      <c r="B1578" s="97"/>
      <c r="C1578" s="23"/>
      <c r="D1578" s="98"/>
      <c r="E1578" s="9"/>
      <c r="F1578" s="9"/>
      <c r="G1578" s="9"/>
      <c r="H1578" s="9"/>
      <c r="I1578" s="9"/>
      <c r="J1578" s="9"/>
      <c r="K1578" s="9"/>
      <c r="L1578" s="114"/>
      <c r="M1578" s="114"/>
      <c r="N1578" s="114"/>
      <c r="O1578" s="97"/>
      <c r="P1578" s="97"/>
      <c r="Q1578" s="9"/>
      <c r="R1578" s="112"/>
      <c r="S1578" s="107"/>
      <c r="T1578" s="107"/>
      <c r="U1578" s="96"/>
      <c r="V1578" s="21"/>
      <c r="W1578" s="21"/>
      <c r="X1578" s="21"/>
      <c r="Y1578" s="21"/>
      <c r="Z1578" s="21"/>
      <c r="AA1578" s="21"/>
      <c r="AB1578" s="21"/>
      <c r="AC1578" s="21"/>
      <c r="AD1578" s="21"/>
      <c r="AE1578" s="21"/>
      <c r="AF1578" s="21"/>
      <c r="AG1578" s="21"/>
      <c r="AH1578" s="21"/>
      <c r="AI1578" s="21"/>
      <c r="AJ1578" s="21"/>
      <c r="AK1578" s="21"/>
      <c r="AL1578" s="21"/>
      <c r="AM1578" s="21"/>
      <c r="AN1578" s="21"/>
      <c r="AO1578" s="21"/>
      <c r="AP1578" s="21"/>
      <c r="AQ1578" s="21"/>
      <c r="AR1578" s="21"/>
      <c r="AS1578" s="21"/>
      <c r="AT1578" s="21"/>
      <c r="AU1578" s="21"/>
      <c r="AV1578" s="21"/>
      <c r="AW1578" s="21"/>
      <c r="AX1578" s="21"/>
      <c r="AY1578" s="21"/>
      <c r="AZ1578" s="21"/>
      <c r="BA1578" s="21"/>
      <c r="BB1578" s="21"/>
      <c r="BC1578" s="21"/>
      <c r="BD1578" s="21"/>
      <c r="BE1578" s="21"/>
      <c r="BF1578" s="21"/>
      <c r="BG1578" s="21"/>
      <c r="BH1578" s="21"/>
      <c r="BI1578" s="21"/>
      <c r="BJ1578" s="21"/>
      <c r="BK1578" s="21"/>
      <c r="BL1578" s="21"/>
      <c r="BM1578" s="21"/>
      <c r="BN1578" s="21"/>
      <c r="BO1578" s="21"/>
      <c r="BP1578" s="21"/>
      <c r="BQ1578" s="21"/>
      <c r="BR1578" s="21"/>
      <c r="BS1578" s="21"/>
      <c r="BT1578" s="21"/>
      <c r="BU1578" s="21"/>
      <c r="BV1578" s="21"/>
      <c r="BW1578" s="21"/>
      <c r="BX1578" s="21"/>
      <c r="BY1578" s="21"/>
    </row>
    <row r="1579" spans="2:77" s="92" customFormat="1" ht="18" customHeight="1" x14ac:dyDescent="0.2">
      <c r="B1579" s="97"/>
      <c r="C1579" s="23"/>
      <c r="D1579" s="98"/>
      <c r="E1579" s="9"/>
      <c r="F1579" s="9"/>
      <c r="G1579" s="9"/>
      <c r="H1579" s="9"/>
      <c r="I1579" s="9"/>
      <c r="J1579" s="9"/>
      <c r="K1579" s="9"/>
      <c r="L1579" s="114"/>
      <c r="M1579" s="114"/>
      <c r="N1579" s="114"/>
      <c r="O1579" s="97"/>
      <c r="P1579" s="97"/>
      <c r="Q1579" s="9"/>
      <c r="R1579" s="112"/>
      <c r="S1579" s="107"/>
      <c r="T1579" s="107"/>
      <c r="U1579" s="96"/>
      <c r="V1579" s="21"/>
      <c r="W1579" s="21"/>
      <c r="X1579" s="21"/>
      <c r="Y1579" s="21"/>
      <c r="Z1579" s="21"/>
      <c r="AA1579" s="21"/>
      <c r="AB1579" s="21"/>
      <c r="AC1579" s="21"/>
      <c r="AD1579" s="21"/>
      <c r="AE1579" s="21"/>
      <c r="AF1579" s="21"/>
      <c r="AG1579" s="21"/>
      <c r="AH1579" s="21"/>
      <c r="AI1579" s="21"/>
      <c r="AJ1579" s="21"/>
      <c r="AK1579" s="21"/>
      <c r="AL1579" s="21"/>
      <c r="AM1579" s="21"/>
      <c r="AN1579" s="21"/>
      <c r="AO1579" s="21"/>
      <c r="AP1579" s="21"/>
      <c r="AQ1579" s="21"/>
      <c r="AR1579" s="21"/>
      <c r="AS1579" s="21"/>
      <c r="AT1579" s="21"/>
      <c r="AU1579" s="21"/>
      <c r="AV1579" s="21"/>
      <c r="AW1579" s="21"/>
      <c r="AX1579" s="21"/>
      <c r="AY1579" s="21"/>
      <c r="AZ1579" s="21"/>
      <c r="BA1579" s="21"/>
      <c r="BB1579" s="21"/>
      <c r="BC1579" s="21"/>
      <c r="BD1579" s="21"/>
      <c r="BE1579" s="21"/>
      <c r="BF1579" s="21"/>
      <c r="BG1579" s="21"/>
      <c r="BH1579" s="21"/>
      <c r="BI1579" s="21"/>
      <c r="BJ1579" s="21"/>
      <c r="BK1579" s="21"/>
      <c r="BL1579" s="21"/>
      <c r="BM1579" s="21"/>
      <c r="BN1579" s="21"/>
      <c r="BO1579" s="21"/>
      <c r="BP1579" s="21"/>
      <c r="BQ1579" s="21"/>
      <c r="BR1579" s="21"/>
      <c r="BS1579" s="21"/>
      <c r="BT1579" s="21"/>
      <c r="BU1579" s="21"/>
      <c r="BV1579" s="21"/>
      <c r="BW1579" s="21"/>
      <c r="BX1579" s="21"/>
      <c r="BY1579" s="21"/>
    </row>
    <row r="1580" spans="2:77" s="92" customFormat="1" ht="18" customHeight="1" x14ac:dyDescent="0.2">
      <c r="B1580" s="97"/>
      <c r="C1580" s="23"/>
      <c r="D1580" s="98"/>
      <c r="E1580" s="9"/>
      <c r="F1580" s="9"/>
      <c r="G1580" s="9"/>
      <c r="H1580" s="9"/>
      <c r="I1580" s="9"/>
      <c r="J1580" s="9"/>
      <c r="K1580" s="9"/>
      <c r="L1580" s="114"/>
      <c r="M1580" s="114"/>
      <c r="N1580" s="114"/>
      <c r="O1580" s="97"/>
      <c r="P1580" s="97"/>
      <c r="Q1580" s="9"/>
      <c r="R1580" s="112"/>
      <c r="S1580" s="107"/>
      <c r="T1580" s="107"/>
      <c r="U1580" s="96"/>
      <c r="V1580" s="21"/>
      <c r="W1580" s="21"/>
      <c r="X1580" s="21"/>
      <c r="Y1580" s="21"/>
      <c r="Z1580" s="21"/>
      <c r="AA1580" s="21"/>
      <c r="AB1580" s="21"/>
      <c r="AC1580" s="21"/>
      <c r="AD1580" s="21"/>
      <c r="AE1580" s="21"/>
      <c r="AF1580" s="21"/>
      <c r="AG1580" s="21"/>
      <c r="AH1580" s="21"/>
      <c r="AI1580" s="21"/>
      <c r="AJ1580" s="21"/>
      <c r="AK1580" s="21"/>
      <c r="AL1580" s="21"/>
      <c r="AM1580" s="21"/>
      <c r="AN1580" s="21"/>
      <c r="AO1580" s="21"/>
      <c r="AP1580" s="21"/>
      <c r="AQ1580" s="21"/>
      <c r="AR1580" s="21"/>
      <c r="AS1580" s="21"/>
      <c r="AT1580" s="21"/>
      <c r="AU1580" s="21"/>
      <c r="AV1580" s="21"/>
      <c r="AW1580" s="21"/>
      <c r="AX1580" s="21"/>
      <c r="AY1580" s="21"/>
      <c r="AZ1580" s="21"/>
      <c r="BA1580" s="21"/>
      <c r="BB1580" s="21"/>
      <c r="BC1580" s="21"/>
      <c r="BD1580" s="21"/>
      <c r="BE1580" s="21"/>
      <c r="BF1580" s="21"/>
      <c r="BG1580" s="21"/>
      <c r="BH1580" s="21"/>
      <c r="BI1580" s="21"/>
      <c r="BJ1580" s="21"/>
      <c r="BK1580" s="21"/>
      <c r="BL1580" s="21"/>
      <c r="BM1580" s="21"/>
      <c r="BN1580" s="21"/>
      <c r="BO1580" s="21"/>
      <c r="BP1580" s="21"/>
      <c r="BQ1580" s="21"/>
      <c r="BR1580" s="21"/>
      <c r="BS1580" s="21"/>
      <c r="BT1580" s="21"/>
      <c r="BU1580" s="21"/>
      <c r="BV1580" s="21"/>
      <c r="BW1580" s="21"/>
      <c r="BX1580" s="21"/>
      <c r="BY1580" s="21"/>
    </row>
    <row r="1581" spans="2:77" s="92" customFormat="1" ht="18" customHeight="1" x14ac:dyDescent="0.2">
      <c r="B1581" s="97"/>
      <c r="C1581" s="23"/>
      <c r="D1581" s="98"/>
      <c r="E1581" s="9"/>
      <c r="F1581" s="9"/>
      <c r="G1581" s="9"/>
      <c r="H1581" s="9"/>
      <c r="I1581" s="9"/>
      <c r="J1581" s="9"/>
      <c r="K1581" s="9"/>
      <c r="L1581" s="114"/>
      <c r="M1581" s="114"/>
      <c r="N1581" s="114"/>
      <c r="O1581" s="97"/>
      <c r="P1581" s="97"/>
      <c r="Q1581" s="9"/>
      <c r="R1581" s="112"/>
      <c r="S1581" s="107"/>
      <c r="T1581" s="107"/>
      <c r="U1581" s="96"/>
      <c r="V1581" s="21"/>
      <c r="W1581" s="21"/>
      <c r="X1581" s="21"/>
      <c r="Y1581" s="21"/>
      <c r="Z1581" s="21"/>
      <c r="AA1581" s="21"/>
      <c r="AB1581" s="21"/>
      <c r="AC1581" s="21"/>
      <c r="AD1581" s="21"/>
      <c r="AE1581" s="21"/>
      <c r="AF1581" s="21"/>
      <c r="AG1581" s="21"/>
      <c r="AH1581" s="21"/>
      <c r="AI1581" s="21"/>
      <c r="AJ1581" s="21"/>
      <c r="AK1581" s="21"/>
      <c r="AL1581" s="21"/>
      <c r="AM1581" s="21"/>
      <c r="AN1581" s="21"/>
      <c r="AO1581" s="21"/>
      <c r="AP1581" s="21"/>
      <c r="AQ1581" s="21"/>
      <c r="AR1581" s="21"/>
      <c r="AS1581" s="21"/>
      <c r="AT1581" s="21"/>
      <c r="AU1581" s="21"/>
      <c r="AV1581" s="21"/>
      <c r="AW1581" s="21"/>
      <c r="AX1581" s="21"/>
      <c r="AY1581" s="21"/>
      <c r="AZ1581" s="21"/>
      <c r="BA1581" s="21"/>
      <c r="BB1581" s="21"/>
      <c r="BC1581" s="21"/>
      <c r="BD1581" s="21"/>
      <c r="BE1581" s="21"/>
      <c r="BF1581" s="21"/>
      <c r="BG1581" s="21"/>
      <c r="BH1581" s="21"/>
      <c r="BI1581" s="21"/>
      <c r="BJ1581" s="21"/>
      <c r="BK1581" s="21"/>
      <c r="BL1581" s="21"/>
      <c r="BM1581" s="21"/>
      <c r="BN1581" s="21"/>
      <c r="BO1581" s="21"/>
      <c r="BP1581" s="21"/>
      <c r="BQ1581" s="21"/>
      <c r="BR1581" s="21"/>
      <c r="BS1581" s="21"/>
      <c r="BT1581" s="21"/>
      <c r="BU1581" s="21"/>
      <c r="BV1581" s="21"/>
      <c r="BW1581" s="21"/>
      <c r="BX1581" s="21"/>
      <c r="BY1581" s="21"/>
    </row>
    <row r="1582" spans="2:77" s="92" customFormat="1" ht="18" customHeight="1" x14ac:dyDescent="0.2">
      <c r="B1582" s="97"/>
      <c r="C1582" s="23"/>
      <c r="D1582" s="98"/>
      <c r="E1582" s="9"/>
      <c r="F1582" s="9"/>
      <c r="G1582" s="9"/>
      <c r="H1582" s="9"/>
      <c r="I1582" s="9"/>
      <c r="J1582" s="9"/>
      <c r="K1582" s="9"/>
      <c r="L1582" s="114"/>
      <c r="M1582" s="114"/>
      <c r="N1582" s="114"/>
      <c r="O1582" s="97"/>
      <c r="P1582" s="97"/>
      <c r="Q1582" s="9"/>
      <c r="R1582" s="112"/>
      <c r="S1582" s="107"/>
      <c r="T1582" s="107"/>
      <c r="U1582" s="96"/>
      <c r="V1582" s="21"/>
      <c r="W1582" s="21"/>
      <c r="X1582" s="21"/>
      <c r="Y1582" s="21"/>
      <c r="Z1582" s="21"/>
      <c r="AA1582" s="21"/>
      <c r="AB1582" s="21"/>
      <c r="AC1582" s="21"/>
      <c r="AD1582" s="21"/>
      <c r="AE1582" s="21"/>
      <c r="AF1582" s="21"/>
      <c r="AG1582" s="21"/>
      <c r="AH1582" s="21"/>
      <c r="AI1582" s="21"/>
      <c r="AJ1582" s="21"/>
      <c r="AK1582" s="21"/>
      <c r="AL1582" s="21"/>
      <c r="AM1582" s="21"/>
      <c r="AN1582" s="21"/>
      <c r="AO1582" s="21"/>
      <c r="AP1582" s="21"/>
      <c r="AQ1582" s="21"/>
      <c r="AR1582" s="21"/>
      <c r="AS1582" s="21"/>
      <c r="AT1582" s="21"/>
      <c r="AU1582" s="21"/>
      <c r="AV1582" s="21"/>
      <c r="AW1582" s="21"/>
      <c r="AX1582" s="21"/>
      <c r="AY1582" s="21"/>
      <c r="AZ1582" s="21"/>
      <c r="BA1582" s="21"/>
      <c r="BB1582" s="21"/>
      <c r="BC1582" s="21"/>
      <c r="BD1582" s="21"/>
      <c r="BE1582" s="21"/>
      <c r="BF1582" s="21"/>
      <c r="BG1582" s="21"/>
      <c r="BH1582" s="21"/>
      <c r="BI1582" s="21"/>
      <c r="BJ1582" s="21"/>
      <c r="BK1582" s="21"/>
      <c r="BL1582" s="21"/>
      <c r="BM1582" s="21"/>
      <c r="BN1582" s="21"/>
      <c r="BO1582" s="21"/>
      <c r="BP1582" s="21"/>
      <c r="BQ1582" s="21"/>
      <c r="BR1582" s="21"/>
      <c r="BS1582" s="21"/>
      <c r="BT1582" s="21"/>
      <c r="BU1582" s="21"/>
      <c r="BV1582" s="21"/>
      <c r="BW1582" s="21"/>
      <c r="BX1582" s="21"/>
      <c r="BY1582" s="21"/>
    </row>
    <row r="1583" spans="2:77" s="92" customFormat="1" ht="18" customHeight="1" x14ac:dyDescent="0.2">
      <c r="B1583" s="97"/>
      <c r="C1583" s="23"/>
      <c r="D1583" s="98"/>
      <c r="E1583" s="9"/>
      <c r="F1583" s="9"/>
      <c r="G1583" s="9"/>
      <c r="H1583" s="9"/>
      <c r="I1583" s="9"/>
      <c r="J1583" s="9"/>
      <c r="K1583" s="9"/>
      <c r="L1583" s="114"/>
      <c r="M1583" s="114"/>
      <c r="N1583" s="114"/>
      <c r="O1583" s="97"/>
      <c r="P1583" s="97"/>
      <c r="Q1583" s="9"/>
      <c r="R1583" s="112"/>
      <c r="S1583" s="107"/>
      <c r="T1583" s="107"/>
      <c r="U1583" s="96"/>
      <c r="V1583" s="21"/>
      <c r="W1583" s="21"/>
      <c r="X1583" s="21"/>
      <c r="Y1583" s="21"/>
      <c r="Z1583" s="21"/>
      <c r="AA1583" s="21"/>
      <c r="AB1583" s="21"/>
      <c r="AC1583" s="21"/>
      <c r="AD1583" s="21"/>
      <c r="AE1583" s="21"/>
      <c r="AF1583" s="21"/>
      <c r="AG1583" s="21"/>
      <c r="AH1583" s="21"/>
      <c r="AI1583" s="21"/>
      <c r="AJ1583" s="21"/>
      <c r="AK1583" s="21"/>
      <c r="AL1583" s="21"/>
      <c r="AM1583" s="21"/>
      <c r="AN1583" s="21"/>
      <c r="AO1583" s="21"/>
      <c r="AP1583" s="21"/>
      <c r="AQ1583" s="21"/>
      <c r="AR1583" s="21"/>
      <c r="AS1583" s="21"/>
      <c r="AT1583" s="21"/>
      <c r="AU1583" s="21"/>
      <c r="AV1583" s="21"/>
      <c r="AW1583" s="21"/>
      <c r="AX1583" s="21"/>
      <c r="AY1583" s="21"/>
      <c r="AZ1583" s="21"/>
      <c r="BA1583" s="21"/>
      <c r="BB1583" s="21"/>
      <c r="BC1583" s="21"/>
      <c r="BD1583" s="21"/>
      <c r="BE1583" s="21"/>
      <c r="BF1583" s="21"/>
      <c r="BG1583" s="21"/>
      <c r="BH1583" s="21"/>
      <c r="BI1583" s="21"/>
      <c r="BJ1583" s="21"/>
      <c r="BK1583" s="21"/>
      <c r="BL1583" s="21"/>
      <c r="BM1583" s="21"/>
      <c r="BN1583" s="21"/>
      <c r="BO1583" s="21"/>
      <c r="BP1583" s="21"/>
      <c r="BQ1583" s="21"/>
      <c r="BR1583" s="21"/>
      <c r="BS1583" s="21"/>
      <c r="BT1583" s="21"/>
      <c r="BU1583" s="21"/>
      <c r="BV1583" s="21"/>
      <c r="BW1583" s="21"/>
      <c r="BX1583" s="21"/>
      <c r="BY1583" s="21"/>
    </row>
    <row r="1584" spans="2:77" s="92" customFormat="1" ht="18" customHeight="1" x14ac:dyDescent="0.2">
      <c r="B1584" s="97"/>
      <c r="C1584" s="23"/>
      <c r="D1584" s="98"/>
      <c r="E1584" s="9"/>
      <c r="F1584" s="9"/>
      <c r="G1584" s="9"/>
      <c r="H1584" s="9"/>
      <c r="I1584" s="9"/>
      <c r="J1584" s="9"/>
      <c r="K1584" s="9"/>
      <c r="L1584" s="114"/>
      <c r="M1584" s="114"/>
      <c r="N1584" s="114"/>
      <c r="O1584" s="97"/>
      <c r="P1584" s="97"/>
      <c r="Q1584" s="9"/>
      <c r="R1584" s="112"/>
      <c r="S1584" s="107"/>
      <c r="T1584" s="107"/>
      <c r="U1584" s="96"/>
      <c r="V1584" s="21"/>
      <c r="W1584" s="21"/>
      <c r="X1584" s="21"/>
      <c r="Y1584" s="21"/>
      <c r="Z1584" s="21"/>
      <c r="AA1584" s="21"/>
      <c r="AB1584" s="21"/>
      <c r="AC1584" s="21"/>
      <c r="AD1584" s="21"/>
      <c r="AE1584" s="21"/>
      <c r="AF1584" s="21"/>
      <c r="AG1584" s="21"/>
      <c r="AH1584" s="21"/>
      <c r="AI1584" s="21"/>
      <c r="AJ1584" s="21"/>
      <c r="AK1584" s="21"/>
      <c r="AL1584" s="21"/>
      <c r="AM1584" s="21"/>
      <c r="AN1584" s="21"/>
      <c r="AO1584" s="21"/>
      <c r="AP1584" s="21"/>
      <c r="AQ1584" s="21"/>
      <c r="AR1584" s="21"/>
      <c r="AS1584" s="21"/>
      <c r="AT1584" s="21"/>
      <c r="AU1584" s="21"/>
      <c r="AV1584" s="21"/>
      <c r="AW1584" s="21"/>
      <c r="AX1584" s="21"/>
      <c r="AY1584" s="21"/>
      <c r="AZ1584" s="21"/>
      <c r="BA1584" s="21"/>
      <c r="BB1584" s="21"/>
      <c r="BC1584" s="21"/>
      <c r="BD1584" s="21"/>
      <c r="BE1584" s="21"/>
      <c r="BF1584" s="21"/>
      <c r="BG1584" s="21"/>
      <c r="BH1584" s="21"/>
      <c r="BI1584" s="21"/>
      <c r="BJ1584" s="21"/>
      <c r="BK1584" s="21"/>
      <c r="BL1584" s="21"/>
      <c r="BM1584" s="21"/>
      <c r="BN1584" s="21"/>
      <c r="BO1584" s="21"/>
      <c r="BP1584" s="21"/>
      <c r="BQ1584" s="21"/>
      <c r="BR1584" s="21"/>
      <c r="BS1584" s="21"/>
      <c r="BT1584" s="21"/>
      <c r="BU1584" s="21"/>
      <c r="BV1584" s="21"/>
      <c r="BW1584" s="21"/>
      <c r="BX1584" s="21"/>
      <c r="BY1584" s="21"/>
    </row>
    <row r="1585" spans="2:77" s="92" customFormat="1" ht="18" customHeight="1" x14ac:dyDescent="0.2">
      <c r="B1585" s="97"/>
      <c r="C1585" s="23"/>
      <c r="D1585" s="98"/>
      <c r="E1585" s="9"/>
      <c r="F1585" s="9"/>
      <c r="G1585" s="9"/>
      <c r="H1585" s="9"/>
      <c r="I1585" s="9"/>
      <c r="J1585" s="9"/>
      <c r="K1585" s="9"/>
      <c r="L1585" s="114"/>
      <c r="M1585" s="114"/>
      <c r="N1585" s="114"/>
      <c r="O1585" s="97"/>
      <c r="P1585" s="97"/>
      <c r="Q1585" s="9"/>
      <c r="R1585" s="112"/>
      <c r="S1585" s="107"/>
      <c r="T1585" s="107"/>
      <c r="U1585" s="96"/>
      <c r="V1585" s="21"/>
      <c r="W1585" s="21"/>
      <c r="X1585" s="21"/>
      <c r="Y1585" s="21"/>
      <c r="Z1585" s="21"/>
      <c r="AA1585" s="21"/>
      <c r="AB1585" s="21"/>
      <c r="AC1585" s="21"/>
      <c r="AD1585" s="21"/>
      <c r="AE1585" s="21"/>
      <c r="AF1585" s="21"/>
      <c r="AG1585" s="21"/>
      <c r="AH1585" s="21"/>
      <c r="AI1585" s="21"/>
      <c r="AJ1585" s="21"/>
      <c r="AK1585" s="21"/>
      <c r="AL1585" s="21"/>
      <c r="AM1585" s="21"/>
      <c r="AN1585" s="21"/>
      <c r="AO1585" s="21"/>
      <c r="AP1585" s="21"/>
      <c r="AQ1585" s="21"/>
      <c r="AR1585" s="21"/>
      <c r="AS1585" s="21"/>
      <c r="AT1585" s="21"/>
      <c r="AU1585" s="21"/>
      <c r="AV1585" s="21"/>
      <c r="AW1585" s="21"/>
      <c r="AX1585" s="21"/>
      <c r="AY1585" s="21"/>
      <c r="AZ1585" s="21"/>
      <c r="BA1585" s="21"/>
      <c r="BB1585" s="21"/>
      <c r="BC1585" s="21"/>
      <c r="BD1585" s="21"/>
      <c r="BE1585" s="21"/>
      <c r="BF1585" s="21"/>
      <c r="BG1585" s="21"/>
      <c r="BH1585" s="21"/>
      <c r="BI1585" s="21"/>
      <c r="BJ1585" s="21"/>
      <c r="BK1585" s="21"/>
      <c r="BL1585" s="21"/>
      <c r="BM1585" s="21"/>
      <c r="BN1585" s="21"/>
      <c r="BO1585" s="21"/>
      <c r="BP1585" s="21"/>
      <c r="BQ1585" s="21"/>
      <c r="BR1585" s="21"/>
      <c r="BS1585" s="21"/>
      <c r="BT1585" s="21"/>
      <c r="BU1585" s="21"/>
      <c r="BV1585" s="21"/>
      <c r="BW1585" s="21"/>
      <c r="BX1585" s="21"/>
      <c r="BY1585" s="21"/>
    </row>
    <row r="1586" spans="2:77" s="92" customFormat="1" ht="18" customHeight="1" x14ac:dyDescent="0.2">
      <c r="B1586" s="97"/>
      <c r="C1586" s="23"/>
      <c r="D1586" s="98"/>
      <c r="E1586" s="9"/>
      <c r="F1586" s="9"/>
      <c r="G1586" s="9"/>
      <c r="H1586" s="9"/>
      <c r="I1586" s="9"/>
      <c r="J1586" s="9"/>
      <c r="K1586" s="9"/>
      <c r="L1586" s="114"/>
      <c r="M1586" s="114"/>
      <c r="N1586" s="114"/>
      <c r="O1586" s="97"/>
      <c r="P1586" s="97"/>
      <c r="Q1586" s="9"/>
      <c r="R1586" s="112"/>
      <c r="S1586" s="107"/>
      <c r="T1586" s="107"/>
      <c r="U1586" s="96"/>
      <c r="V1586" s="21"/>
      <c r="W1586" s="21"/>
      <c r="X1586" s="21"/>
      <c r="Y1586" s="21"/>
      <c r="Z1586" s="21"/>
      <c r="AA1586" s="21"/>
      <c r="AB1586" s="21"/>
      <c r="AC1586" s="21"/>
      <c r="AD1586" s="21"/>
      <c r="AE1586" s="21"/>
      <c r="AF1586" s="21"/>
      <c r="AG1586" s="21"/>
      <c r="AH1586" s="21"/>
      <c r="AI1586" s="21"/>
      <c r="AJ1586" s="21"/>
      <c r="AK1586" s="21"/>
      <c r="AL1586" s="21"/>
      <c r="AM1586" s="21"/>
      <c r="AN1586" s="21"/>
      <c r="AO1586" s="21"/>
      <c r="AP1586" s="21"/>
      <c r="AQ1586" s="21"/>
      <c r="AR1586" s="21"/>
      <c r="AS1586" s="21"/>
      <c r="AT1586" s="21"/>
      <c r="AU1586" s="21"/>
      <c r="AV1586" s="21"/>
      <c r="AW1586" s="21"/>
      <c r="AX1586" s="21"/>
      <c r="AY1586" s="21"/>
      <c r="AZ1586" s="21"/>
      <c r="BA1586" s="21"/>
      <c r="BB1586" s="21"/>
      <c r="BC1586" s="21"/>
      <c r="BD1586" s="21"/>
      <c r="BE1586" s="21"/>
      <c r="BF1586" s="21"/>
      <c r="BG1586" s="21"/>
      <c r="BH1586" s="21"/>
      <c r="BI1586" s="21"/>
      <c r="BJ1586" s="21"/>
      <c r="BK1586" s="21"/>
      <c r="BL1586" s="21"/>
      <c r="BM1586" s="21"/>
      <c r="BN1586" s="21"/>
      <c r="BO1586" s="21"/>
      <c r="BP1586" s="21"/>
      <c r="BQ1586" s="21"/>
      <c r="BR1586" s="21"/>
      <c r="BS1586" s="21"/>
      <c r="BT1586" s="21"/>
      <c r="BU1586" s="21"/>
      <c r="BV1586" s="21"/>
      <c r="BW1586" s="21"/>
      <c r="BX1586" s="21"/>
      <c r="BY1586" s="21"/>
    </row>
    <row r="1587" spans="2:77" s="92" customFormat="1" ht="18" customHeight="1" x14ac:dyDescent="0.2">
      <c r="B1587" s="97"/>
      <c r="C1587" s="23"/>
      <c r="D1587" s="98"/>
      <c r="E1587" s="9"/>
      <c r="F1587" s="9"/>
      <c r="G1587" s="9"/>
      <c r="H1587" s="9"/>
      <c r="I1587" s="9"/>
      <c r="J1587" s="9"/>
      <c r="K1587" s="9"/>
      <c r="L1587" s="114"/>
      <c r="M1587" s="114"/>
      <c r="N1587" s="114"/>
      <c r="O1587" s="97"/>
      <c r="P1587" s="97"/>
      <c r="Q1587" s="9"/>
      <c r="R1587" s="112"/>
      <c r="S1587" s="107"/>
      <c r="T1587" s="107"/>
      <c r="U1587" s="96"/>
      <c r="V1587" s="21"/>
      <c r="W1587" s="21"/>
      <c r="X1587" s="21"/>
      <c r="Y1587" s="21"/>
      <c r="Z1587" s="21"/>
      <c r="AA1587" s="21"/>
      <c r="AB1587" s="21"/>
      <c r="AC1587" s="21"/>
      <c r="AD1587" s="21"/>
      <c r="AE1587" s="21"/>
      <c r="AF1587" s="21"/>
      <c r="AG1587" s="21"/>
      <c r="AH1587" s="21"/>
      <c r="AI1587" s="21"/>
      <c r="AJ1587" s="21"/>
      <c r="AK1587" s="21"/>
      <c r="AL1587" s="21"/>
      <c r="AM1587" s="21"/>
      <c r="AN1587" s="21"/>
      <c r="AO1587" s="21"/>
      <c r="AP1587" s="21"/>
      <c r="AQ1587" s="21"/>
      <c r="AR1587" s="21"/>
      <c r="AS1587" s="21"/>
      <c r="AT1587" s="21"/>
      <c r="AU1587" s="21"/>
      <c r="AV1587" s="21"/>
      <c r="AW1587" s="21"/>
      <c r="AX1587" s="21"/>
      <c r="AY1587" s="21"/>
      <c r="AZ1587" s="21"/>
      <c r="BA1587" s="21"/>
      <c r="BB1587" s="21"/>
      <c r="BC1587" s="21"/>
      <c r="BD1587" s="21"/>
      <c r="BE1587" s="21"/>
      <c r="BF1587" s="21"/>
      <c r="BG1587" s="21"/>
      <c r="BH1587" s="21"/>
      <c r="BI1587" s="21"/>
      <c r="BJ1587" s="21"/>
      <c r="BK1587" s="21"/>
      <c r="BL1587" s="21"/>
      <c r="BM1587" s="21"/>
      <c r="BN1587" s="21"/>
      <c r="BO1587" s="21"/>
      <c r="BP1587" s="21"/>
      <c r="BQ1587" s="21"/>
      <c r="BR1587" s="21"/>
      <c r="BS1587" s="21"/>
      <c r="BT1587" s="21"/>
      <c r="BU1587" s="21"/>
      <c r="BV1587" s="21"/>
      <c r="BW1587" s="21"/>
      <c r="BX1587" s="21"/>
      <c r="BY1587" s="21"/>
    </row>
    <row r="1588" spans="2:77" s="92" customFormat="1" ht="18" customHeight="1" x14ac:dyDescent="0.2">
      <c r="B1588" s="97"/>
      <c r="C1588" s="23"/>
      <c r="D1588" s="98"/>
      <c r="E1588" s="9"/>
      <c r="F1588" s="9"/>
      <c r="G1588" s="9"/>
      <c r="H1588" s="9"/>
      <c r="I1588" s="9"/>
      <c r="J1588" s="9"/>
      <c r="K1588" s="9"/>
      <c r="L1588" s="114"/>
      <c r="M1588" s="114"/>
      <c r="N1588" s="114"/>
      <c r="O1588" s="97"/>
      <c r="P1588" s="97"/>
      <c r="Q1588" s="9"/>
      <c r="R1588" s="112"/>
      <c r="S1588" s="107"/>
      <c r="T1588" s="107"/>
      <c r="U1588" s="96"/>
      <c r="V1588" s="21"/>
      <c r="W1588" s="21"/>
      <c r="X1588" s="21"/>
      <c r="Y1588" s="21"/>
      <c r="Z1588" s="21"/>
      <c r="AA1588" s="21"/>
      <c r="AB1588" s="21"/>
      <c r="AC1588" s="21"/>
      <c r="AD1588" s="21"/>
      <c r="AE1588" s="21"/>
      <c r="AF1588" s="21"/>
      <c r="AG1588" s="21"/>
      <c r="AH1588" s="21"/>
      <c r="AI1588" s="21"/>
      <c r="AJ1588" s="21"/>
      <c r="AK1588" s="21"/>
      <c r="AL1588" s="21"/>
      <c r="AM1588" s="21"/>
      <c r="AN1588" s="21"/>
      <c r="AO1588" s="21"/>
      <c r="AP1588" s="21"/>
      <c r="AQ1588" s="21"/>
      <c r="AR1588" s="21"/>
      <c r="AS1588" s="21"/>
      <c r="AT1588" s="21"/>
      <c r="AU1588" s="21"/>
      <c r="AV1588" s="21"/>
      <c r="AW1588" s="21"/>
      <c r="AX1588" s="21"/>
      <c r="AY1588" s="21"/>
      <c r="AZ1588" s="21"/>
      <c r="BA1588" s="21"/>
      <c r="BB1588" s="21"/>
      <c r="BC1588" s="21"/>
      <c r="BD1588" s="21"/>
      <c r="BE1588" s="21"/>
      <c r="BF1588" s="21"/>
      <c r="BG1588" s="21"/>
      <c r="BH1588" s="21"/>
      <c r="BI1588" s="21"/>
      <c r="BJ1588" s="21"/>
      <c r="BK1588" s="21"/>
      <c r="BL1588" s="21"/>
      <c r="BM1588" s="21"/>
      <c r="BN1588" s="21"/>
      <c r="BO1588" s="21"/>
      <c r="BP1588" s="21"/>
      <c r="BQ1588" s="21"/>
      <c r="BR1588" s="21"/>
      <c r="BS1588" s="21"/>
      <c r="BT1588" s="21"/>
      <c r="BU1588" s="21"/>
      <c r="BV1588" s="21"/>
      <c r="BW1588" s="21"/>
      <c r="BX1588" s="21"/>
      <c r="BY1588" s="21"/>
    </row>
    <row r="1589" spans="2:77" s="92" customFormat="1" ht="18" customHeight="1" x14ac:dyDescent="0.2">
      <c r="B1589" s="97"/>
      <c r="C1589" s="23"/>
      <c r="D1589" s="98"/>
      <c r="E1589" s="9"/>
      <c r="F1589" s="9"/>
      <c r="G1589" s="9"/>
      <c r="H1589" s="9"/>
      <c r="I1589" s="9"/>
      <c r="J1589" s="9"/>
      <c r="K1589" s="9"/>
      <c r="L1589" s="114"/>
      <c r="M1589" s="114"/>
      <c r="N1589" s="114"/>
      <c r="O1589" s="97"/>
      <c r="P1589" s="97"/>
      <c r="Q1589" s="9"/>
      <c r="R1589" s="112"/>
      <c r="S1589" s="107"/>
      <c r="T1589" s="107"/>
      <c r="U1589" s="96"/>
      <c r="V1589" s="21"/>
      <c r="W1589" s="21"/>
      <c r="X1589" s="21"/>
      <c r="Y1589" s="21"/>
      <c r="Z1589" s="21"/>
      <c r="AA1589" s="21"/>
      <c r="AB1589" s="21"/>
      <c r="AC1589" s="21"/>
      <c r="AD1589" s="21"/>
      <c r="AE1589" s="21"/>
      <c r="AF1589" s="21"/>
      <c r="AG1589" s="21"/>
      <c r="AH1589" s="21"/>
      <c r="AI1589" s="21"/>
      <c r="AJ1589" s="21"/>
      <c r="AK1589" s="21"/>
      <c r="AL1589" s="21"/>
      <c r="AM1589" s="21"/>
      <c r="AN1589" s="21"/>
      <c r="AO1589" s="21"/>
      <c r="AP1589" s="21"/>
      <c r="AQ1589" s="21"/>
      <c r="AR1589" s="21"/>
      <c r="AS1589" s="21"/>
      <c r="AT1589" s="21"/>
      <c r="AU1589" s="21"/>
      <c r="AV1589" s="21"/>
      <c r="AW1589" s="21"/>
      <c r="AX1589" s="21"/>
      <c r="AY1589" s="21"/>
      <c r="AZ1589" s="21"/>
      <c r="BA1589" s="21"/>
      <c r="BB1589" s="21"/>
      <c r="BC1589" s="21"/>
      <c r="BD1589" s="21"/>
      <c r="BE1589" s="21"/>
      <c r="BF1589" s="21"/>
      <c r="BG1589" s="21"/>
      <c r="BH1589" s="21"/>
      <c r="BI1589" s="21"/>
      <c r="BJ1589" s="21"/>
      <c r="BK1589" s="21"/>
      <c r="BL1589" s="21"/>
      <c r="BM1589" s="21"/>
      <c r="BN1589" s="21"/>
      <c r="BO1589" s="21"/>
      <c r="BP1589" s="21"/>
      <c r="BQ1589" s="21"/>
      <c r="BR1589" s="21"/>
      <c r="BS1589" s="21"/>
      <c r="BT1589" s="21"/>
      <c r="BU1589" s="21"/>
      <c r="BV1589" s="21"/>
      <c r="BW1589" s="21"/>
      <c r="BX1589" s="21"/>
      <c r="BY1589" s="21"/>
    </row>
    <row r="1590" spans="2:77" s="92" customFormat="1" ht="18" customHeight="1" x14ac:dyDescent="0.2">
      <c r="B1590" s="97"/>
      <c r="C1590" s="23"/>
      <c r="D1590" s="98"/>
      <c r="E1590" s="9"/>
      <c r="F1590" s="9"/>
      <c r="G1590" s="9"/>
      <c r="H1590" s="9"/>
      <c r="I1590" s="9"/>
      <c r="J1590" s="9"/>
      <c r="K1590" s="9"/>
      <c r="L1590" s="114"/>
      <c r="M1590" s="114"/>
      <c r="N1590" s="114"/>
      <c r="O1590" s="97"/>
      <c r="P1590" s="97"/>
      <c r="Q1590" s="9"/>
      <c r="R1590" s="112"/>
      <c r="S1590" s="107"/>
      <c r="T1590" s="107"/>
      <c r="U1590" s="96"/>
      <c r="V1590" s="21"/>
      <c r="W1590" s="21"/>
      <c r="X1590" s="21"/>
      <c r="Y1590" s="21"/>
      <c r="Z1590" s="21"/>
      <c r="AA1590" s="21"/>
      <c r="AB1590" s="21"/>
      <c r="AC1590" s="21"/>
      <c r="AD1590" s="21"/>
      <c r="AE1590" s="21"/>
      <c r="AF1590" s="21"/>
      <c r="AG1590" s="21"/>
      <c r="AH1590" s="21"/>
      <c r="AI1590" s="21"/>
      <c r="AJ1590" s="21"/>
      <c r="AK1590" s="21"/>
      <c r="AL1590" s="21"/>
      <c r="AM1590" s="21"/>
      <c r="AN1590" s="21"/>
      <c r="AO1590" s="21"/>
      <c r="AP1590" s="21"/>
      <c r="AQ1590" s="21"/>
      <c r="AR1590" s="21"/>
      <c r="AS1590" s="21"/>
      <c r="AT1590" s="21"/>
      <c r="AU1590" s="21"/>
      <c r="AV1590" s="21"/>
      <c r="AW1590" s="21"/>
      <c r="AX1590" s="21"/>
      <c r="AY1590" s="21"/>
      <c r="AZ1590" s="21"/>
      <c r="BA1590" s="21"/>
      <c r="BB1590" s="21"/>
      <c r="BC1590" s="21"/>
      <c r="BD1590" s="21"/>
      <c r="BE1590" s="21"/>
      <c r="BF1590" s="21"/>
      <c r="BG1590" s="21"/>
      <c r="BH1590" s="21"/>
      <c r="BI1590" s="21"/>
      <c r="BJ1590" s="21"/>
      <c r="BK1590" s="21"/>
      <c r="BL1590" s="21"/>
      <c r="BM1590" s="21"/>
      <c r="BN1590" s="21"/>
      <c r="BO1590" s="21"/>
      <c r="BP1590" s="21"/>
      <c r="BQ1590" s="21"/>
      <c r="BR1590" s="21"/>
      <c r="BS1590" s="21"/>
      <c r="BT1590" s="21"/>
      <c r="BU1590" s="21"/>
      <c r="BV1590" s="21"/>
      <c r="BW1590" s="21"/>
      <c r="BX1590" s="21"/>
      <c r="BY1590" s="21"/>
    </row>
    <row r="1591" spans="2:77" s="92" customFormat="1" ht="18" customHeight="1" x14ac:dyDescent="0.2">
      <c r="B1591" s="97"/>
      <c r="C1591" s="23"/>
      <c r="D1591" s="98"/>
      <c r="E1591" s="9"/>
      <c r="F1591" s="9"/>
      <c r="G1591" s="9"/>
      <c r="H1591" s="9"/>
      <c r="I1591" s="9"/>
      <c r="J1591" s="9"/>
      <c r="K1591" s="9"/>
      <c r="L1591" s="114"/>
      <c r="M1591" s="114"/>
      <c r="N1591" s="114"/>
      <c r="O1591" s="97"/>
      <c r="P1591" s="97"/>
      <c r="Q1591" s="9"/>
      <c r="R1591" s="112"/>
      <c r="S1591" s="107"/>
      <c r="T1591" s="107"/>
      <c r="U1591" s="96"/>
      <c r="V1591" s="21"/>
      <c r="W1591" s="21"/>
      <c r="X1591" s="21"/>
      <c r="Y1591" s="21"/>
      <c r="Z1591" s="21"/>
      <c r="AA1591" s="21"/>
      <c r="AB1591" s="21"/>
      <c r="AC1591" s="21"/>
      <c r="AD1591" s="21"/>
      <c r="AE1591" s="21"/>
      <c r="AF1591" s="21"/>
      <c r="AG1591" s="21"/>
      <c r="AH1591" s="21"/>
      <c r="AI1591" s="21"/>
      <c r="AJ1591" s="21"/>
      <c r="AK1591" s="21"/>
      <c r="AL1591" s="21"/>
      <c r="AM1591" s="21"/>
      <c r="AN1591" s="21"/>
      <c r="AO1591" s="21"/>
      <c r="AP1591" s="21"/>
      <c r="AQ1591" s="21"/>
      <c r="AR1591" s="21"/>
      <c r="AS1591" s="21"/>
      <c r="AT1591" s="21"/>
      <c r="AU1591" s="21"/>
      <c r="AV1591" s="21"/>
      <c r="AW1591" s="21"/>
      <c r="AX1591" s="21"/>
      <c r="AY1591" s="21"/>
      <c r="AZ1591" s="21"/>
      <c r="BA1591" s="21"/>
      <c r="BB1591" s="21"/>
      <c r="BC1591" s="21"/>
      <c r="BD1591" s="21"/>
      <c r="BE1591" s="21"/>
      <c r="BF1591" s="21"/>
      <c r="BG1591" s="21"/>
      <c r="BH1591" s="21"/>
      <c r="BI1591" s="21"/>
      <c r="BJ1591" s="21"/>
      <c r="BK1591" s="21"/>
      <c r="BL1591" s="21"/>
      <c r="BM1591" s="21"/>
      <c r="BN1591" s="21"/>
      <c r="BO1591" s="21"/>
      <c r="BP1591" s="21"/>
      <c r="BQ1591" s="21"/>
      <c r="BR1591" s="21"/>
      <c r="BS1591" s="21"/>
      <c r="BT1591" s="21"/>
      <c r="BU1591" s="21"/>
      <c r="BV1591" s="21"/>
      <c r="BW1591" s="21"/>
      <c r="BX1591" s="21"/>
      <c r="BY1591" s="21"/>
    </row>
    <row r="1592" spans="2:77" s="92" customFormat="1" ht="18" customHeight="1" x14ac:dyDescent="0.2">
      <c r="B1592" s="97"/>
      <c r="C1592" s="23"/>
      <c r="D1592" s="98"/>
      <c r="E1592" s="9"/>
      <c r="F1592" s="9"/>
      <c r="G1592" s="9"/>
      <c r="H1592" s="9"/>
      <c r="I1592" s="9"/>
      <c r="J1592" s="9"/>
      <c r="K1592" s="9"/>
      <c r="L1592" s="114"/>
      <c r="M1592" s="114"/>
      <c r="N1592" s="114"/>
      <c r="O1592" s="97"/>
      <c r="P1592" s="97"/>
      <c r="Q1592" s="9"/>
      <c r="R1592" s="112"/>
      <c r="S1592" s="107"/>
      <c r="T1592" s="107"/>
      <c r="U1592" s="96"/>
      <c r="V1592" s="21"/>
      <c r="W1592" s="21"/>
      <c r="X1592" s="21"/>
      <c r="Y1592" s="21"/>
      <c r="Z1592" s="21"/>
      <c r="AA1592" s="21"/>
      <c r="AB1592" s="21"/>
      <c r="AC1592" s="21"/>
      <c r="AD1592" s="21"/>
      <c r="AE1592" s="21"/>
      <c r="AF1592" s="21"/>
      <c r="AG1592" s="21"/>
      <c r="AH1592" s="21"/>
      <c r="AI1592" s="21"/>
      <c r="AJ1592" s="21"/>
      <c r="AK1592" s="21"/>
      <c r="AL1592" s="21"/>
      <c r="AM1592" s="21"/>
      <c r="AN1592" s="21"/>
      <c r="AO1592" s="21"/>
      <c r="AP1592" s="21"/>
      <c r="AQ1592" s="21"/>
      <c r="AR1592" s="21"/>
      <c r="AS1592" s="21"/>
      <c r="AT1592" s="21"/>
      <c r="AU1592" s="21"/>
      <c r="AV1592" s="21"/>
      <c r="AW1592" s="21"/>
      <c r="AX1592" s="21"/>
      <c r="AY1592" s="21"/>
      <c r="AZ1592" s="21"/>
      <c r="BA1592" s="21"/>
      <c r="BB1592" s="21"/>
      <c r="BC1592" s="21"/>
      <c r="BD1592" s="21"/>
      <c r="BE1592" s="21"/>
      <c r="BF1592" s="21"/>
      <c r="BG1592" s="21"/>
      <c r="BH1592" s="21"/>
      <c r="BI1592" s="21"/>
      <c r="BJ1592" s="21"/>
      <c r="BK1592" s="21"/>
      <c r="BL1592" s="21"/>
      <c r="BM1592" s="21"/>
      <c r="BN1592" s="21"/>
      <c r="BO1592" s="21"/>
      <c r="BP1592" s="21"/>
      <c r="BQ1592" s="21"/>
      <c r="BR1592" s="21"/>
      <c r="BS1592" s="21"/>
      <c r="BT1592" s="21"/>
      <c r="BU1592" s="21"/>
      <c r="BV1592" s="21"/>
      <c r="BW1592" s="21"/>
      <c r="BX1592" s="21"/>
      <c r="BY1592" s="21"/>
    </row>
    <row r="1593" spans="2:77" s="92" customFormat="1" ht="18" customHeight="1" x14ac:dyDescent="0.2">
      <c r="B1593" s="97"/>
      <c r="C1593" s="23"/>
      <c r="D1593" s="98"/>
      <c r="E1593" s="9"/>
      <c r="F1593" s="9"/>
      <c r="G1593" s="9"/>
      <c r="H1593" s="9"/>
      <c r="I1593" s="9"/>
      <c r="J1593" s="9"/>
      <c r="K1593" s="9"/>
      <c r="L1593" s="114"/>
      <c r="M1593" s="114"/>
      <c r="N1593" s="114"/>
      <c r="O1593" s="97"/>
      <c r="P1593" s="97"/>
      <c r="Q1593" s="9"/>
      <c r="R1593" s="112"/>
      <c r="S1593" s="107"/>
      <c r="T1593" s="107"/>
      <c r="U1593" s="96"/>
      <c r="V1593" s="21"/>
      <c r="W1593" s="21"/>
      <c r="X1593" s="21"/>
      <c r="Y1593" s="21"/>
      <c r="Z1593" s="21"/>
      <c r="AA1593" s="21"/>
      <c r="AB1593" s="21"/>
      <c r="AC1593" s="21"/>
      <c r="AD1593" s="21"/>
      <c r="AE1593" s="21"/>
      <c r="AF1593" s="21"/>
      <c r="AG1593" s="21"/>
      <c r="AH1593" s="21"/>
      <c r="AI1593" s="21"/>
      <c r="AJ1593" s="21"/>
      <c r="AK1593" s="21"/>
      <c r="AL1593" s="21"/>
      <c r="AM1593" s="21"/>
      <c r="AN1593" s="21"/>
      <c r="AO1593" s="21"/>
      <c r="AP1593" s="21"/>
      <c r="AQ1593" s="21"/>
      <c r="AR1593" s="21"/>
      <c r="AS1593" s="21"/>
      <c r="AT1593" s="21"/>
      <c r="AU1593" s="21"/>
      <c r="AV1593" s="21"/>
      <c r="AW1593" s="21"/>
      <c r="AX1593" s="21"/>
      <c r="AY1593" s="21"/>
      <c r="AZ1593" s="21"/>
      <c r="BA1593" s="21"/>
      <c r="BB1593" s="21"/>
      <c r="BC1593" s="21"/>
      <c r="BD1593" s="21"/>
      <c r="BE1593" s="21"/>
      <c r="BF1593" s="21"/>
      <c r="BG1593" s="21"/>
      <c r="BH1593" s="21"/>
      <c r="BI1593" s="21"/>
      <c r="BJ1593" s="21"/>
      <c r="BK1593" s="21"/>
      <c r="BL1593" s="21"/>
      <c r="BM1593" s="21"/>
      <c r="BN1593" s="21"/>
      <c r="BO1593" s="21"/>
      <c r="BP1593" s="21"/>
      <c r="BQ1593" s="21"/>
      <c r="BR1593" s="21"/>
      <c r="BS1593" s="21"/>
      <c r="BT1593" s="21"/>
      <c r="BU1593" s="21"/>
      <c r="BV1593" s="21"/>
      <c r="BW1593" s="21"/>
      <c r="BX1593" s="21"/>
      <c r="BY1593" s="21"/>
    </row>
    <row r="1594" spans="2:77" s="92" customFormat="1" ht="18" customHeight="1" x14ac:dyDescent="0.2">
      <c r="B1594" s="97"/>
      <c r="C1594" s="23"/>
      <c r="D1594" s="98"/>
      <c r="E1594" s="9"/>
      <c r="F1594" s="9"/>
      <c r="G1594" s="9"/>
      <c r="H1594" s="9"/>
      <c r="I1594" s="9"/>
      <c r="J1594" s="9"/>
      <c r="K1594" s="9"/>
      <c r="L1594" s="114"/>
      <c r="M1594" s="114"/>
      <c r="N1594" s="114"/>
      <c r="O1594" s="97"/>
      <c r="P1594" s="97"/>
      <c r="Q1594" s="9"/>
      <c r="R1594" s="112"/>
      <c r="S1594" s="107"/>
      <c r="T1594" s="107"/>
      <c r="U1594" s="96"/>
      <c r="V1594" s="21"/>
      <c r="W1594" s="21"/>
      <c r="X1594" s="21"/>
      <c r="Y1594" s="21"/>
      <c r="Z1594" s="21"/>
      <c r="AA1594" s="21"/>
      <c r="AB1594" s="21"/>
      <c r="AC1594" s="21"/>
      <c r="AD1594" s="21"/>
      <c r="AE1594" s="21"/>
      <c r="AF1594" s="21"/>
      <c r="AG1594" s="21"/>
      <c r="AH1594" s="21"/>
      <c r="AI1594" s="21"/>
      <c r="AJ1594" s="21"/>
      <c r="AK1594" s="21"/>
      <c r="AL1594" s="21"/>
      <c r="AM1594" s="21"/>
      <c r="AN1594" s="21"/>
      <c r="AO1594" s="21"/>
      <c r="AP1594" s="21"/>
      <c r="AQ1594" s="21"/>
      <c r="AR1594" s="21"/>
      <c r="AS1594" s="21"/>
      <c r="AT1594" s="21"/>
      <c r="AU1594" s="21"/>
      <c r="AV1594" s="21"/>
      <c r="AW1594" s="21"/>
      <c r="AX1594" s="21"/>
      <c r="AY1594" s="21"/>
      <c r="AZ1594" s="21"/>
      <c r="BA1594" s="21"/>
      <c r="BB1594" s="21"/>
      <c r="BC1594" s="21"/>
      <c r="BD1594" s="21"/>
      <c r="BE1594" s="21"/>
      <c r="BF1594" s="21"/>
      <c r="BG1594" s="21"/>
      <c r="BH1594" s="21"/>
      <c r="BI1594" s="21"/>
      <c r="BJ1594" s="21"/>
      <c r="BK1594" s="21"/>
      <c r="BL1594" s="21"/>
      <c r="BM1594" s="21"/>
      <c r="BN1594" s="21"/>
      <c r="BO1594" s="21"/>
      <c r="BP1594" s="21"/>
      <c r="BQ1594" s="21"/>
      <c r="BR1594" s="21"/>
      <c r="BS1594" s="21"/>
      <c r="BT1594" s="21"/>
      <c r="BU1594" s="21"/>
      <c r="BV1594" s="21"/>
      <c r="BW1594" s="21"/>
      <c r="BX1594" s="21"/>
      <c r="BY1594" s="21"/>
    </row>
    <row r="1595" spans="2:77" s="92" customFormat="1" ht="18" customHeight="1" x14ac:dyDescent="0.2">
      <c r="B1595" s="97"/>
      <c r="C1595" s="23"/>
      <c r="D1595" s="98"/>
      <c r="E1595" s="9"/>
      <c r="F1595" s="9"/>
      <c r="G1595" s="9"/>
      <c r="H1595" s="9"/>
      <c r="I1595" s="9"/>
      <c r="J1595" s="9"/>
      <c r="K1595" s="9"/>
      <c r="L1595" s="114"/>
      <c r="M1595" s="114"/>
      <c r="N1595" s="114"/>
      <c r="O1595" s="97"/>
      <c r="P1595" s="97"/>
      <c r="Q1595" s="9"/>
      <c r="R1595" s="112"/>
      <c r="S1595" s="107"/>
      <c r="T1595" s="107"/>
      <c r="U1595" s="96"/>
      <c r="V1595" s="21"/>
      <c r="W1595" s="21"/>
      <c r="X1595" s="21"/>
      <c r="Y1595" s="21"/>
      <c r="Z1595" s="21"/>
      <c r="AA1595" s="21"/>
      <c r="AB1595" s="21"/>
      <c r="AC1595" s="21"/>
      <c r="AD1595" s="21"/>
      <c r="AE1595" s="21"/>
      <c r="AF1595" s="21"/>
      <c r="AG1595" s="21"/>
      <c r="AH1595" s="21"/>
      <c r="AI1595" s="21"/>
      <c r="AJ1595" s="21"/>
      <c r="AK1595" s="21"/>
      <c r="AL1595" s="21"/>
      <c r="AM1595" s="21"/>
      <c r="AN1595" s="21"/>
      <c r="AO1595" s="21"/>
      <c r="AP1595" s="21"/>
      <c r="AQ1595" s="21"/>
      <c r="AR1595" s="21"/>
      <c r="AS1595" s="21"/>
      <c r="AT1595" s="21"/>
      <c r="AU1595" s="21"/>
      <c r="AV1595" s="21"/>
      <c r="AW1595" s="21"/>
      <c r="AX1595" s="21"/>
      <c r="AY1595" s="21"/>
      <c r="AZ1595" s="21"/>
      <c r="BA1595" s="21"/>
      <c r="BB1595" s="21"/>
      <c r="BC1595" s="21"/>
      <c r="BD1595" s="21"/>
      <c r="BE1595" s="21"/>
      <c r="BF1595" s="21"/>
      <c r="BG1595" s="21"/>
      <c r="BH1595" s="21"/>
      <c r="BI1595" s="21"/>
      <c r="BJ1595" s="21"/>
      <c r="BK1595" s="21"/>
      <c r="BL1595" s="21"/>
      <c r="BM1595" s="21"/>
      <c r="BN1595" s="21"/>
      <c r="BO1595" s="21"/>
      <c r="BP1595" s="21"/>
      <c r="BQ1595" s="21"/>
      <c r="BR1595" s="21"/>
      <c r="BS1595" s="21"/>
      <c r="BT1595" s="21"/>
      <c r="BU1595" s="21"/>
      <c r="BV1595" s="21"/>
      <c r="BW1595" s="21"/>
      <c r="BX1595" s="21"/>
      <c r="BY1595" s="21"/>
    </row>
    <row r="1596" spans="2:77" s="92" customFormat="1" ht="18" customHeight="1" x14ac:dyDescent="0.2">
      <c r="B1596" s="97"/>
      <c r="C1596" s="23"/>
      <c r="D1596" s="98"/>
      <c r="E1596" s="9"/>
      <c r="F1596" s="9"/>
      <c r="G1596" s="9"/>
      <c r="H1596" s="9"/>
      <c r="I1596" s="9"/>
      <c r="J1596" s="9"/>
      <c r="K1596" s="9"/>
      <c r="L1596" s="114"/>
      <c r="M1596" s="114"/>
      <c r="N1596" s="114"/>
      <c r="O1596" s="97"/>
      <c r="P1596" s="97"/>
      <c r="Q1596" s="9"/>
      <c r="R1596" s="112"/>
      <c r="S1596" s="107"/>
      <c r="T1596" s="107"/>
      <c r="U1596" s="96"/>
      <c r="V1596" s="21"/>
      <c r="W1596" s="21"/>
      <c r="X1596" s="21"/>
      <c r="Y1596" s="21"/>
      <c r="Z1596" s="21"/>
      <c r="AA1596" s="21"/>
      <c r="AB1596" s="21"/>
      <c r="AC1596" s="21"/>
      <c r="AD1596" s="21"/>
      <c r="AE1596" s="21"/>
      <c r="AF1596" s="21"/>
      <c r="AG1596" s="21"/>
      <c r="AH1596" s="21"/>
      <c r="AI1596" s="21"/>
      <c r="AJ1596" s="21"/>
      <c r="AK1596" s="21"/>
      <c r="AL1596" s="21"/>
      <c r="AM1596" s="21"/>
      <c r="AN1596" s="21"/>
      <c r="AO1596" s="21"/>
      <c r="AP1596" s="21"/>
      <c r="AQ1596" s="21"/>
      <c r="AR1596" s="21"/>
      <c r="AS1596" s="21"/>
      <c r="AT1596" s="21"/>
      <c r="AU1596" s="21"/>
      <c r="AV1596" s="21"/>
      <c r="AW1596" s="21"/>
      <c r="AX1596" s="21"/>
      <c r="AY1596" s="21"/>
      <c r="AZ1596" s="21"/>
      <c r="BA1596" s="21"/>
      <c r="BB1596" s="21"/>
      <c r="BC1596" s="21"/>
      <c r="BD1596" s="21"/>
      <c r="BE1596" s="21"/>
      <c r="BF1596" s="21"/>
      <c r="BG1596" s="21"/>
      <c r="BH1596" s="21"/>
      <c r="BI1596" s="21"/>
      <c r="BJ1596" s="21"/>
      <c r="BK1596" s="21"/>
      <c r="BL1596" s="21"/>
      <c r="BM1596" s="21"/>
      <c r="BN1596" s="21"/>
      <c r="BO1596" s="21"/>
      <c r="BP1596" s="21"/>
      <c r="BQ1596" s="21"/>
      <c r="BR1596" s="21"/>
      <c r="BS1596" s="21"/>
      <c r="BT1596" s="21"/>
      <c r="BU1596" s="21"/>
      <c r="BV1596" s="21"/>
      <c r="BW1596" s="21"/>
      <c r="BX1596" s="21"/>
      <c r="BY1596" s="21"/>
    </row>
    <row r="1597" spans="2:77" s="92" customFormat="1" ht="18" customHeight="1" x14ac:dyDescent="0.2">
      <c r="B1597" s="97"/>
      <c r="C1597" s="23"/>
      <c r="D1597" s="98"/>
      <c r="E1597" s="9"/>
      <c r="F1597" s="9"/>
      <c r="G1597" s="9"/>
      <c r="H1597" s="9"/>
      <c r="I1597" s="9"/>
      <c r="J1597" s="9"/>
      <c r="K1597" s="9"/>
      <c r="L1597" s="114"/>
      <c r="M1597" s="114"/>
      <c r="N1597" s="114"/>
      <c r="O1597" s="97"/>
      <c r="P1597" s="97"/>
      <c r="Q1597" s="9"/>
      <c r="R1597" s="112"/>
      <c r="S1597" s="107"/>
      <c r="T1597" s="107"/>
      <c r="U1597" s="96"/>
      <c r="V1597" s="21"/>
      <c r="W1597" s="21"/>
      <c r="X1597" s="21"/>
      <c r="Y1597" s="21"/>
      <c r="Z1597" s="21"/>
      <c r="AA1597" s="21"/>
      <c r="AB1597" s="21"/>
      <c r="AC1597" s="21"/>
      <c r="AD1597" s="21"/>
      <c r="AE1597" s="21"/>
      <c r="AF1597" s="21"/>
      <c r="AG1597" s="21"/>
      <c r="AH1597" s="21"/>
      <c r="AI1597" s="21"/>
      <c r="AJ1597" s="21"/>
      <c r="AK1597" s="21"/>
      <c r="AL1597" s="21"/>
      <c r="AM1597" s="21"/>
      <c r="AN1597" s="21"/>
      <c r="AO1597" s="21"/>
      <c r="AP1597" s="21"/>
      <c r="AQ1597" s="21"/>
      <c r="AR1597" s="21"/>
      <c r="AS1597" s="21"/>
      <c r="AT1597" s="21"/>
      <c r="AU1597" s="21"/>
      <c r="AV1597" s="21"/>
      <c r="AW1597" s="21"/>
      <c r="AX1597" s="21"/>
      <c r="AY1597" s="21"/>
      <c r="AZ1597" s="21"/>
      <c r="BA1597" s="21"/>
      <c r="BB1597" s="21"/>
      <c r="BC1597" s="21"/>
      <c r="BD1597" s="21"/>
      <c r="BE1597" s="21"/>
      <c r="BF1597" s="21"/>
      <c r="BG1597" s="21"/>
      <c r="BH1597" s="21"/>
      <c r="BI1597" s="21"/>
      <c r="BJ1597" s="21"/>
      <c r="BK1597" s="21"/>
      <c r="BL1597" s="21"/>
      <c r="BM1597" s="21"/>
      <c r="BN1597" s="21"/>
      <c r="BO1597" s="21"/>
      <c r="BP1597" s="21"/>
      <c r="BQ1597" s="21"/>
      <c r="BR1597" s="21"/>
      <c r="BS1597" s="21"/>
      <c r="BT1597" s="21"/>
      <c r="BU1597" s="21"/>
      <c r="BV1597" s="21"/>
      <c r="BW1597" s="21"/>
      <c r="BX1597" s="21"/>
      <c r="BY1597" s="21"/>
    </row>
    <row r="1598" spans="2:77" ht="18" customHeight="1" x14ac:dyDescent="0.2">
      <c r="B1598" s="97"/>
      <c r="D1598" s="98"/>
      <c r="E1598" s="9"/>
      <c r="F1598" s="9"/>
      <c r="G1598" s="9"/>
      <c r="H1598" s="9"/>
      <c r="I1598" s="9"/>
      <c r="J1598" s="9"/>
      <c r="K1598" s="9"/>
      <c r="L1598" s="114"/>
      <c r="M1598" s="114"/>
      <c r="N1598" s="114"/>
      <c r="O1598" s="97"/>
      <c r="P1598" s="97"/>
      <c r="Q1598" s="9"/>
      <c r="R1598" s="112"/>
      <c r="S1598" s="107"/>
    </row>
    <row r="1599" spans="2:77" ht="18" customHeight="1" x14ac:dyDescent="0.2">
      <c r="K1599" s="9"/>
      <c r="L1599" s="114"/>
      <c r="M1599" s="114"/>
      <c r="N1599" s="114"/>
      <c r="O1599" s="97"/>
      <c r="P1599" s="97"/>
      <c r="Q1599" s="9"/>
      <c r="R1599" s="112"/>
      <c r="S1599" s="107"/>
    </row>
    <row r="1600" spans="2:77" ht="18" customHeight="1" x14ac:dyDescent="0.2">
      <c r="K1600" s="9"/>
      <c r="L1600" s="114"/>
      <c r="M1600" s="114"/>
      <c r="N1600" s="114"/>
      <c r="O1600" s="97"/>
      <c r="P1600" s="97"/>
      <c r="Q1600" s="9"/>
      <c r="R1600" s="112"/>
      <c r="S1600" s="107"/>
    </row>
    <row r="1601" spans="11:19" ht="18" customHeight="1" x14ac:dyDescent="0.2">
      <c r="K1601" s="9"/>
      <c r="L1601" s="114"/>
      <c r="M1601" s="114"/>
      <c r="N1601" s="114"/>
      <c r="O1601" s="97"/>
      <c r="P1601" s="97"/>
      <c r="Q1601" s="9"/>
      <c r="R1601" s="112"/>
      <c r="S1601" s="107"/>
    </row>
  </sheetData>
  <autoFilter ref="A5:W274" xr:uid="{00000000-0009-0000-0000-000000000000}"/>
  <mergeCells count="34">
    <mergeCell ref="K276:L276"/>
    <mergeCell ref="S4:S5"/>
    <mergeCell ref="K4:K5"/>
    <mergeCell ref="R4:R5"/>
    <mergeCell ref="L4:O4"/>
    <mergeCell ref="P4:P5"/>
    <mergeCell ref="Q4:Q5"/>
    <mergeCell ref="I2:J2"/>
    <mergeCell ref="I3:J3"/>
    <mergeCell ref="I4:J4"/>
    <mergeCell ref="G1:H1"/>
    <mergeCell ref="B4:B5"/>
    <mergeCell ref="C4:C5"/>
    <mergeCell ref="E4:F4"/>
    <mergeCell ref="G4:H4"/>
    <mergeCell ref="G3:H3"/>
    <mergeCell ref="G2:H2"/>
    <mergeCell ref="C2:F2"/>
    <mergeCell ref="V4:V5"/>
    <mergeCell ref="W4:W5"/>
    <mergeCell ref="X4:X5"/>
    <mergeCell ref="Y4:Z4"/>
    <mergeCell ref="AA4:AA5"/>
    <mergeCell ref="AB4:AC4"/>
    <mergeCell ref="AD4:AD5"/>
    <mergeCell ref="AE4:AE5"/>
    <mergeCell ref="AF4:AK4"/>
    <mergeCell ref="AL4:AL5"/>
    <mergeCell ref="AW4:AW5"/>
    <mergeCell ref="AM4:AR4"/>
    <mergeCell ref="AS4:AS5"/>
    <mergeCell ref="AT4:AT5"/>
    <mergeCell ref="AU4:AU5"/>
    <mergeCell ref="AV4:AV5"/>
  </mergeCells>
  <conditionalFormatting sqref="L6:N273">
    <cfRule type="cellIs" dxfId="3" priority="10" operator="equal">
      <formula>"NE"</formula>
    </cfRule>
    <cfRule type="cellIs" dxfId="2" priority="11" operator="equal">
      <formula>2</formula>
    </cfRule>
    <cfRule type="cellIs" dxfId="1" priority="12" operator="equal">
      <formula>3</formula>
    </cfRule>
  </conditionalFormatting>
  <conditionalFormatting sqref="N277 L278:N300 L302:N313 K301:M301 L6:N276">
    <cfRule type="cellIs" dxfId="0" priority="1" operator="equal">
      <formula>5</formula>
    </cfRule>
  </conditionalFormatting>
  <dataValidations count="1">
    <dataValidation type="list" allowBlank="1" showInputMessage="1" showErrorMessage="1" sqref="L6:N273" xr:uid="{00000000-0002-0000-0000-000000000000}">
      <formula1>$U$298:$U$304</formula1>
    </dataValidation>
  </dataValidations>
  <pageMargins left="1" right="1" top="1" bottom="1" header="0.5" footer="0.5"/>
  <pageSetup paperSize="9" scale="2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53"/>
  <sheetViews>
    <sheetView showGridLines="0" topLeftCell="A11" workbookViewId="0">
      <selection activeCell="D24" sqref="D24"/>
    </sheetView>
  </sheetViews>
  <sheetFormatPr baseColWidth="10" defaultRowHeight="15" x14ac:dyDescent="0.25"/>
  <cols>
    <col min="1" max="3" width="11.85546875" customWidth="1"/>
    <col min="4" max="4" width="26.42578125" customWidth="1"/>
    <col min="5" max="5" width="11.85546875" customWidth="1"/>
    <col min="6" max="6" width="15.5703125" customWidth="1"/>
  </cols>
  <sheetData>
    <row r="1" spans="1:7" ht="21.75" customHeight="1" x14ac:dyDescent="0.25">
      <c r="A1" s="13"/>
      <c r="B1" s="13"/>
      <c r="C1" s="13"/>
      <c r="D1" s="13"/>
      <c r="E1" s="13"/>
      <c r="F1" s="13"/>
      <c r="G1" s="13"/>
    </row>
    <row r="2" spans="1:7" ht="21.75" customHeight="1" x14ac:dyDescent="0.25">
      <c r="A2" s="13"/>
      <c r="B2" s="13"/>
      <c r="C2" s="13"/>
      <c r="D2" s="13"/>
      <c r="E2" s="13"/>
      <c r="F2" s="13"/>
      <c r="G2" s="13"/>
    </row>
    <row r="3" spans="1:7" ht="21.75" customHeight="1" x14ac:dyDescent="0.25">
      <c r="A3" s="13"/>
      <c r="B3" s="14" t="s">
        <v>325</v>
      </c>
      <c r="C3" s="14" t="s">
        <v>326</v>
      </c>
      <c r="D3" s="14" t="s">
        <v>327</v>
      </c>
      <c r="E3" s="14" t="s">
        <v>328</v>
      </c>
      <c r="F3" s="13" t="s">
        <v>329</v>
      </c>
      <c r="G3" s="15" t="s">
        <v>330</v>
      </c>
    </row>
    <row r="4" spans="1:7" ht="21.75" customHeight="1" x14ac:dyDescent="0.25">
      <c r="A4" s="13">
        <v>1</v>
      </c>
      <c r="B4" s="16" t="s">
        <v>331</v>
      </c>
      <c r="C4" s="16" t="s">
        <v>332</v>
      </c>
      <c r="D4" s="16" t="s">
        <v>43</v>
      </c>
      <c r="E4" s="17">
        <v>6697.27</v>
      </c>
      <c r="F4" s="13"/>
      <c r="G4" s="13">
        <f>+E4+F4</f>
        <v>6697.27</v>
      </c>
    </row>
    <row r="5" spans="1:7" ht="21.75" customHeight="1" x14ac:dyDescent="0.25">
      <c r="A5" s="13">
        <v>3</v>
      </c>
      <c r="B5" s="16" t="s">
        <v>333</v>
      </c>
      <c r="C5" s="16" t="s">
        <v>334</v>
      </c>
      <c r="D5" s="16" t="s">
        <v>44</v>
      </c>
      <c r="E5" s="17">
        <v>8832.6299999999992</v>
      </c>
      <c r="F5" s="13"/>
      <c r="G5" s="13">
        <f t="shared" ref="G5:G68" si="0">+E5+F5</f>
        <v>8832.6299999999992</v>
      </c>
    </row>
    <row r="6" spans="1:7" ht="21.75" customHeight="1" x14ac:dyDescent="0.25">
      <c r="A6" s="13">
        <v>5</v>
      </c>
      <c r="B6" s="16" t="s">
        <v>335</v>
      </c>
      <c r="C6" s="16" t="s">
        <v>336</v>
      </c>
      <c r="D6" s="16" t="s">
        <v>45</v>
      </c>
      <c r="E6" s="17">
        <v>6697.27</v>
      </c>
      <c r="F6" s="13"/>
      <c r="G6" s="13">
        <f t="shared" si="0"/>
        <v>6697.27</v>
      </c>
    </row>
    <row r="7" spans="1:7" ht="21.75" customHeight="1" x14ac:dyDescent="0.25">
      <c r="A7" s="13">
        <v>7</v>
      </c>
      <c r="B7" s="16" t="s">
        <v>337</v>
      </c>
      <c r="C7" s="16" t="s">
        <v>338</v>
      </c>
      <c r="D7" s="16" t="s">
        <v>46</v>
      </c>
      <c r="E7" s="17">
        <v>6697.27</v>
      </c>
      <c r="F7" s="13"/>
      <c r="G7" s="13">
        <f t="shared" si="0"/>
        <v>6697.27</v>
      </c>
    </row>
    <row r="8" spans="1:7" ht="21.75" customHeight="1" x14ac:dyDescent="0.25">
      <c r="A8" s="13">
        <v>9</v>
      </c>
      <c r="B8" s="16" t="s">
        <v>339</v>
      </c>
      <c r="C8" s="16" t="s">
        <v>340</v>
      </c>
      <c r="D8" s="16" t="s">
        <v>47</v>
      </c>
      <c r="E8" s="17">
        <v>6697.27</v>
      </c>
      <c r="F8" s="13"/>
      <c r="G8" s="13">
        <f t="shared" si="0"/>
        <v>6697.27</v>
      </c>
    </row>
    <row r="9" spans="1:7" ht="21.75" customHeight="1" x14ac:dyDescent="0.25">
      <c r="A9" s="13">
        <v>11</v>
      </c>
      <c r="B9" s="16" t="s">
        <v>341</v>
      </c>
      <c r="C9" s="16" t="s">
        <v>342</v>
      </c>
      <c r="D9" s="16" t="s">
        <v>48</v>
      </c>
      <c r="E9" s="17">
        <v>4495.28</v>
      </c>
      <c r="F9" s="13">
        <f>VLOOKUP(B9,'[1]VACACIONES 1'!$A$3:$D$56,4,FALSE)</f>
        <v>427.75</v>
      </c>
      <c r="G9" s="13">
        <f t="shared" si="0"/>
        <v>4923.03</v>
      </c>
    </row>
    <row r="10" spans="1:7" ht="21.75" customHeight="1" x14ac:dyDescent="0.25">
      <c r="A10" s="13">
        <v>13</v>
      </c>
      <c r="B10" s="16" t="s">
        <v>343</v>
      </c>
      <c r="C10" s="16" t="s">
        <v>344</v>
      </c>
      <c r="D10" s="16" t="s">
        <v>49</v>
      </c>
      <c r="E10" s="17">
        <v>8444.39</v>
      </c>
      <c r="F10" s="13"/>
      <c r="G10" s="13">
        <f t="shared" si="0"/>
        <v>8444.39</v>
      </c>
    </row>
    <row r="11" spans="1:7" ht="21.75" customHeight="1" x14ac:dyDescent="0.25">
      <c r="A11" s="13">
        <v>15</v>
      </c>
      <c r="B11" s="16" t="s">
        <v>345</v>
      </c>
      <c r="C11" s="16" t="s">
        <v>346</v>
      </c>
      <c r="D11" s="16" t="s">
        <v>50</v>
      </c>
      <c r="E11" s="17">
        <v>3959.48</v>
      </c>
      <c r="F11" s="13"/>
      <c r="G11" s="13">
        <f t="shared" si="0"/>
        <v>3959.48</v>
      </c>
    </row>
    <row r="12" spans="1:7" ht="21.75" customHeight="1" x14ac:dyDescent="0.25">
      <c r="A12" s="13">
        <v>17</v>
      </c>
      <c r="B12" s="16" t="s">
        <v>347</v>
      </c>
      <c r="C12" s="16" t="s">
        <v>348</v>
      </c>
      <c r="D12" s="16" t="s">
        <v>51</v>
      </c>
      <c r="E12" s="17">
        <v>4405.03</v>
      </c>
      <c r="F12" s="13">
        <f>VLOOKUP(B12,'[1]VACACIONES 1'!$A$3:$D$56,4,FALSE)</f>
        <v>729.91</v>
      </c>
      <c r="G12" s="13">
        <f t="shared" si="0"/>
        <v>5134.9399999999996</v>
      </c>
    </row>
    <row r="13" spans="1:7" ht="21.75" customHeight="1" x14ac:dyDescent="0.25">
      <c r="A13" s="13">
        <v>19</v>
      </c>
      <c r="B13" s="16" t="s">
        <v>349</v>
      </c>
      <c r="C13" s="16" t="s">
        <v>350</v>
      </c>
      <c r="D13" s="16" t="s">
        <v>52</v>
      </c>
      <c r="E13" s="17">
        <v>4430.76</v>
      </c>
      <c r="F13" s="13"/>
      <c r="G13" s="13">
        <f t="shared" si="0"/>
        <v>4430.76</v>
      </c>
    </row>
    <row r="14" spans="1:7" ht="21.75" customHeight="1" x14ac:dyDescent="0.25">
      <c r="A14" s="13">
        <v>21</v>
      </c>
      <c r="B14" s="16" t="s">
        <v>351</v>
      </c>
      <c r="C14" s="16" t="s">
        <v>352</v>
      </c>
      <c r="D14" s="16" t="s">
        <v>53</v>
      </c>
      <c r="E14" s="17">
        <v>2424.27</v>
      </c>
      <c r="F14" s="13"/>
      <c r="G14" s="13">
        <f t="shared" si="0"/>
        <v>2424.27</v>
      </c>
    </row>
    <row r="15" spans="1:7" ht="21.75" customHeight="1" x14ac:dyDescent="0.25">
      <c r="A15" s="13">
        <v>23</v>
      </c>
      <c r="B15" s="16" t="s">
        <v>353</v>
      </c>
      <c r="C15" s="16" t="s">
        <v>354</v>
      </c>
      <c r="D15" s="16" t="s">
        <v>54</v>
      </c>
      <c r="E15" s="17">
        <v>4369.96</v>
      </c>
      <c r="F15" s="13"/>
      <c r="G15" s="13">
        <f t="shared" si="0"/>
        <v>4369.96</v>
      </c>
    </row>
    <row r="16" spans="1:7" ht="21.75" customHeight="1" x14ac:dyDescent="0.25">
      <c r="A16" s="13">
        <v>25</v>
      </c>
      <c r="B16" s="16" t="s">
        <v>355</v>
      </c>
      <c r="C16" s="16" t="s">
        <v>356</v>
      </c>
      <c r="D16" s="16" t="s">
        <v>55</v>
      </c>
      <c r="E16" s="17">
        <v>4790.05</v>
      </c>
      <c r="F16" s="13"/>
      <c r="G16" s="13">
        <f t="shared" si="0"/>
        <v>4790.05</v>
      </c>
    </row>
    <row r="17" spans="1:7" ht="21.75" customHeight="1" x14ac:dyDescent="0.25">
      <c r="A17" s="13">
        <v>27</v>
      </c>
      <c r="B17" s="16" t="s">
        <v>357</v>
      </c>
      <c r="C17" s="16" t="s">
        <v>358</v>
      </c>
      <c r="D17" s="16" t="s">
        <v>56</v>
      </c>
      <c r="E17" s="17">
        <v>4402.47</v>
      </c>
      <c r="F17" s="13"/>
      <c r="G17" s="13">
        <f t="shared" si="0"/>
        <v>4402.47</v>
      </c>
    </row>
    <row r="18" spans="1:7" ht="21.75" customHeight="1" x14ac:dyDescent="0.25">
      <c r="A18" s="13">
        <v>29</v>
      </c>
      <c r="B18" s="16" t="s">
        <v>359</v>
      </c>
      <c r="C18" s="16" t="s">
        <v>360</v>
      </c>
      <c r="D18" s="16" t="s">
        <v>58</v>
      </c>
      <c r="E18" s="17">
        <v>3766.75</v>
      </c>
      <c r="F18" s="13"/>
      <c r="G18" s="13">
        <f t="shared" si="0"/>
        <v>3766.75</v>
      </c>
    </row>
    <row r="19" spans="1:7" ht="21.75" customHeight="1" x14ac:dyDescent="0.25">
      <c r="A19" s="13">
        <v>31</v>
      </c>
      <c r="B19" s="16" t="s">
        <v>361</v>
      </c>
      <c r="C19" s="16" t="s">
        <v>362</v>
      </c>
      <c r="D19" s="16" t="s">
        <v>59</v>
      </c>
      <c r="E19" s="17">
        <v>5726.65</v>
      </c>
      <c r="F19" s="13">
        <f>VLOOKUP(B19,'[1]VACACIONES 1'!$A$3:$D$56,4,FALSE)</f>
        <v>2650.87</v>
      </c>
      <c r="G19" s="13">
        <f t="shared" si="0"/>
        <v>8377.52</v>
      </c>
    </row>
    <row r="20" spans="1:7" ht="21.75" customHeight="1" x14ac:dyDescent="0.25">
      <c r="A20" s="13">
        <v>33</v>
      </c>
      <c r="B20" s="16" t="s">
        <v>363</v>
      </c>
      <c r="C20" s="16" t="s">
        <v>364</v>
      </c>
      <c r="D20" s="16" t="s">
        <v>60</v>
      </c>
      <c r="E20" s="17">
        <v>4369.96</v>
      </c>
      <c r="F20" s="13"/>
      <c r="G20" s="13">
        <f t="shared" si="0"/>
        <v>4369.96</v>
      </c>
    </row>
    <row r="21" spans="1:7" ht="21.75" customHeight="1" x14ac:dyDescent="0.25">
      <c r="A21" s="13">
        <v>35</v>
      </c>
      <c r="B21" s="16" t="s">
        <v>365</v>
      </c>
      <c r="C21" s="16" t="s">
        <v>366</v>
      </c>
      <c r="D21" s="16" t="s">
        <v>61</v>
      </c>
      <c r="E21" s="17">
        <v>4790.05</v>
      </c>
      <c r="F21" s="13">
        <f>VLOOKUP(B21,'[1]VACACIONES 1'!$A$3:$D$56,4,FALSE)</f>
        <v>3359.05</v>
      </c>
      <c r="G21" s="13">
        <f t="shared" si="0"/>
        <v>8149.1</v>
      </c>
    </row>
    <row r="22" spans="1:7" ht="21.75" customHeight="1" x14ac:dyDescent="0.25">
      <c r="A22" s="13">
        <v>43</v>
      </c>
      <c r="B22" s="16" t="s">
        <v>367</v>
      </c>
      <c r="C22" s="16" t="s">
        <v>368</v>
      </c>
      <c r="D22" s="16" t="s">
        <v>62</v>
      </c>
      <c r="E22" s="17">
        <v>6697.27</v>
      </c>
      <c r="F22" s="13"/>
      <c r="G22" s="13">
        <f t="shared" si="0"/>
        <v>6697.27</v>
      </c>
    </row>
    <row r="23" spans="1:7" ht="21.75" customHeight="1" x14ac:dyDescent="0.25">
      <c r="A23" s="13">
        <v>45</v>
      </c>
      <c r="B23" s="16" t="s">
        <v>369</v>
      </c>
      <c r="C23" s="16" t="s">
        <v>370</v>
      </c>
      <c r="D23" s="16" t="s">
        <v>63</v>
      </c>
      <c r="E23" s="17">
        <v>6697.27</v>
      </c>
      <c r="F23" s="13"/>
      <c r="G23" s="13">
        <f t="shared" si="0"/>
        <v>6697.27</v>
      </c>
    </row>
    <row r="24" spans="1:7" ht="21.75" customHeight="1" x14ac:dyDescent="0.25">
      <c r="A24" s="13">
        <v>47</v>
      </c>
      <c r="B24" s="16" t="s">
        <v>371</v>
      </c>
      <c r="C24" s="16" t="s">
        <v>372</v>
      </c>
      <c r="D24" s="16" t="s">
        <v>64</v>
      </c>
      <c r="E24" s="17">
        <v>8444.39</v>
      </c>
      <c r="F24" s="13"/>
      <c r="G24" s="13">
        <f t="shared" si="0"/>
        <v>8444.39</v>
      </c>
    </row>
    <row r="25" spans="1:7" ht="21.75" customHeight="1" x14ac:dyDescent="0.25">
      <c r="A25" s="13">
        <v>49</v>
      </c>
      <c r="B25" s="16" t="s">
        <v>373</v>
      </c>
      <c r="C25" s="16" t="s">
        <v>374</v>
      </c>
      <c r="D25" s="16" t="s">
        <v>65</v>
      </c>
      <c r="E25" s="17">
        <v>6697.27</v>
      </c>
      <c r="F25" s="13"/>
      <c r="G25" s="13">
        <f t="shared" si="0"/>
        <v>6697.27</v>
      </c>
    </row>
    <row r="26" spans="1:7" ht="21.75" customHeight="1" x14ac:dyDescent="0.25">
      <c r="A26" s="13">
        <v>51</v>
      </c>
      <c r="B26" s="16" t="s">
        <v>375</v>
      </c>
      <c r="C26" s="16" t="s">
        <v>376</v>
      </c>
      <c r="D26" s="16" t="s">
        <v>66</v>
      </c>
      <c r="E26" s="17">
        <v>3388.88</v>
      </c>
      <c r="F26" s="13"/>
      <c r="G26" s="13">
        <f t="shared" si="0"/>
        <v>3388.88</v>
      </c>
    </row>
    <row r="27" spans="1:7" ht="21.75" customHeight="1" x14ac:dyDescent="0.25">
      <c r="A27" s="13">
        <v>59</v>
      </c>
      <c r="B27" s="16" t="s">
        <v>377</v>
      </c>
      <c r="C27" s="16" t="s">
        <v>378</v>
      </c>
      <c r="D27" s="16" t="s">
        <v>67</v>
      </c>
      <c r="E27" s="17">
        <v>6250.5</v>
      </c>
      <c r="F27" s="13"/>
      <c r="G27" s="13">
        <f t="shared" si="0"/>
        <v>6250.5</v>
      </c>
    </row>
    <row r="28" spans="1:7" ht="21.75" customHeight="1" x14ac:dyDescent="0.25">
      <c r="A28" s="13">
        <v>61</v>
      </c>
      <c r="B28" s="16" t="s">
        <v>379</v>
      </c>
      <c r="C28" s="16" t="s">
        <v>380</v>
      </c>
      <c r="D28" s="16" t="s">
        <v>68</v>
      </c>
      <c r="E28" s="17">
        <v>6740.82</v>
      </c>
      <c r="F28" s="13"/>
      <c r="G28" s="13">
        <f t="shared" si="0"/>
        <v>6740.82</v>
      </c>
    </row>
    <row r="29" spans="1:7" ht="21.75" customHeight="1" x14ac:dyDescent="0.25">
      <c r="A29" s="13">
        <v>63</v>
      </c>
      <c r="B29" s="16" t="s">
        <v>381</v>
      </c>
      <c r="C29" s="16" t="s">
        <v>382</v>
      </c>
      <c r="D29" s="16" t="s">
        <v>69</v>
      </c>
      <c r="E29" s="17">
        <v>4420.53</v>
      </c>
      <c r="F29" s="13"/>
      <c r="G29" s="13">
        <f t="shared" si="0"/>
        <v>4420.53</v>
      </c>
    </row>
    <row r="30" spans="1:7" ht="21.75" customHeight="1" x14ac:dyDescent="0.25">
      <c r="A30" s="13">
        <v>65</v>
      </c>
      <c r="B30" s="16" t="s">
        <v>383</v>
      </c>
      <c r="C30" s="16" t="s">
        <v>384</v>
      </c>
      <c r="D30" s="16" t="s">
        <v>70</v>
      </c>
      <c r="E30" s="17">
        <v>10213.11</v>
      </c>
      <c r="F30" s="13"/>
      <c r="G30" s="13">
        <f t="shared" si="0"/>
        <v>10213.11</v>
      </c>
    </row>
    <row r="31" spans="1:7" ht="21.75" customHeight="1" x14ac:dyDescent="0.25">
      <c r="A31" s="13">
        <v>67</v>
      </c>
      <c r="B31" s="16" t="s">
        <v>385</v>
      </c>
      <c r="C31" s="16" t="s">
        <v>386</v>
      </c>
      <c r="D31" s="16" t="s">
        <v>71</v>
      </c>
      <c r="E31" s="17">
        <v>5052.03</v>
      </c>
      <c r="F31" s="13"/>
      <c r="G31" s="13">
        <f t="shared" si="0"/>
        <v>5052.03</v>
      </c>
    </row>
    <row r="32" spans="1:7" ht="21.75" customHeight="1" x14ac:dyDescent="0.25">
      <c r="A32" s="13">
        <v>69</v>
      </c>
      <c r="B32" s="16" t="s">
        <v>387</v>
      </c>
      <c r="C32" s="16" t="s">
        <v>388</v>
      </c>
      <c r="D32" s="16" t="s">
        <v>72</v>
      </c>
      <c r="E32" s="17">
        <v>7526.23</v>
      </c>
      <c r="F32" s="13"/>
      <c r="G32" s="13">
        <f t="shared" si="0"/>
        <v>7526.23</v>
      </c>
    </row>
    <row r="33" spans="1:7" ht="21.75" customHeight="1" x14ac:dyDescent="0.25">
      <c r="A33" s="13">
        <v>71</v>
      </c>
      <c r="B33" s="16" t="s">
        <v>389</v>
      </c>
      <c r="C33" s="16" t="s">
        <v>390</v>
      </c>
      <c r="D33" s="16" t="s">
        <v>74</v>
      </c>
      <c r="E33" s="17">
        <v>7615.93</v>
      </c>
      <c r="F33" s="13"/>
      <c r="G33" s="13">
        <f t="shared" si="0"/>
        <v>7615.93</v>
      </c>
    </row>
    <row r="34" spans="1:7" ht="21.75" customHeight="1" x14ac:dyDescent="0.25">
      <c r="A34" s="13">
        <v>73</v>
      </c>
      <c r="B34" s="16" t="s">
        <v>391</v>
      </c>
      <c r="C34" s="16" t="s">
        <v>392</v>
      </c>
      <c r="D34" s="16" t="s">
        <v>75</v>
      </c>
      <c r="E34" s="17">
        <v>19459.84</v>
      </c>
      <c r="F34" s="13"/>
      <c r="G34" s="13">
        <f t="shared" si="0"/>
        <v>19459.84</v>
      </c>
    </row>
    <row r="35" spans="1:7" ht="21.75" customHeight="1" x14ac:dyDescent="0.25">
      <c r="A35" s="13">
        <v>81</v>
      </c>
      <c r="B35" s="16" t="s">
        <v>393</v>
      </c>
      <c r="C35" s="16" t="s">
        <v>394</v>
      </c>
      <c r="D35" s="16" t="s">
        <v>76</v>
      </c>
      <c r="E35" s="17">
        <v>0</v>
      </c>
      <c r="F35" s="13"/>
      <c r="G35" s="13">
        <f t="shared" si="0"/>
        <v>0</v>
      </c>
    </row>
    <row r="36" spans="1:7" ht="21.75" customHeight="1" x14ac:dyDescent="0.25">
      <c r="A36" s="13">
        <v>83</v>
      </c>
      <c r="B36" s="16" t="s">
        <v>395</v>
      </c>
      <c r="C36" s="16" t="s">
        <v>396</v>
      </c>
      <c r="D36" s="16" t="s">
        <v>77</v>
      </c>
      <c r="E36" s="17">
        <v>4369.96</v>
      </c>
      <c r="F36" s="13"/>
      <c r="G36" s="13">
        <f t="shared" si="0"/>
        <v>4369.96</v>
      </c>
    </row>
    <row r="37" spans="1:7" ht="21.75" customHeight="1" x14ac:dyDescent="0.25">
      <c r="A37" s="13">
        <v>85</v>
      </c>
      <c r="B37" s="16" t="s">
        <v>397</v>
      </c>
      <c r="C37" s="16" t="s">
        <v>398</v>
      </c>
      <c r="D37" s="16" t="s">
        <v>78</v>
      </c>
      <c r="E37" s="17">
        <v>3393.84</v>
      </c>
      <c r="F37" s="13"/>
      <c r="G37" s="13">
        <f t="shared" si="0"/>
        <v>3393.84</v>
      </c>
    </row>
    <row r="38" spans="1:7" ht="21.75" customHeight="1" x14ac:dyDescent="0.25">
      <c r="A38" s="13">
        <v>87</v>
      </c>
      <c r="B38" s="16" t="s">
        <v>399</v>
      </c>
      <c r="C38" s="16" t="s">
        <v>400</v>
      </c>
      <c r="D38" s="16" t="s">
        <v>79</v>
      </c>
      <c r="E38" s="17">
        <v>565.64</v>
      </c>
      <c r="F38" s="13"/>
      <c r="G38" s="13">
        <f t="shared" si="0"/>
        <v>565.64</v>
      </c>
    </row>
    <row r="39" spans="1:7" ht="21.75" customHeight="1" x14ac:dyDescent="0.25">
      <c r="A39" s="13">
        <v>89</v>
      </c>
      <c r="B39" s="16" t="s">
        <v>401</v>
      </c>
      <c r="C39" s="16" t="s">
        <v>402</v>
      </c>
      <c r="D39" s="16" t="s">
        <v>80</v>
      </c>
      <c r="E39" s="17">
        <v>4525.12</v>
      </c>
      <c r="F39" s="13">
        <f>VLOOKUP(B39,'[1]VACACIONES 1'!$A$3:$D$56,4,FALSE)</f>
        <v>928.34</v>
      </c>
      <c r="G39" s="13">
        <f t="shared" si="0"/>
        <v>5453.46</v>
      </c>
    </row>
    <row r="40" spans="1:7" ht="21.75" customHeight="1" x14ac:dyDescent="0.25">
      <c r="A40" s="13">
        <v>97</v>
      </c>
      <c r="B40" s="16" t="s">
        <v>403</v>
      </c>
      <c r="C40" s="16" t="s">
        <v>404</v>
      </c>
      <c r="D40" s="16" t="s">
        <v>81</v>
      </c>
      <c r="E40" s="17">
        <v>0</v>
      </c>
      <c r="F40" s="13">
        <f>VLOOKUP(B40,'[1]VACACIONES 1'!$A$3:$D$56,4,FALSE)</f>
        <v>933.03</v>
      </c>
      <c r="G40" s="13">
        <f t="shared" si="0"/>
        <v>933.03</v>
      </c>
    </row>
    <row r="41" spans="1:7" ht="21.75" customHeight="1" x14ac:dyDescent="0.25">
      <c r="A41" s="13">
        <v>99</v>
      </c>
      <c r="B41" s="16" t="s">
        <v>405</v>
      </c>
      <c r="C41" s="16" t="s">
        <v>406</v>
      </c>
      <c r="D41" s="16" t="s">
        <v>82</v>
      </c>
      <c r="E41" s="17">
        <v>6702.92</v>
      </c>
      <c r="F41" s="13"/>
      <c r="G41" s="13">
        <f t="shared" si="0"/>
        <v>6702.92</v>
      </c>
    </row>
    <row r="42" spans="1:7" ht="21.75" customHeight="1" x14ac:dyDescent="0.25">
      <c r="A42" s="13">
        <v>101</v>
      </c>
      <c r="B42" s="16" t="s">
        <v>407</v>
      </c>
      <c r="C42" s="16" t="s">
        <v>408</v>
      </c>
      <c r="D42" s="16" t="s">
        <v>83</v>
      </c>
      <c r="E42" s="17">
        <v>5411.92</v>
      </c>
      <c r="F42" s="13"/>
      <c r="G42" s="13">
        <f t="shared" si="0"/>
        <v>5411.92</v>
      </c>
    </row>
    <row r="43" spans="1:7" ht="21.75" customHeight="1" x14ac:dyDescent="0.25">
      <c r="A43" s="13">
        <v>103</v>
      </c>
      <c r="B43" s="16" t="s">
        <v>409</v>
      </c>
      <c r="C43" s="16" t="s">
        <v>410</v>
      </c>
      <c r="D43" s="16" t="s">
        <v>84</v>
      </c>
      <c r="E43" s="17">
        <v>7085.52</v>
      </c>
      <c r="F43" s="13"/>
      <c r="G43" s="13">
        <f t="shared" si="0"/>
        <v>7085.52</v>
      </c>
    </row>
    <row r="44" spans="1:7" ht="21.75" customHeight="1" x14ac:dyDescent="0.25">
      <c r="A44" s="13">
        <v>105</v>
      </c>
      <c r="B44" s="16" t="s">
        <v>411</v>
      </c>
      <c r="C44" s="16" t="s">
        <v>412</v>
      </c>
      <c r="D44" s="16" t="s">
        <v>85</v>
      </c>
      <c r="E44" s="17">
        <v>11402.93</v>
      </c>
      <c r="F44" s="13"/>
      <c r="G44" s="13">
        <f t="shared" si="0"/>
        <v>11402.93</v>
      </c>
    </row>
    <row r="45" spans="1:7" ht="21.75" customHeight="1" x14ac:dyDescent="0.25">
      <c r="A45" s="13">
        <v>107</v>
      </c>
      <c r="B45" s="16" t="s">
        <v>413</v>
      </c>
      <c r="C45" s="16" t="s">
        <v>414</v>
      </c>
      <c r="D45" s="16" t="s">
        <v>86</v>
      </c>
      <c r="E45" s="17">
        <v>12530.59</v>
      </c>
      <c r="F45" s="13"/>
      <c r="G45" s="13">
        <f t="shared" si="0"/>
        <v>12530.59</v>
      </c>
    </row>
    <row r="46" spans="1:7" ht="21.75" customHeight="1" x14ac:dyDescent="0.25">
      <c r="A46" s="13">
        <v>109</v>
      </c>
      <c r="B46" s="16" t="s">
        <v>415</v>
      </c>
      <c r="C46" s="16" t="s">
        <v>416</v>
      </c>
      <c r="D46" s="16" t="s">
        <v>87</v>
      </c>
      <c r="E46" s="17">
        <v>8087.92</v>
      </c>
      <c r="F46" s="13">
        <f>VLOOKUP(B46,'[1]VACACIONES 1'!$A$3:$D$56,4,FALSE)</f>
        <v>3074.79</v>
      </c>
      <c r="G46" s="13">
        <f t="shared" si="0"/>
        <v>11162.71</v>
      </c>
    </row>
    <row r="47" spans="1:7" ht="21.75" customHeight="1" x14ac:dyDescent="0.25">
      <c r="A47" s="13">
        <v>111</v>
      </c>
      <c r="B47" s="16" t="s">
        <v>417</v>
      </c>
      <c r="C47" s="16" t="s">
        <v>418</v>
      </c>
      <c r="D47" s="16" t="s">
        <v>88</v>
      </c>
      <c r="E47" s="17">
        <v>8609.18</v>
      </c>
      <c r="F47" s="13">
        <f>VLOOKUP(B47,'[1]VACACIONES 1'!$A$3:$D$56,4,FALSE)</f>
        <v>3585.61</v>
      </c>
      <c r="G47" s="13">
        <f t="shared" si="0"/>
        <v>12194.79</v>
      </c>
    </row>
    <row r="48" spans="1:7" ht="21.75" customHeight="1" x14ac:dyDescent="0.25">
      <c r="A48" s="13">
        <v>113</v>
      </c>
      <c r="B48" s="16" t="s">
        <v>419</v>
      </c>
      <c r="C48" s="16" t="s">
        <v>420</v>
      </c>
      <c r="D48" s="16" t="s">
        <v>22</v>
      </c>
      <c r="E48" s="17">
        <v>5879.62</v>
      </c>
      <c r="F48" s="13">
        <f>VLOOKUP(B48,'[1]VACACIONES 1'!$A$3:$D$56,4,FALSE)</f>
        <v>3291.72</v>
      </c>
      <c r="G48" s="13">
        <f t="shared" si="0"/>
        <v>9171.34</v>
      </c>
    </row>
    <row r="49" spans="1:7" ht="21.75" customHeight="1" x14ac:dyDescent="0.25">
      <c r="A49" s="13">
        <v>115</v>
      </c>
      <c r="B49" s="16" t="s">
        <v>421</v>
      </c>
      <c r="C49" s="16" t="s">
        <v>422</v>
      </c>
      <c r="D49" s="16" t="s">
        <v>89</v>
      </c>
      <c r="E49" s="17">
        <v>11889.95</v>
      </c>
      <c r="F49" s="13"/>
      <c r="G49" s="13">
        <f t="shared" si="0"/>
        <v>11889.95</v>
      </c>
    </row>
    <row r="50" spans="1:7" ht="21.75" customHeight="1" x14ac:dyDescent="0.25">
      <c r="A50" s="13">
        <v>117</v>
      </c>
      <c r="B50" s="16" t="s">
        <v>423</v>
      </c>
      <c r="C50" s="16" t="s">
        <v>424</v>
      </c>
      <c r="D50" s="16" t="s">
        <v>90</v>
      </c>
      <c r="E50" s="17">
        <v>9805.06</v>
      </c>
      <c r="F50" s="13"/>
      <c r="G50" s="13">
        <f t="shared" si="0"/>
        <v>9805.06</v>
      </c>
    </row>
    <row r="51" spans="1:7" ht="21.75" customHeight="1" x14ac:dyDescent="0.25">
      <c r="A51" s="13">
        <v>119</v>
      </c>
      <c r="B51" s="16" t="s">
        <v>425</v>
      </c>
      <c r="C51" s="16" t="s">
        <v>426</v>
      </c>
      <c r="D51" s="16" t="s">
        <v>91</v>
      </c>
      <c r="E51" s="17">
        <v>9682.73</v>
      </c>
      <c r="F51" s="13"/>
      <c r="G51" s="13">
        <f t="shared" si="0"/>
        <v>9682.73</v>
      </c>
    </row>
    <row r="52" spans="1:7" ht="21.75" customHeight="1" x14ac:dyDescent="0.25">
      <c r="A52" s="13">
        <v>121</v>
      </c>
      <c r="B52" s="16" t="s">
        <v>427</v>
      </c>
      <c r="C52" s="16" t="s">
        <v>428</v>
      </c>
      <c r="D52" s="16" t="s">
        <v>92</v>
      </c>
      <c r="E52" s="17">
        <v>10604.29</v>
      </c>
      <c r="F52" s="13">
        <f>VLOOKUP(B52,'[1]VACACIONES 1'!$A$3:$D$56,4,FALSE)</f>
        <v>3643.5</v>
      </c>
      <c r="G52" s="13">
        <f t="shared" si="0"/>
        <v>14247.79</v>
      </c>
    </row>
    <row r="53" spans="1:7" ht="21.75" customHeight="1" x14ac:dyDescent="0.25">
      <c r="A53" s="13">
        <v>123</v>
      </c>
      <c r="B53" s="16" t="s">
        <v>429</v>
      </c>
      <c r="C53" s="16" t="s">
        <v>430</v>
      </c>
      <c r="D53" s="16" t="s">
        <v>93</v>
      </c>
      <c r="E53" s="17">
        <v>1892.97</v>
      </c>
      <c r="F53" s="13">
        <f>VLOOKUP(B53,'[1]VACACIONES 1'!$A$3:$D$56,4,FALSE)</f>
        <v>3008.06</v>
      </c>
      <c r="G53" s="13">
        <f t="shared" si="0"/>
        <v>4901.03</v>
      </c>
    </row>
    <row r="54" spans="1:7" ht="21.75" customHeight="1" x14ac:dyDescent="0.25">
      <c r="A54" s="13">
        <v>125</v>
      </c>
      <c r="B54" s="16" t="s">
        <v>431</v>
      </c>
      <c r="C54" s="16" t="s">
        <v>432</v>
      </c>
      <c r="D54" s="16" t="s">
        <v>94</v>
      </c>
      <c r="E54" s="17">
        <v>9711.86</v>
      </c>
      <c r="F54" s="13"/>
      <c r="G54" s="13">
        <f t="shared" si="0"/>
        <v>9711.86</v>
      </c>
    </row>
    <row r="55" spans="1:7" ht="21.75" customHeight="1" x14ac:dyDescent="0.25">
      <c r="A55" s="13">
        <v>127</v>
      </c>
      <c r="B55" s="16" t="s">
        <v>433</v>
      </c>
      <c r="C55" s="16" t="s">
        <v>434</v>
      </c>
      <c r="D55" s="16" t="s">
        <v>95</v>
      </c>
      <c r="E55" s="17">
        <v>10366.61</v>
      </c>
      <c r="F55" s="13"/>
      <c r="G55" s="13">
        <f t="shared" si="0"/>
        <v>10366.61</v>
      </c>
    </row>
    <row r="56" spans="1:7" ht="21.75" customHeight="1" x14ac:dyDescent="0.25">
      <c r="A56" s="13">
        <v>129</v>
      </c>
      <c r="B56" s="16" t="s">
        <v>435</v>
      </c>
      <c r="C56" s="16" t="s">
        <v>436</v>
      </c>
      <c r="D56" s="16" t="s">
        <v>97</v>
      </c>
      <c r="E56" s="17">
        <v>15181.59</v>
      </c>
      <c r="F56" s="13"/>
      <c r="G56" s="13">
        <f t="shared" si="0"/>
        <v>15181.59</v>
      </c>
    </row>
    <row r="57" spans="1:7" ht="21.75" customHeight="1" x14ac:dyDescent="0.25">
      <c r="A57" s="13">
        <v>131</v>
      </c>
      <c r="B57" s="16" t="s">
        <v>437</v>
      </c>
      <c r="C57" s="16" t="s">
        <v>438</v>
      </c>
      <c r="D57" s="16" t="s">
        <v>98</v>
      </c>
      <c r="E57" s="17">
        <v>10477.68</v>
      </c>
      <c r="F57" s="13"/>
      <c r="G57" s="13">
        <f t="shared" si="0"/>
        <v>10477.68</v>
      </c>
    </row>
    <row r="58" spans="1:7" ht="21.75" customHeight="1" x14ac:dyDescent="0.25">
      <c r="A58" s="13">
        <v>133</v>
      </c>
      <c r="B58" s="16" t="s">
        <v>439</v>
      </c>
      <c r="C58" s="16" t="s">
        <v>440</v>
      </c>
      <c r="D58" s="16" t="s">
        <v>102</v>
      </c>
      <c r="E58" s="17">
        <v>11622.54</v>
      </c>
      <c r="F58" s="13"/>
      <c r="G58" s="13">
        <f t="shared" si="0"/>
        <v>11622.54</v>
      </c>
    </row>
    <row r="59" spans="1:7" ht="21.75" customHeight="1" x14ac:dyDescent="0.25">
      <c r="A59" s="13">
        <v>135</v>
      </c>
      <c r="B59" s="16" t="s">
        <v>441</v>
      </c>
      <c r="C59" s="16" t="s">
        <v>442</v>
      </c>
      <c r="D59" s="16" t="s">
        <v>104</v>
      </c>
      <c r="E59" s="17">
        <v>8537.49</v>
      </c>
      <c r="F59" s="13"/>
      <c r="G59" s="13">
        <f t="shared" si="0"/>
        <v>8537.49</v>
      </c>
    </row>
    <row r="60" spans="1:7" ht="21.75" customHeight="1" x14ac:dyDescent="0.25">
      <c r="A60" s="13">
        <v>137</v>
      </c>
      <c r="B60" s="16" t="s">
        <v>443</v>
      </c>
      <c r="C60" s="16" t="s">
        <v>444</v>
      </c>
      <c r="D60" s="16" t="s">
        <v>105</v>
      </c>
      <c r="E60" s="17">
        <v>5726.65</v>
      </c>
      <c r="F60" s="13"/>
      <c r="G60" s="13">
        <f t="shared" si="0"/>
        <v>5726.65</v>
      </c>
    </row>
    <row r="61" spans="1:7" ht="21.75" customHeight="1" x14ac:dyDescent="0.25">
      <c r="A61" s="13">
        <v>139</v>
      </c>
      <c r="B61" s="16" t="s">
        <v>445</v>
      </c>
      <c r="C61" s="16" t="s">
        <v>446</v>
      </c>
      <c r="D61" s="16" t="s">
        <v>106</v>
      </c>
      <c r="E61" s="17">
        <v>6695.15</v>
      </c>
      <c r="F61" s="13"/>
      <c r="G61" s="13">
        <f t="shared" si="0"/>
        <v>6695.15</v>
      </c>
    </row>
    <row r="62" spans="1:7" ht="21.75" customHeight="1" x14ac:dyDescent="0.25">
      <c r="A62" s="13">
        <v>141</v>
      </c>
      <c r="B62" s="16" t="s">
        <v>447</v>
      </c>
      <c r="C62" s="16" t="s">
        <v>448</v>
      </c>
      <c r="D62" s="16" t="s">
        <v>107</v>
      </c>
      <c r="E62" s="17">
        <v>10869.92</v>
      </c>
      <c r="F62" s="13"/>
      <c r="G62" s="13">
        <f t="shared" si="0"/>
        <v>10869.92</v>
      </c>
    </row>
    <row r="63" spans="1:7" ht="21.75" customHeight="1" x14ac:dyDescent="0.25">
      <c r="A63" s="13">
        <v>143</v>
      </c>
      <c r="B63" s="16" t="s">
        <v>449</v>
      </c>
      <c r="C63" s="16" t="s">
        <v>450</v>
      </c>
      <c r="D63" s="16" t="s">
        <v>108</v>
      </c>
      <c r="E63" s="17">
        <v>10688.17</v>
      </c>
      <c r="F63" s="13">
        <f>VLOOKUP(B63,'[1]VACACIONES 1'!$A$3:$D$56,4,FALSE)</f>
        <v>3212.88</v>
      </c>
      <c r="G63" s="13">
        <f t="shared" si="0"/>
        <v>13901.05</v>
      </c>
    </row>
    <row r="64" spans="1:7" ht="21.75" customHeight="1" x14ac:dyDescent="0.25">
      <c r="A64" s="13">
        <v>151</v>
      </c>
      <c r="B64" s="16" t="s">
        <v>451</v>
      </c>
      <c r="C64" s="16" t="s">
        <v>452</v>
      </c>
      <c r="D64" s="16" t="s">
        <v>110</v>
      </c>
      <c r="E64" s="17">
        <v>4726.1400000000003</v>
      </c>
      <c r="F64" s="13">
        <f>VLOOKUP(B64,'[1]VACACIONES 1'!$A$3:$D$56,4,FALSE)</f>
        <v>1272.08</v>
      </c>
      <c r="G64" s="13">
        <f t="shared" si="0"/>
        <v>5998.22</v>
      </c>
    </row>
    <row r="65" spans="1:7" ht="21.75" customHeight="1" x14ac:dyDescent="0.25">
      <c r="A65" s="13">
        <v>153</v>
      </c>
      <c r="B65" s="16" t="s">
        <v>453</v>
      </c>
      <c r="C65" s="16" t="s">
        <v>454</v>
      </c>
      <c r="D65" s="16" t="s">
        <v>111</v>
      </c>
      <c r="E65" s="17">
        <v>2363.0700000000002</v>
      </c>
      <c r="F65" s="13"/>
      <c r="G65" s="13">
        <f t="shared" si="0"/>
        <v>2363.0700000000002</v>
      </c>
    </row>
    <row r="66" spans="1:7" ht="21.75" customHeight="1" x14ac:dyDescent="0.25">
      <c r="A66" s="13">
        <v>155</v>
      </c>
      <c r="B66" s="16" t="s">
        <v>455</v>
      </c>
      <c r="C66" s="16" t="s">
        <v>456</v>
      </c>
      <c r="D66" s="16" t="s">
        <v>112</v>
      </c>
      <c r="E66" s="17">
        <v>2953.84</v>
      </c>
      <c r="F66" s="13">
        <f>VLOOKUP(B66,'[1]VACACIONES 1'!$A$3:$D$56,4,FALSE)</f>
        <v>1495.9</v>
      </c>
      <c r="G66" s="13">
        <f t="shared" si="0"/>
        <v>4449.74</v>
      </c>
    </row>
    <row r="67" spans="1:7" ht="21.75" customHeight="1" x14ac:dyDescent="0.25">
      <c r="A67" s="13">
        <v>157</v>
      </c>
      <c r="B67" s="16" t="s">
        <v>457</v>
      </c>
      <c r="C67" s="16" t="s">
        <v>458</v>
      </c>
      <c r="D67" s="16" t="s">
        <v>113</v>
      </c>
      <c r="E67" s="17">
        <v>2363.0700000000002</v>
      </c>
      <c r="F67" s="13">
        <f>VLOOKUP(B67,'[1]VACACIONES 1'!$A$3:$D$56,4,FALSE)</f>
        <v>1413.79</v>
      </c>
      <c r="G67" s="13">
        <f t="shared" si="0"/>
        <v>3776.86</v>
      </c>
    </row>
    <row r="68" spans="1:7" ht="21.75" customHeight="1" x14ac:dyDescent="0.25">
      <c r="A68" s="13">
        <v>159</v>
      </c>
      <c r="B68" s="16" t="s">
        <v>459</v>
      </c>
      <c r="C68" s="16" t="s">
        <v>460</v>
      </c>
      <c r="D68" s="16" t="s">
        <v>115</v>
      </c>
      <c r="E68" s="17">
        <v>3979.54</v>
      </c>
      <c r="F68" s="13"/>
      <c r="G68" s="13">
        <f t="shared" si="0"/>
        <v>3979.54</v>
      </c>
    </row>
    <row r="69" spans="1:7" ht="21.75" customHeight="1" x14ac:dyDescent="0.25">
      <c r="A69" s="13">
        <v>161</v>
      </c>
      <c r="B69" s="16" t="s">
        <v>461</v>
      </c>
      <c r="C69" s="16" t="s">
        <v>462</v>
      </c>
      <c r="D69" s="16" t="s">
        <v>116</v>
      </c>
      <c r="E69" s="17">
        <v>3410.99</v>
      </c>
      <c r="F69" s="13"/>
      <c r="G69" s="13">
        <f t="shared" ref="G69:G132" si="1">+E69+F69</f>
        <v>3410.99</v>
      </c>
    </row>
    <row r="70" spans="1:7" ht="21.75" customHeight="1" x14ac:dyDescent="0.25">
      <c r="A70" s="13">
        <v>163</v>
      </c>
      <c r="B70" s="16" t="s">
        <v>463</v>
      </c>
      <c r="C70" s="16" t="s">
        <v>464</v>
      </c>
      <c r="D70" s="16" t="s">
        <v>117</v>
      </c>
      <c r="E70" s="17">
        <v>4726.1400000000003</v>
      </c>
      <c r="F70" s="13"/>
      <c r="G70" s="13">
        <f t="shared" si="1"/>
        <v>4726.1400000000003</v>
      </c>
    </row>
    <row r="71" spans="1:7" ht="21.75" customHeight="1" x14ac:dyDescent="0.25">
      <c r="A71" s="13">
        <v>165</v>
      </c>
      <c r="B71" s="16" t="s">
        <v>465</v>
      </c>
      <c r="C71" s="16" t="s">
        <v>466</v>
      </c>
      <c r="D71" s="16" t="s">
        <v>118</v>
      </c>
      <c r="E71" s="17">
        <v>4135.37</v>
      </c>
      <c r="F71" s="13"/>
      <c r="G71" s="13">
        <f t="shared" si="1"/>
        <v>4135.37</v>
      </c>
    </row>
    <row r="72" spans="1:7" ht="21.75" customHeight="1" x14ac:dyDescent="0.25">
      <c r="A72" s="13">
        <v>167</v>
      </c>
      <c r="B72" s="16" t="s">
        <v>467</v>
      </c>
      <c r="C72" s="16" t="s">
        <v>468</v>
      </c>
      <c r="D72" s="16" t="s">
        <v>119</v>
      </c>
      <c r="E72" s="17">
        <v>4135.22</v>
      </c>
      <c r="F72" s="13"/>
      <c r="G72" s="13">
        <f t="shared" si="1"/>
        <v>4135.22</v>
      </c>
    </row>
    <row r="73" spans="1:7" ht="21.75" customHeight="1" x14ac:dyDescent="0.25">
      <c r="A73" s="13">
        <v>169</v>
      </c>
      <c r="B73" s="16" t="s">
        <v>469</v>
      </c>
      <c r="C73" s="16" t="s">
        <v>470</v>
      </c>
      <c r="D73" s="16" t="s">
        <v>11</v>
      </c>
      <c r="E73" s="17">
        <v>5868.78</v>
      </c>
      <c r="F73" s="13">
        <f>VLOOKUP(B73,'[1]VACACIONES 1'!$A$3:$D$56,4,FALSE)</f>
        <v>1188.74</v>
      </c>
      <c r="G73" s="13">
        <f t="shared" si="1"/>
        <v>7057.5199999999995</v>
      </c>
    </row>
    <row r="74" spans="1:7" ht="21.75" customHeight="1" x14ac:dyDescent="0.25">
      <c r="A74" s="13">
        <v>171</v>
      </c>
      <c r="B74" s="16" t="s">
        <v>471</v>
      </c>
      <c r="C74" s="16" t="s">
        <v>472</v>
      </c>
      <c r="D74" s="16" t="s">
        <v>120</v>
      </c>
      <c r="E74" s="17">
        <v>6331.6</v>
      </c>
      <c r="F74" s="13"/>
      <c r="G74" s="13">
        <f t="shared" si="1"/>
        <v>6331.6</v>
      </c>
    </row>
    <row r="75" spans="1:7" ht="21.75" customHeight="1" x14ac:dyDescent="0.25">
      <c r="A75" s="13">
        <v>173</v>
      </c>
      <c r="B75" s="16" t="s">
        <v>473</v>
      </c>
      <c r="C75" s="16" t="s">
        <v>474</v>
      </c>
      <c r="D75" s="16" t="s">
        <v>121</v>
      </c>
      <c r="E75" s="17">
        <v>6211.89</v>
      </c>
      <c r="F75" s="13"/>
      <c r="G75" s="13">
        <f t="shared" si="1"/>
        <v>6211.89</v>
      </c>
    </row>
    <row r="76" spans="1:7" ht="21.75" customHeight="1" x14ac:dyDescent="0.25">
      <c r="A76" s="13">
        <v>175</v>
      </c>
      <c r="B76" s="16" t="s">
        <v>475</v>
      </c>
      <c r="C76" s="16" t="s">
        <v>476</v>
      </c>
      <c r="D76" s="16" t="s">
        <v>122</v>
      </c>
      <c r="E76" s="17">
        <v>5540.15</v>
      </c>
      <c r="F76" s="13"/>
      <c r="G76" s="13">
        <f t="shared" si="1"/>
        <v>5540.15</v>
      </c>
    </row>
    <row r="77" spans="1:7" ht="21.75" customHeight="1" x14ac:dyDescent="0.25">
      <c r="A77" s="13">
        <v>177</v>
      </c>
      <c r="B77" s="16" t="s">
        <v>477</v>
      </c>
      <c r="C77" s="16" t="s">
        <v>478</v>
      </c>
      <c r="D77" s="16" t="s">
        <v>123</v>
      </c>
      <c r="E77" s="17">
        <v>4748.7</v>
      </c>
      <c r="F77" s="13">
        <f>VLOOKUP(B77,'[1]VACACIONES 1'!$A$3:$D$56,4,FALSE)</f>
        <v>2930.4</v>
      </c>
      <c r="G77" s="13">
        <f t="shared" si="1"/>
        <v>7679.1</v>
      </c>
    </row>
    <row r="78" spans="1:7" ht="21.75" customHeight="1" x14ac:dyDescent="0.25">
      <c r="A78" s="13">
        <v>179</v>
      </c>
      <c r="B78" s="16" t="s">
        <v>479</v>
      </c>
      <c r="C78" s="16" t="s">
        <v>480</v>
      </c>
      <c r="D78" s="16" t="s">
        <v>124</v>
      </c>
      <c r="E78" s="17">
        <v>5540.15</v>
      </c>
      <c r="F78" s="13">
        <f>VLOOKUP(B78,'[1]VACACIONES 1'!$A$3:$D$56,4,FALSE)</f>
        <v>1955.1</v>
      </c>
      <c r="G78" s="13">
        <f t="shared" si="1"/>
        <v>7495.25</v>
      </c>
    </row>
    <row r="79" spans="1:7" ht="21.75" customHeight="1" x14ac:dyDescent="0.25">
      <c r="A79" s="13">
        <v>181</v>
      </c>
      <c r="B79" s="16" t="s">
        <v>481</v>
      </c>
      <c r="C79" s="16" t="s">
        <v>482</v>
      </c>
      <c r="D79" s="16" t="s">
        <v>125</v>
      </c>
      <c r="E79" s="17">
        <v>4748.7</v>
      </c>
      <c r="F79" s="13">
        <f>VLOOKUP(B79,'[1]VACACIONES 1'!$A$3:$D$56,4,FALSE)</f>
        <v>1479.81</v>
      </c>
      <c r="G79" s="13">
        <f t="shared" si="1"/>
        <v>6228.51</v>
      </c>
    </row>
    <row r="80" spans="1:7" ht="21.75" customHeight="1" x14ac:dyDescent="0.25">
      <c r="A80" s="13">
        <v>183</v>
      </c>
      <c r="B80" s="16" t="s">
        <v>483</v>
      </c>
      <c r="C80" s="16" t="s">
        <v>484</v>
      </c>
      <c r="D80" s="16" t="s">
        <v>126</v>
      </c>
      <c r="E80" s="17">
        <v>5540.15</v>
      </c>
      <c r="F80" s="13"/>
      <c r="G80" s="13">
        <f t="shared" si="1"/>
        <v>5540.15</v>
      </c>
    </row>
    <row r="81" spans="1:7" ht="21.75" customHeight="1" x14ac:dyDescent="0.25">
      <c r="A81" s="13">
        <v>185</v>
      </c>
      <c r="B81" s="16" t="s">
        <v>485</v>
      </c>
      <c r="C81" s="16" t="s">
        <v>486</v>
      </c>
      <c r="D81" s="16" t="s">
        <v>127</v>
      </c>
      <c r="E81" s="17">
        <v>4748.7</v>
      </c>
      <c r="F81" s="13"/>
      <c r="G81" s="13">
        <f t="shared" si="1"/>
        <v>4748.7</v>
      </c>
    </row>
    <row r="82" spans="1:7" ht="21.75" customHeight="1" x14ac:dyDescent="0.25">
      <c r="A82" s="13">
        <v>187</v>
      </c>
      <c r="B82" s="16" t="s">
        <v>487</v>
      </c>
      <c r="C82" s="16" t="s">
        <v>488</v>
      </c>
      <c r="D82" s="16" t="s">
        <v>128</v>
      </c>
      <c r="E82" s="17">
        <v>5540.15</v>
      </c>
      <c r="F82" s="13"/>
      <c r="G82" s="13">
        <f t="shared" si="1"/>
        <v>5540.15</v>
      </c>
    </row>
    <row r="83" spans="1:7" ht="21.75" customHeight="1" x14ac:dyDescent="0.25">
      <c r="A83" s="13">
        <v>189</v>
      </c>
      <c r="B83" s="16" t="s">
        <v>489</v>
      </c>
      <c r="C83" s="16" t="s">
        <v>490</v>
      </c>
      <c r="D83" s="16" t="s">
        <v>129</v>
      </c>
      <c r="E83" s="17">
        <v>6331.6</v>
      </c>
      <c r="F83" s="13"/>
      <c r="G83" s="13">
        <f t="shared" si="1"/>
        <v>6331.6</v>
      </c>
    </row>
    <row r="84" spans="1:7" ht="21.75" customHeight="1" x14ac:dyDescent="0.25">
      <c r="A84" s="13">
        <v>191</v>
      </c>
      <c r="B84" s="16" t="s">
        <v>491</v>
      </c>
      <c r="C84" s="16" t="s">
        <v>492</v>
      </c>
      <c r="D84" s="16" t="s">
        <v>130</v>
      </c>
      <c r="E84" s="17">
        <v>4748.7</v>
      </c>
      <c r="F84" s="13">
        <f>VLOOKUP(B84,'[1]VACACIONES 1'!$A$3:$D$56,4,FALSE)</f>
        <v>1243.17</v>
      </c>
      <c r="G84" s="13">
        <f t="shared" si="1"/>
        <v>5991.87</v>
      </c>
    </row>
    <row r="85" spans="1:7" ht="21.75" customHeight="1" x14ac:dyDescent="0.25">
      <c r="A85" s="13">
        <v>193</v>
      </c>
      <c r="B85" s="16" t="s">
        <v>493</v>
      </c>
      <c r="C85" s="16" t="s">
        <v>494</v>
      </c>
      <c r="D85" s="16" t="s">
        <v>131</v>
      </c>
      <c r="E85" s="17">
        <v>6331.6</v>
      </c>
      <c r="F85" s="13"/>
      <c r="G85" s="13">
        <f t="shared" si="1"/>
        <v>6331.6</v>
      </c>
    </row>
    <row r="86" spans="1:7" ht="21.75" customHeight="1" x14ac:dyDescent="0.25">
      <c r="A86" s="13">
        <v>195</v>
      </c>
      <c r="B86" s="16" t="s">
        <v>495</v>
      </c>
      <c r="C86" s="16" t="s">
        <v>496</v>
      </c>
      <c r="D86" s="16" t="s">
        <v>133</v>
      </c>
      <c r="E86" s="17">
        <v>2363.0700000000002</v>
      </c>
      <c r="F86" s="13"/>
      <c r="G86" s="13">
        <f t="shared" si="1"/>
        <v>2363.0700000000002</v>
      </c>
    </row>
    <row r="87" spans="1:7" ht="21.75" customHeight="1" x14ac:dyDescent="0.25">
      <c r="A87" s="13">
        <v>197</v>
      </c>
      <c r="B87" s="16" t="s">
        <v>497</v>
      </c>
      <c r="C87" s="16" t="s">
        <v>498</v>
      </c>
      <c r="D87" s="16" t="s">
        <v>134</v>
      </c>
      <c r="E87" s="17">
        <v>4726.1400000000003</v>
      </c>
      <c r="F87" s="13">
        <f>VLOOKUP(B87,'[1]VACACIONES 1'!$A$3:$D$56,4,FALSE)</f>
        <v>2169.61</v>
      </c>
      <c r="G87" s="13">
        <f t="shared" si="1"/>
        <v>6895.75</v>
      </c>
    </row>
    <row r="88" spans="1:7" ht="21.75" customHeight="1" x14ac:dyDescent="0.25">
      <c r="A88" s="13">
        <v>199</v>
      </c>
      <c r="B88" s="16" t="s">
        <v>499</v>
      </c>
      <c r="C88" s="16" t="s">
        <v>500</v>
      </c>
      <c r="D88" s="16" t="s">
        <v>135</v>
      </c>
      <c r="E88" s="17">
        <v>4106.51</v>
      </c>
      <c r="F88" s="13">
        <f>VLOOKUP(B88,'[1]VACACIONES 1'!$A$3:$D$56,4,FALSE)</f>
        <v>1695.74</v>
      </c>
      <c r="G88" s="13">
        <f t="shared" si="1"/>
        <v>5802.25</v>
      </c>
    </row>
    <row r="89" spans="1:7" ht="21.75" customHeight="1" x14ac:dyDescent="0.25">
      <c r="A89" s="13">
        <v>201</v>
      </c>
      <c r="B89" s="16" t="s">
        <v>501</v>
      </c>
      <c r="C89" s="16" t="s">
        <v>502</v>
      </c>
      <c r="D89" s="16" t="s">
        <v>136</v>
      </c>
      <c r="E89" s="17">
        <v>5133.1400000000003</v>
      </c>
      <c r="F89" s="13"/>
      <c r="G89" s="13">
        <f t="shared" si="1"/>
        <v>5133.1400000000003</v>
      </c>
    </row>
    <row r="90" spans="1:7" ht="21.75" customHeight="1" x14ac:dyDescent="0.25">
      <c r="A90" s="13">
        <v>203</v>
      </c>
      <c r="B90" s="16" t="s">
        <v>503</v>
      </c>
      <c r="C90" s="16" t="s">
        <v>504</v>
      </c>
      <c r="D90" s="16" t="s">
        <v>137</v>
      </c>
      <c r="E90" s="17">
        <v>4790.93</v>
      </c>
      <c r="F90" s="13"/>
      <c r="G90" s="13">
        <f t="shared" si="1"/>
        <v>4790.93</v>
      </c>
    </row>
    <row r="91" spans="1:7" ht="21.75" customHeight="1" x14ac:dyDescent="0.25">
      <c r="A91" s="13">
        <v>205</v>
      </c>
      <c r="B91" s="16" t="s">
        <v>505</v>
      </c>
      <c r="C91" s="16" t="s">
        <v>506</v>
      </c>
      <c r="D91" s="16" t="s">
        <v>138</v>
      </c>
      <c r="E91" s="17">
        <v>4790.93</v>
      </c>
      <c r="F91" s="13"/>
      <c r="G91" s="13">
        <f t="shared" si="1"/>
        <v>4790.93</v>
      </c>
    </row>
    <row r="92" spans="1:7" ht="21.75" customHeight="1" x14ac:dyDescent="0.25">
      <c r="A92" s="13">
        <v>207</v>
      </c>
      <c r="B92" s="16" t="s">
        <v>507</v>
      </c>
      <c r="C92" s="16" t="s">
        <v>508</v>
      </c>
      <c r="D92" s="16" t="s">
        <v>139</v>
      </c>
      <c r="E92" s="17">
        <v>4135.37</v>
      </c>
      <c r="F92" s="13"/>
      <c r="G92" s="13">
        <f t="shared" si="1"/>
        <v>4135.37</v>
      </c>
    </row>
    <row r="93" spans="1:7" ht="21.75" customHeight="1" x14ac:dyDescent="0.25">
      <c r="A93" s="13">
        <v>209</v>
      </c>
      <c r="B93" s="16" t="s">
        <v>509</v>
      </c>
      <c r="C93" s="16" t="s">
        <v>510</v>
      </c>
      <c r="D93" s="16" t="s">
        <v>140</v>
      </c>
      <c r="E93" s="17">
        <v>4675.3</v>
      </c>
      <c r="F93" s="13"/>
      <c r="G93" s="13">
        <f t="shared" si="1"/>
        <v>4675.3</v>
      </c>
    </row>
    <row r="94" spans="1:7" ht="21.75" customHeight="1" x14ac:dyDescent="0.25">
      <c r="A94" s="13">
        <v>211</v>
      </c>
      <c r="B94" s="16" t="s">
        <v>511</v>
      </c>
      <c r="C94" s="16" t="s">
        <v>512</v>
      </c>
      <c r="D94" s="16" t="s">
        <v>141</v>
      </c>
      <c r="E94" s="17">
        <v>5475.35</v>
      </c>
      <c r="F94" s="13"/>
      <c r="G94" s="13">
        <f t="shared" si="1"/>
        <v>5475.35</v>
      </c>
    </row>
    <row r="95" spans="1:7" ht="21.75" customHeight="1" x14ac:dyDescent="0.25">
      <c r="A95" s="13">
        <v>213</v>
      </c>
      <c r="B95" s="16" t="s">
        <v>513</v>
      </c>
      <c r="C95" s="16" t="s">
        <v>514</v>
      </c>
      <c r="D95" s="16" t="s">
        <v>142</v>
      </c>
      <c r="E95" s="17">
        <v>5475.35</v>
      </c>
      <c r="F95" s="13"/>
      <c r="G95" s="13">
        <f t="shared" si="1"/>
        <v>5475.35</v>
      </c>
    </row>
    <row r="96" spans="1:7" ht="21.75" customHeight="1" x14ac:dyDescent="0.25">
      <c r="A96" s="13">
        <v>215</v>
      </c>
      <c r="B96" s="16" t="s">
        <v>515</v>
      </c>
      <c r="C96" s="16" t="s">
        <v>516</v>
      </c>
      <c r="D96" s="16" t="s">
        <v>143</v>
      </c>
      <c r="E96" s="17">
        <v>3544.6</v>
      </c>
      <c r="F96" s="13">
        <f>VLOOKUP(B96,'[1]VACACIONES 1'!$A$3:$D$56,4,FALSE)</f>
        <v>905.97</v>
      </c>
      <c r="G96" s="13">
        <f t="shared" si="1"/>
        <v>4450.57</v>
      </c>
    </row>
    <row r="97" spans="1:7" ht="21.75" customHeight="1" x14ac:dyDescent="0.25">
      <c r="A97" s="13">
        <v>217</v>
      </c>
      <c r="B97" s="16" t="s">
        <v>517</v>
      </c>
      <c r="C97" s="16" t="s">
        <v>518</v>
      </c>
      <c r="D97" s="16" t="s">
        <v>144</v>
      </c>
      <c r="E97" s="17">
        <v>2652.71</v>
      </c>
      <c r="F97" s="13">
        <f>VLOOKUP(B97,'[1]VACACIONES 1'!$A$3:$D$56,4,FALSE)</f>
        <v>1485</v>
      </c>
      <c r="G97" s="13">
        <f t="shared" si="1"/>
        <v>4137.71</v>
      </c>
    </row>
    <row r="98" spans="1:7" ht="21.75" customHeight="1" x14ac:dyDescent="0.25">
      <c r="A98" s="13">
        <v>219</v>
      </c>
      <c r="B98" s="16" t="s">
        <v>519</v>
      </c>
      <c r="C98" s="16" t="s">
        <v>520</v>
      </c>
      <c r="D98" s="16" t="s">
        <v>145</v>
      </c>
      <c r="E98" s="17">
        <v>4726.1400000000003</v>
      </c>
      <c r="F98" s="13"/>
      <c r="G98" s="13">
        <f t="shared" si="1"/>
        <v>4726.1400000000003</v>
      </c>
    </row>
    <row r="99" spans="1:7" ht="21.75" customHeight="1" x14ac:dyDescent="0.25">
      <c r="A99" s="13">
        <v>221</v>
      </c>
      <c r="B99" s="16" t="s">
        <v>521</v>
      </c>
      <c r="C99" s="16" t="s">
        <v>522</v>
      </c>
      <c r="D99" s="16" t="s">
        <v>146</v>
      </c>
      <c r="E99" s="17">
        <v>6140.08</v>
      </c>
      <c r="F99" s="13">
        <f>VLOOKUP(B99,'[1]VACACIONES 1'!$A$3:$D$56,4,FALSE)</f>
        <v>1754.44</v>
      </c>
      <c r="G99" s="13">
        <f t="shared" si="1"/>
        <v>7894.52</v>
      </c>
    </row>
    <row r="100" spans="1:7" ht="21.75" customHeight="1" x14ac:dyDescent="0.25">
      <c r="A100" s="13">
        <v>223</v>
      </c>
      <c r="B100" s="16" t="s">
        <v>523</v>
      </c>
      <c r="C100" s="16" t="s">
        <v>524</v>
      </c>
      <c r="D100" s="16" t="s">
        <v>147</v>
      </c>
      <c r="E100" s="17">
        <v>5540.15</v>
      </c>
      <c r="F100" s="13"/>
      <c r="G100" s="13">
        <f t="shared" si="1"/>
        <v>5540.15</v>
      </c>
    </row>
    <row r="101" spans="1:7" ht="21.75" customHeight="1" x14ac:dyDescent="0.25">
      <c r="A101" s="13">
        <v>225</v>
      </c>
      <c r="B101" s="16" t="s">
        <v>525</v>
      </c>
      <c r="C101" s="16" t="s">
        <v>526</v>
      </c>
      <c r="D101" s="16" t="s">
        <v>148</v>
      </c>
      <c r="E101" s="17">
        <v>5958.35</v>
      </c>
      <c r="F101" s="13"/>
      <c r="G101" s="13">
        <f t="shared" si="1"/>
        <v>5958.35</v>
      </c>
    </row>
    <row r="102" spans="1:7" ht="21.75" customHeight="1" x14ac:dyDescent="0.25">
      <c r="A102" s="13">
        <v>227</v>
      </c>
      <c r="B102" s="16" t="s">
        <v>527</v>
      </c>
      <c r="C102" s="16" t="s">
        <v>528</v>
      </c>
      <c r="D102" s="16" t="s">
        <v>149</v>
      </c>
      <c r="E102" s="17">
        <v>4675.3</v>
      </c>
      <c r="F102" s="13"/>
      <c r="G102" s="13">
        <f t="shared" si="1"/>
        <v>4675.3</v>
      </c>
    </row>
    <row r="103" spans="1:7" ht="21.75" customHeight="1" x14ac:dyDescent="0.25">
      <c r="A103" s="13">
        <v>229</v>
      </c>
      <c r="B103" s="16" t="s">
        <v>529</v>
      </c>
      <c r="C103" s="16" t="s">
        <v>530</v>
      </c>
      <c r="D103" s="16" t="s">
        <v>150</v>
      </c>
      <c r="E103" s="17">
        <v>4135.37</v>
      </c>
      <c r="F103" s="13"/>
      <c r="G103" s="13">
        <f t="shared" si="1"/>
        <v>4135.37</v>
      </c>
    </row>
    <row r="104" spans="1:7" ht="21.75" customHeight="1" x14ac:dyDescent="0.25">
      <c r="A104" s="13">
        <v>231</v>
      </c>
      <c r="B104" s="16" t="s">
        <v>531</v>
      </c>
      <c r="C104" s="16" t="s">
        <v>532</v>
      </c>
      <c r="D104" s="16" t="s">
        <v>152</v>
      </c>
      <c r="E104" s="17">
        <v>4726.1400000000003</v>
      </c>
      <c r="F104" s="13"/>
      <c r="G104" s="13">
        <f t="shared" si="1"/>
        <v>4726.1400000000003</v>
      </c>
    </row>
    <row r="105" spans="1:7" ht="21.75" customHeight="1" x14ac:dyDescent="0.25">
      <c r="A105" s="13">
        <v>233</v>
      </c>
      <c r="B105" s="16" t="s">
        <v>533</v>
      </c>
      <c r="C105" s="16" t="s">
        <v>534</v>
      </c>
      <c r="D105" s="16" t="s">
        <v>153</v>
      </c>
      <c r="E105" s="17">
        <v>4484.72</v>
      </c>
      <c r="F105" s="13"/>
      <c r="G105" s="13">
        <f t="shared" si="1"/>
        <v>4484.72</v>
      </c>
    </row>
    <row r="106" spans="1:7" ht="21.75" customHeight="1" x14ac:dyDescent="0.25">
      <c r="A106" s="13">
        <v>241</v>
      </c>
      <c r="B106" s="16" t="s">
        <v>535</v>
      </c>
      <c r="C106" s="16" t="s">
        <v>536</v>
      </c>
      <c r="D106" s="16" t="s">
        <v>154</v>
      </c>
      <c r="E106" s="17">
        <v>3425.09</v>
      </c>
      <c r="F106" s="13"/>
      <c r="G106" s="13">
        <f t="shared" si="1"/>
        <v>3425.09</v>
      </c>
    </row>
    <row r="107" spans="1:7" ht="21.75" customHeight="1" x14ac:dyDescent="0.25">
      <c r="A107" s="13">
        <v>243</v>
      </c>
      <c r="B107" s="16" t="s">
        <v>537</v>
      </c>
      <c r="C107" s="16" t="s">
        <v>538</v>
      </c>
      <c r="D107" s="16" t="s">
        <v>155</v>
      </c>
      <c r="E107" s="17">
        <v>5710.98</v>
      </c>
      <c r="F107" s="13"/>
      <c r="G107" s="13">
        <f t="shared" si="1"/>
        <v>5710.98</v>
      </c>
    </row>
    <row r="108" spans="1:7" ht="21.75" customHeight="1" x14ac:dyDescent="0.25">
      <c r="A108" s="13">
        <v>245</v>
      </c>
      <c r="B108" s="16" t="s">
        <v>539</v>
      </c>
      <c r="C108" s="16" t="s">
        <v>540</v>
      </c>
      <c r="D108" s="16" t="s">
        <v>156</v>
      </c>
      <c r="E108" s="17">
        <v>7626.44</v>
      </c>
      <c r="F108" s="13"/>
      <c r="G108" s="13">
        <f t="shared" si="1"/>
        <v>7626.44</v>
      </c>
    </row>
    <row r="109" spans="1:7" ht="21.75" customHeight="1" x14ac:dyDescent="0.25">
      <c r="A109" s="13">
        <v>247</v>
      </c>
      <c r="B109" s="16" t="s">
        <v>541</v>
      </c>
      <c r="C109" s="16" t="s">
        <v>542</v>
      </c>
      <c r="D109" s="16" t="s">
        <v>157</v>
      </c>
      <c r="E109" s="17">
        <v>6331.6</v>
      </c>
      <c r="F109" s="13"/>
      <c r="G109" s="13">
        <f t="shared" si="1"/>
        <v>6331.6</v>
      </c>
    </row>
    <row r="110" spans="1:7" ht="21.75" customHeight="1" x14ac:dyDescent="0.25">
      <c r="A110" s="13">
        <v>255</v>
      </c>
      <c r="B110" s="16" t="s">
        <v>543</v>
      </c>
      <c r="C110" s="16" t="s">
        <v>544</v>
      </c>
      <c r="D110" s="16" t="s">
        <v>158</v>
      </c>
      <c r="E110" s="17">
        <v>3979.54</v>
      </c>
      <c r="F110" s="13"/>
      <c r="G110" s="13">
        <f t="shared" si="1"/>
        <v>3979.54</v>
      </c>
    </row>
    <row r="111" spans="1:7" ht="21.75" customHeight="1" x14ac:dyDescent="0.25">
      <c r="A111" s="13">
        <v>257</v>
      </c>
      <c r="B111" s="16" t="s">
        <v>545</v>
      </c>
      <c r="C111" s="16" t="s">
        <v>546</v>
      </c>
      <c r="D111" s="16" t="s">
        <v>159</v>
      </c>
      <c r="E111" s="17">
        <v>5475.35</v>
      </c>
      <c r="F111" s="13"/>
      <c r="G111" s="13">
        <f t="shared" si="1"/>
        <v>5475.35</v>
      </c>
    </row>
    <row r="112" spans="1:7" ht="21.75" customHeight="1" x14ac:dyDescent="0.25">
      <c r="A112" s="13">
        <v>259</v>
      </c>
      <c r="B112" s="16" t="s">
        <v>547</v>
      </c>
      <c r="C112" s="16" t="s">
        <v>548</v>
      </c>
      <c r="D112" s="16" t="s">
        <v>160</v>
      </c>
      <c r="E112" s="17">
        <v>5540.15</v>
      </c>
      <c r="F112" s="13"/>
      <c r="G112" s="13">
        <f t="shared" si="1"/>
        <v>5540.15</v>
      </c>
    </row>
    <row r="113" spans="1:7" ht="21.75" customHeight="1" x14ac:dyDescent="0.25">
      <c r="A113" s="13">
        <v>261</v>
      </c>
      <c r="B113" s="16" t="s">
        <v>549</v>
      </c>
      <c r="C113" s="16" t="s">
        <v>550</v>
      </c>
      <c r="D113" s="16" t="s">
        <v>161</v>
      </c>
      <c r="E113" s="17">
        <v>5540.15</v>
      </c>
      <c r="F113" s="13"/>
      <c r="G113" s="13">
        <f t="shared" si="1"/>
        <v>5540.15</v>
      </c>
    </row>
    <row r="114" spans="1:7" ht="21.75" customHeight="1" x14ac:dyDescent="0.25">
      <c r="A114" s="13">
        <v>263</v>
      </c>
      <c r="B114" s="16" t="s">
        <v>551</v>
      </c>
      <c r="C114" s="16" t="s">
        <v>552</v>
      </c>
      <c r="D114" s="16" t="s">
        <v>162</v>
      </c>
      <c r="E114" s="17">
        <v>6331.6</v>
      </c>
      <c r="F114" s="13"/>
      <c r="G114" s="13">
        <f t="shared" si="1"/>
        <v>6331.6</v>
      </c>
    </row>
    <row r="115" spans="1:7" ht="21.75" customHeight="1" x14ac:dyDescent="0.25">
      <c r="A115" s="13">
        <v>265</v>
      </c>
      <c r="B115" s="16" t="s">
        <v>553</v>
      </c>
      <c r="C115" s="16" t="s">
        <v>554</v>
      </c>
      <c r="D115" s="16" t="s">
        <v>163</v>
      </c>
      <c r="E115" s="17">
        <v>4790.93</v>
      </c>
      <c r="F115" s="13">
        <f>VLOOKUP(B115,'[1]VACACIONES 1'!$A$3:$D$56,4,FALSE)</f>
        <v>2118.48</v>
      </c>
      <c r="G115" s="13">
        <f t="shared" si="1"/>
        <v>6909.41</v>
      </c>
    </row>
    <row r="116" spans="1:7" ht="21.75" customHeight="1" x14ac:dyDescent="0.25">
      <c r="A116" s="13">
        <v>267</v>
      </c>
      <c r="B116" s="16" t="s">
        <v>555</v>
      </c>
      <c r="C116" s="16" t="s">
        <v>556</v>
      </c>
      <c r="D116" s="16" t="s">
        <v>164</v>
      </c>
      <c r="E116" s="17">
        <v>8056.14</v>
      </c>
      <c r="F116" s="13"/>
      <c r="G116" s="13">
        <f t="shared" si="1"/>
        <v>8056.14</v>
      </c>
    </row>
    <row r="117" spans="1:7" ht="21.75" customHeight="1" x14ac:dyDescent="0.25">
      <c r="A117" s="13">
        <v>269</v>
      </c>
      <c r="B117" s="16" t="s">
        <v>557</v>
      </c>
      <c r="C117" s="16" t="s">
        <v>558</v>
      </c>
      <c r="D117" s="16" t="s">
        <v>165</v>
      </c>
      <c r="E117" s="17">
        <v>4675.3</v>
      </c>
      <c r="F117" s="13"/>
      <c r="G117" s="13">
        <f t="shared" si="1"/>
        <v>4675.3</v>
      </c>
    </row>
    <row r="118" spans="1:7" ht="21.75" customHeight="1" x14ac:dyDescent="0.25">
      <c r="A118" s="13">
        <v>271</v>
      </c>
      <c r="B118" s="16" t="s">
        <v>559</v>
      </c>
      <c r="C118" s="16" t="s">
        <v>560</v>
      </c>
      <c r="D118" s="16" t="s">
        <v>167</v>
      </c>
      <c r="E118" s="17">
        <v>4484.72</v>
      </c>
      <c r="F118" s="13"/>
      <c r="G118" s="13">
        <f t="shared" si="1"/>
        <v>4484.72</v>
      </c>
    </row>
    <row r="119" spans="1:7" ht="21.75" customHeight="1" x14ac:dyDescent="0.25">
      <c r="A119" s="13">
        <v>273</v>
      </c>
      <c r="B119" s="16" t="s">
        <v>561</v>
      </c>
      <c r="C119" s="16" t="s">
        <v>562</v>
      </c>
      <c r="D119" s="16" t="s">
        <v>168</v>
      </c>
      <c r="E119" s="17">
        <v>4675.3</v>
      </c>
      <c r="F119" s="13"/>
      <c r="G119" s="13">
        <f t="shared" si="1"/>
        <v>4675.3</v>
      </c>
    </row>
    <row r="120" spans="1:7" ht="21.75" customHeight="1" x14ac:dyDescent="0.25">
      <c r="A120" s="13">
        <v>275</v>
      </c>
      <c r="B120" s="16" t="s">
        <v>563</v>
      </c>
      <c r="C120" s="16" t="s">
        <v>564</v>
      </c>
      <c r="D120" s="16" t="s">
        <v>169</v>
      </c>
      <c r="E120" s="17">
        <v>5475.35</v>
      </c>
      <c r="F120" s="13"/>
      <c r="G120" s="13">
        <f t="shared" si="1"/>
        <v>5475.35</v>
      </c>
    </row>
    <row r="121" spans="1:7" ht="21.75" customHeight="1" x14ac:dyDescent="0.25">
      <c r="A121" s="13">
        <v>277</v>
      </c>
      <c r="B121" s="16" t="s">
        <v>565</v>
      </c>
      <c r="C121" s="16" t="s">
        <v>566</v>
      </c>
      <c r="D121" s="16" t="s">
        <v>170</v>
      </c>
      <c r="E121" s="17">
        <v>2053.2600000000002</v>
      </c>
      <c r="F121" s="13">
        <f>VLOOKUP(B121,'[1]VACACIONES 1'!$A$3:$D$56,4,FALSE)</f>
        <v>2266.46</v>
      </c>
      <c r="G121" s="13">
        <f t="shared" si="1"/>
        <v>4319.72</v>
      </c>
    </row>
    <row r="122" spans="1:7" ht="21.75" customHeight="1" x14ac:dyDescent="0.25">
      <c r="A122" s="13">
        <v>285</v>
      </c>
      <c r="B122" s="16" t="s">
        <v>567</v>
      </c>
      <c r="C122" s="16" t="s">
        <v>568</v>
      </c>
      <c r="D122" s="16" t="s">
        <v>171</v>
      </c>
      <c r="E122" s="17">
        <v>4675.3</v>
      </c>
      <c r="F122" s="13"/>
      <c r="G122" s="13">
        <f t="shared" si="1"/>
        <v>4675.3</v>
      </c>
    </row>
    <row r="123" spans="1:7" ht="21.75" customHeight="1" x14ac:dyDescent="0.25">
      <c r="A123" s="13">
        <v>287</v>
      </c>
      <c r="B123" s="16" t="s">
        <v>569</v>
      </c>
      <c r="C123" s="16" t="s">
        <v>570</v>
      </c>
      <c r="D123" s="16" t="s">
        <v>172</v>
      </c>
      <c r="E123" s="17">
        <v>6331.6</v>
      </c>
      <c r="F123" s="13"/>
      <c r="G123" s="13">
        <f t="shared" si="1"/>
        <v>6331.6</v>
      </c>
    </row>
    <row r="124" spans="1:7" ht="21.75" customHeight="1" x14ac:dyDescent="0.25">
      <c r="A124" s="13">
        <v>289</v>
      </c>
      <c r="B124" s="16" t="s">
        <v>571</v>
      </c>
      <c r="C124" s="16" t="s">
        <v>572</v>
      </c>
      <c r="D124" s="16" t="s">
        <v>173</v>
      </c>
      <c r="E124" s="17">
        <v>3561.52</v>
      </c>
      <c r="F124" s="13">
        <f>VLOOKUP(B124,'[1]VACACIONES 1'!$A$3:$D$56,4,FALSE)</f>
        <v>2988.24</v>
      </c>
      <c r="G124" s="13">
        <f t="shared" si="1"/>
        <v>6549.76</v>
      </c>
    </row>
    <row r="125" spans="1:7" ht="21.75" customHeight="1" x14ac:dyDescent="0.25">
      <c r="A125" s="13">
        <v>291</v>
      </c>
      <c r="B125" s="16" t="s">
        <v>573</v>
      </c>
      <c r="C125" s="16" t="s">
        <v>574</v>
      </c>
      <c r="D125" s="16" t="s">
        <v>174</v>
      </c>
      <c r="E125" s="17">
        <v>5540.15</v>
      </c>
      <c r="F125" s="13"/>
      <c r="G125" s="13">
        <f t="shared" si="1"/>
        <v>5540.15</v>
      </c>
    </row>
    <row r="126" spans="1:7" ht="21.75" customHeight="1" x14ac:dyDescent="0.25">
      <c r="A126" s="13">
        <v>293</v>
      </c>
      <c r="B126" s="16" t="s">
        <v>575</v>
      </c>
      <c r="C126" s="16" t="s">
        <v>576</v>
      </c>
      <c r="D126" s="16" t="s">
        <v>175</v>
      </c>
      <c r="E126" s="17">
        <v>4790.93</v>
      </c>
      <c r="F126" s="13"/>
      <c r="G126" s="13">
        <f t="shared" si="1"/>
        <v>4790.93</v>
      </c>
    </row>
    <row r="127" spans="1:7" ht="21.75" customHeight="1" x14ac:dyDescent="0.25">
      <c r="A127" s="13">
        <v>295</v>
      </c>
      <c r="B127" s="16" t="s">
        <v>577</v>
      </c>
      <c r="C127" s="16" t="s">
        <v>578</v>
      </c>
      <c r="D127" s="16" t="s">
        <v>176</v>
      </c>
      <c r="E127" s="17">
        <v>5475.35</v>
      </c>
      <c r="F127" s="13"/>
      <c r="G127" s="13">
        <f t="shared" si="1"/>
        <v>5475.35</v>
      </c>
    </row>
    <row r="128" spans="1:7" ht="21.75" customHeight="1" x14ac:dyDescent="0.25">
      <c r="A128" s="13">
        <v>297</v>
      </c>
      <c r="B128" s="16" t="s">
        <v>579</v>
      </c>
      <c r="C128" s="16" t="s">
        <v>580</v>
      </c>
      <c r="D128" s="16" t="s">
        <v>177</v>
      </c>
      <c r="E128" s="17">
        <v>4790.93</v>
      </c>
      <c r="F128" s="13"/>
      <c r="G128" s="13">
        <f t="shared" si="1"/>
        <v>4790.93</v>
      </c>
    </row>
    <row r="129" spans="1:7" ht="21.75" customHeight="1" x14ac:dyDescent="0.25">
      <c r="A129" s="13">
        <v>299</v>
      </c>
      <c r="B129" s="16" t="s">
        <v>581</v>
      </c>
      <c r="C129" s="16" t="s">
        <v>582</v>
      </c>
      <c r="D129" s="16" t="s">
        <v>178</v>
      </c>
      <c r="E129" s="17">
        <v>6331.6</v>
      </c>
      <c r="F129" s="13"/>
      <c r="G129" s="13">
        <f t="shared" si="1"/>
        <v>6331.6</v>
      </c>
    </row>
    <row r="130" spans="1:7" ht="21.75" customHeight="1" x14ac:dyDescent="0.25">
      <c r="A130" s="13">
        <v>301</v>
      </c>
      <c r="B130" s="16" t="s">
        <v>583</v>
      </c>
      <c r="C130" s="16" t="s">
        <v>584</v>
      </c>
      <c r="D130" s="16" t="s">
        <v>179</v>
      </c>
      <c r="E130" s="17">
        <v>8056.14</v>
      </c>
      <c r="F130" s="13"/>
      <c r="G130" s="13">
        <f t="shared" si="1"/>
        <v>8056.14</v>
      </c>
    </row>
    <row r="131" spans="1:7" ht="21.75" customHeight="1" x14ac:dyDescent="0.25">
      <c r="A131" s="13">
        <v>303</v>
      </c>
      <c r="B131" s="16" t="s">
        <v>585</v>
      </c>
      <c r="C131" s="16" t="s">
        <v>586</v>
      </c>
      <c r="D131" s="16" t="s">
        <v>180</v>
      </c>
      <c r="E131" s="17">
        <v>5540.15</v>
      </c>
      <c r="F131" s="13"/>
      <c r="G131" s="13">
        <f t="shared" si="1"/>
        <v>5540.15</v>
      </c>
    </row>
    <row r="132" spans="1:7" ht="21.75" customHeight="1" x14ac:dyDescent="0.25">
      <c r="A132" s="13">
        <v>305</v>
      </c>
      <c r="B132" s="16" t="s">
        <v>587</v>
      </c>
      <c r="C132" s="16" t="s">
        <v>588</v>
      </c>
      <c r="D132" s="16" t="s">
        <v>181</v>
      </c>
      <c r="E132" s="17">
        <v>4484.72</v>
      </c>
      <c r="F132" s="13"/>
      <c r="G132" s="13">
        <f t="shared" si="1"/>
        <v>4484.72</v>
      </c>
    </row>
    <row r="133" spans="1:7" ht="21.75" customHeight="1" x14ac:dyDescent="0.25">
      <c r="A133" s="13">
        <v>307</v>
      </c>
      <c r="B133" s="16" t="s">
        <v>589</v>
      </c>
      <c r="C133" s="16" t="s">
        <v>590</v>
      </c>
      <c r="D133" s="16" t="s">
        <v>182</v>
      </c>
      <c r="E133" s="17">
        <v>5475.35</v>
      </c>
      <c r="F133" s="13"/>
      <c r="G133" s="13">
        <f t="shared" ref="G133:G196" si="2">+E133+F133</f>
        <v>5475.35</v>
      </c>
    </row>
    <row r="134" spans="1:7" ht="21.75" customHeight="1" x14ac:dyDescent="0.25">
      <c r="A134" s="13">
        <v>315</v>
      </c>
      <c r="B134" s="16" t="s">
        <v>591</v>
      </c>
      <c r="C134" s="16" t="s">
        <v>592</v>
      </c>
      <c r="D134" s="16" t="s">
        <v>183</v>
      </c>
      <c r="E134" s="17">
        <v>5133.1400000000003</v>
      </c>
      <c r="F134" s="13"/>
      <c r="G134" s="13">
        <f t="shared" si="2"/>
        <v>5133.1400000000003</v>
      </c>
    </row>
    <row r="135" spans="1:7" ht="21.75" customHeight="1" x14ac:dyDescent="0.25">
      <c r="A135" s="13">
        <v>317</v>
      </c>
      <c r="B135" s="16" t="s">
        <v>593</v>
      </c>
      <c r="C135" s="16" t="s">
        <v>594</v>
      </c>
      <c r="D135" s="16" t="s">
        <v>184</v>
      </c>
      <c r="E135" s="17">
        <v>3832.11</v>
      </c>
      <c r="F135" s="13">
        <f>VLOOKUP(B135,'[1]VACACIONES 1'!$A$3:$D$56,4,FALSE)</f>
        <v>4205.38</v>
      </c>
      <c r="G135" s="13">
        <f t="shared" si="2"/>
        <v>8037.49</v>
      </c>
    </row>
    <row r="136" spans="1:7" ht="21.75" customHeight="1" x14ac:dyDescent="0.25">
      <c r="A136" s="13">
        <v>319</v>
      </c>
      <c r="B136" s="16" t="s">
        <v>595</v>
      </c>
      <c r="C136" s="16" t="s">
        <v>596</v>
      </c>
      <c r="D136" s="16" t="s">
        <v>185</v>
      </c>
      <c r="E136" s="17">
        <v>2770.07</v>
      </c>
      <c r="F136" s="13"/>
      <c r="G136" s="13">
        <f t="shared" si="2"/>
        <v>2770.07</v>
      </c>
    </row>
    <row r="137" spans="1:7" ht="21.75" customHeight="1" x14ac:dyDescent="0.25">
      <c r="A137" s="13">
        <v>321</v>
      </c>
      <c r="B137" s="16" t="s">
        <v>597</v>
      </c>
      <c r="C137" s="16" t="s">
        <v>598</v>
      </c>
      <c r="D137" s="16" t="s">
        <v>12</v>
      </c>
      <c r="E137" s="17">
        <v>2958.05</v>
      </c>
      <c r="F137" s="13"/>
      <c r="G137" s="13">
        <f t="shared" si="2"/>
        <v>2958.05</v>
      </c>
    </row>
    <row r="138" spans="1:7" ht="21.75" customHeight="1" x14ac:dyDescent="0.25">
      <c r="A138" s="13">
        <v>323</v>
      </c>
      <c r="B138" s="16" t="s">
        <v>599</v>
      </c>
      <c r="C138" s="16" t="s">
        <v>600</v>
      </c>
      <c r="D138" s="16" t="s">
        <v>186</v>
      </c>
      <c r="E138" s="17">
        <v>5935.87</v>
      </c>
      <c r="F138" s="13"/>
      <c r="G138" s="13">
        <f t="shared" si="2"/>
        <v>5935.87</v>
      </c>
    </row>
    <row r="139" spans="1:7" ht="21.75" customHeight="1" x14ac:dyDescent="0.25">
      <c r="A139" s="13">
        <v>325</v>
      </c>
      <c r="B139" s="16" t="s">
        <v>601</v>
      </c>
      <c r="C139" s="16" t="s">
        <v>602</v>
      </c>
      <c r="D139" s="16" t="s">
        <v>21</v>
      </c>
      <c r="E139" s="17">
        <v>5133.1400000000003</v>
      </c>
      <c r="F139" s="13"/>
      <c r="G139" s="13">
        <f t="shared" si="2"/>
        <v>5133.1400000000003</v>
      </c>
    </row>
    <row r="140" spans="1:7" ht="21.75" customHeight="1" x14ac:dyDescent="0.25">
      <c r="A140" s="13">
        <v>327</v>
      </c>
      <c r="B140" s="16" t="s">
        <v>603</v>
      </c>
      <c r="C140" s="16" t="s">
        <v>604</v>
      </c>
      <c r="D140" s="16" t="s">
        <v>187</v>
      </c>
      <c r="E140" s="17">
        <v>5843.89</v>
      </c>
      <c r="F140" s="13">
        <f>VLOOKUP(B140,'[1]VACACIONES 1'!$A$3:$D$56,4,FALSE)</f>
        <v>3103.24</v>
      </c>
      <c r="G140" s="13">
        <f t="shared" si="2"/>
        <v>8947.130000000001</v>
      </c>
    </row>
    <row r="141" spans="1:7" ht="21.75" customHeight="1" x14ac:dyDescent="0.25">
      <c r="A141" s="13">
        <v>329</v>
      </c>
      <c r="B141" s="16" t="s">
        <v>605</v>
      </c>
      <c r="C141" s="16" t="s">
        <v>606</v>
      </c>
      <c r="D141" s="16" t="s">
        <v>188</v>
      </c>
      <c r="E141" s="17">
        <v>4369.96</v>
      </c>
      <c r="F141" s="13"/>
      <c r="G141" s="13">
        <f t="shared" si="2"/>
        <v>4369.96</v>
      </c>
    </row>
    <row r="142" spans="1:7" ht="21.75" customHeight="1" x14ac:dyDescent="0.25">
      <c r="A142" s="13">
        <v>331</v>
      </c>
      <c r="B142" s="16" t="s">
        <v>607</v>
      </c>
      <c r="C142" s="16" t="s">
        <v>608</v>
      </c>
      <c r="D142" s="16" t="s">
        <v>189</v>
      </c>
      <c r="E142" s="17">
        <v>3079.89</v>
      </c>
      <c r="F142" s="13">
        <f>VLOOKUP(B142,'[1]VACACIONES 1'!$A$3:$D$56,4,FALSE)</f>
        <v>1767.21</v>
      </c>
      <c r="G142" s="13">
        <f t="shared" si="2"/>
        <v>4847.1000000000004</v>
      </c>
    </row>
    <row r="143" spans="1:7" ht="21.75" customHeight="1" x14ac:dyDescent="0.25">
      <c r="A143" s="13">
        <v>333</v>
      </c>
      <c r="B143" s="16" t="s">
        <v>609</v>
      </c>
      <c r="C143" s="16" t="s">
        <v>610</v>
      </c>
      <c r="D143" s="16" t="s">
        <v>190</v>
      </c>
      <c r="E143" s="17">
        <v>5935.87</v>
      </c>
      <c r="F143" s="13"/>
      <c r="G143" s="13">
        <f t="shared" si="2"/>
        <v>5935.87</v>
      </c>
    </row>
    <row r="144" spans="1:7" ht="21.75" customHeight="1" x14ac:dyDescent="0.25">
      <c r="A144" s="13">
        <v>335</v>
      </c>
      <c r="B144" s="16" t="s">
        <v>611</v>
      </c>
      <c r="C144" s="16" t="s">
        <v>612</v>
      </c>
      <c r="D144" s="16" t="s">
        <v>191</v>
      </c>
      <c r="E144" s="17">
        <v>5935.87</v>
      </c>
      <c r="F144" s="13"/>
      <c r="G144" s="13">
        <f t="shared" si="2"/>
        <v>5935.87</v>
      </c>
    </row>
    <row r="145" spans="1:7" ht="21.75" customHeight="1" x14ac:dyDescent="0.25">
      <c r="A145" s="13">
        <v>337</v>
      </c>
      <c r="B145" s="16" t="s">
        <v>613</v>
      </c>
      <c r="C145" s="16" t="s">
        <v>614</v>
      </c>
      <c r="D145" s="16" t="s">
        <v>192</v>
      </c>
      <c r="E145" s="17">
        <v>2847.74</v>
      </c>
      <c r="F145" s="13"/>
      <c r="G145" s="13">
        <f t="shared" si="2"/>
        <v>2847.74</v>
      </c>
    </row>
    <row r="146" spans="1:7" ht="21.75" customHeight="1" x14ac:dyDescent="0.25">
      <c r="A146" s="13">
        <v>339</v>
      </c>
      <c r="B146" s="16" t="s">
        <v>615</v>
      </c>
      <c r="C146" s="16" t="s">
        <v>616</v>
      </c>
      <c r="D146" s="16" t="s">
        <v>193</v>
      </c>
      <c r="E146" s="17">
        <v>5133.1400000000003</v>
      </c>
      <c r="F146" s="13"/>
      <c r="G146" s="13">
        <f t="shared" si="2"/>
        <v>5133.1400000000003</v>
      </c>
    </row>
    <row r="147" spans="1:7" ht="21.75" customHeight="1" x14ac:dyDescent="0.25">
      <c r="A147" s="13">
        <v>347</v>
      </c>
      <c r="B147" s="16" t="s">
        <v>617</v>
      </c>
      <c r="C147" s="16" t="s">
        <v>618</v>
      </c>
      <c r="D147" s="16" t="s">
        <v>194</v>
      </c>
      <c r="E147" s="17">
        <v>2232.63</v>
      </c>
      <c r="F147" s="13">
        <f>VLOOKUP(B147,'[1]VACACIONES 1'!$A$3:$D$56,4,FALSE)</f>
        <v>2085.8200000000002</v>
      </c>
      <c r="G147" s="13">
        <f t="shared" si="2"/>
        <v>4318.4500000000007</v>
      </c>
    </row>
    <row r="148" spans="1:7" ht="21.75" customHeight="1" x14ac:dyDescent="0.25">
      <c r="A148" s="13">
        <v>349</v>
      </c>
      <c r="B148" s="16" t="s">
        <v>619</v>
      </c>
      <c r="C148" s="16" t="s">
        <v>620</v>
      </c>
      <c r="D148" s="16" t="s">
        <v>196</v>
      </c>
      <c r="E148" s="17">
        <v>8056.14</v>
      </c>
      <c r="F148" s="13"/>
      <c r="G148" s="13">
        <f t="shared" si="2"/>
        <v>8056.14</v>
      </c>
    </row>
    <row r="149" spans="1:7" ht="21.75" customHeight="1" x14ac:dyDescent="0.25">
      <c r="A149" s="13">
        <v>351</v>
      </c>
      <c r="B149" s="16" t="s">
        <v>621</v>
      </c>
      <c r="C149" s="16" t="s">
        <v>622</v>
      </c>
      <c r="D149" s="16" t="s">
        <v>197</v>
      </c>
      <c r="E149" s="17">
        <v>5695.7</v>
      </c>
      <c r="F149" s="13"/>
      <c r="G149" s="13">
        <f t="shared" si="2"/>
        <v>5695.7</v>
      </c>
    </row>
    <row r="150" spans="1:7" ht="21.75" customHeight="1" x14ac:dyDescent="0.25">
      <c r="A150" s="13">
        <v>353</v>
      </c>
      <c r="B150" s="16" t="s">
        <v>623</v>
      </c>
      <c r="C150" s="16" t="s">
        <v>624</v>
      </c>
      <c r="D150" s="16" t="s">
        <v>198</v>
      </c>
      <c r="E150" s="17">
        <v>5475.35</v>
      </c>
      <c r="F150" s="13"/>
      <c r="G150" s="13">
        <f t="shared" si="2"/>
        <v>5475.35</v>
      </c>
    </row>
    <row r="151" spans="1:7" ht="21.75" customHeight="1" x14ac:dyDescent="0.25">
      <c r="A151" s="13">
        <v>355</v>
      </c>
      <c r="B151" s="16" t="s">
        <v>625</v>
      </c>
      <c r="C151" s="16" t="s">
        <v>626</v>
      </c>
      <c r="D151" s="16" t="s">
        <v>200</v>
      </c>
      <c r="E151" s="17">
        <v>4484.72</v>
      </c>
      <c r="F151" s="13">
        <f>VLOOKUP(B151,'[1]VACACIONES 1'!$A$3:$D$56,4,FALSE)</f>
        <v>2252.58</v>
      </c>
      <c r="G151" s="13">
        <f t="shared" si="2"/>
        <v>6737.3</v>
      </c>
    </row>
    <row r="152" spans="1:7" ht="21.75" customHeight="1" x14ac:dyDescent="0.25">
      <c r="A152" s="13">
        <v>357</v>
      </c>
      <c r="B152" s="16" t="s">
        <v>627</v>
      </c>
      <c r="C152" s="16" t="s">
        <v>628</v>
      </c>
      <c r="D152" s="16" t="s">
        <v>201</v>
      </c>
      <c r="E152" s="17">
        <v>4790.93</v>
      </c>
      <c r="F152" s="13"/>
      <c r="G152" s="13">
        <f t="shared" si="2"/>
        <v>4790.93</v>
      </c>
    </row>
    <row r="153" spans="1:7" ht="21.75" customHeight="1" x14ac:dyDescent="0.25">
      <c r="A153" s="13">
        <v>365</v>
      </c>
      <c r="B153" s="16" t="s">
        <v>629</v>
      </c>
      <c r="C153" s="16" t="s">
        <v>630</v>
      </c>
      <c r="D153" s="16" t="s">
        <v>202</v>
      </c>
      <c r="E153" s="17">
        <v>8444.39</v>
      </c>
      <c r="F153" s="13"/>
      <c r="G153" s="13">
        <f t="shared" si="2"/>
        <v>8444.39</v>
      </c>
    </row>
    <row r="154" spans="1:7" ht="21.75" customHeight="1" x14ac:dyDescent="0.25">
      <c r="A154" s="13">
        <v>367</v>
      </c>
      <c r="B154" s="16" t="s">
        <v>631</v>
      </c>
      <c r="C154" s="16" t="s">
        <v>632</v>
      </c>
      <c r="D154" s="16" t="s">
        <v>18</v>
      </c>
      <c r="E154" s="17">
        <v>6697.27</v>
      </c>
      <c r="F154" s="13"/>
      <c r="G154" s="13">
        <f t="shared" si="2"/>
        <v>6697.27</v>
      </c>
    </row>
    <row r="155" spans="1:7" ht="21.75" customHeight="1" x14ac:dyDescent="0.25">
      <c r="A155" s="13">
        <v>369</v>
      </c>
      <c r="B155" s="16" t="s">
        <v>633</v>
      </c>
      <c r="C155" s="16" t="s">
        <v>634</v>
      </c>
      <c r="D155" s="16" t="s">
        <v>203</v>
      </c>
      <c r="E155" s="17">
        <v>6697.27</v>
      </c>
      <c r="F155" s="13"/>
      <c r="G155" s="13">
        <f t="shared" si="2"/>
        <v>6697.27</v>
      </c>
    </row>
    <row r="156" spans="1:7" ht="21.75" customHeight="1" x14ac:dyDescent="0.25">
      <c r="A156" s="13">
        <v>371</v>
      </c>
      <c r="B156" s="16" t="s">
        <v>635</v>
      </c>
      <c r="C156" s="16" t="s">
        <v>636</v>
      </c>
      <c r="D156" s="16" t="s">
        <v>205</v>
      </c>
      <c r="E156" s="17">
        <v>2208.29</v>
      </c>
      <c r="F156" s="13"/>
      <c r="G156" s="13">
        <f t="shared" si="2"/>
        <v>2208.29</v>
      </c>
    </row>
    <row r="157" spans="1:7" ht="21.75" customHeight="1" x14ac:dyDescent="0.25">
      <c r="A157" s="13">
        <v>373</v>
      </c>
      <c r="B157" s="16" t="s">
        <v>637</v>
      </c>
      <c r="C157" s="16" t="s">
        <v>638</v>
      </c>
      <c r="D157" s="16" t="s">
        <v>206</v>
      </c>
      <c r="E157" s="17">
        <v>7667.89</v>
      </c>
      <c r="F157" s="13"/>
      <c r="G157" s="13">
        <f t="shared" si="2"/>
        <v>7667.89</v>
      </c>
    </row>
    <row r="158" spans="1:7" ht="21.75" customHeight="1" x14ac:dyDescent="0.25">
      <c r="A158" s="13">
        <v>381</v>
      </c>
      <c r="B158" s="16" t="s">
        <v>639</v>
      </c>
      <c r="C158" s="16" t="s">
        <v>640</v>
      </c>
      <c r="D158" s="16" t="s">
        <v>207</v>
      </c>
      <c r="E158" s="17">
        <v>4923.3999999999996</v>
      </c>
      <c r="F158" s="13"/>
      <c r="G158" s="13">
        <f t="shared" si="2"/>
        <v>4923.3999999999996</v>
      </c>
    </row>
    <row r="159" spans="1:7" ht="21.75" customHeight="1" x14ac:dyDescent="0.25">
      <c r="A159" s="13">
        <v>383</v>
      </c>
      <c r="B159" s="16" t="s">
        <v>641</v>
      </c>
      <c r="C159" s="16" t="s">
        <v>642</v>
      </c>
      <c r="D159" s="16" t="s">
        <v>208</v>
      </c>
      <c r="E159" s="17">
        <v>5695.7</v>
      </c>
      <c r="F159" s="13"/>
      <c r="G159" s="13">
        <f t="shared" si="2"/>
        <v>5695.7</v>
      </c>
    </row>
    <row r="160" spans="1:7" ht="21.75" customHeight="1" x14ac:dyDescent="0.25">
      <c r="A160" s="13">
        <v>385</v>
      </c>
      <c r="B160" s="16" t="s">
        <v>643</v>
      </c>
      <c r="C160" s="16" t="s">
        <v>644</v>
      </c>
      <c r="D160" s="16" t="s">
        <v>210</v>
      </c>
      <c r="E160" s="17">
        <v>4923.3999999999996</v>
      </c>
      <c r="F160" s="13"/>
      <c r="G160" s="13">
        <f t="shared" si="2"/>
        <v>4923.3999999999996</v>
      </c>
    </row>
    <row r="161" spans="1:7" ht="21.75" customHeight="1" x14ac:dyDescent="0.25">
      <c r="A161" s="13">
        <v>387</v>
      </c>
      <c r="B161" s="16" t="s">
        <v>645</v>
      </c>
      <c r="C161" s="16" t="s">
        <v>646</v>
      </c>
      <c r="D161" s="16" t="s">
        <v>211</v>
      </c>
      <c r="E161" s="17">
        <v>4790.05</v>
      </c>
      <c r="F161" s="13"/>
      <c r="G161" s="13">
        <f t="shared" si="2"/>
        <v>4790.05</v>
      </c>
    </row>
    <row r="162" spans="1:7" ht="21.75" customHeight="1" x14ac:dyDescent="0.25">
      <c r="A162" s="13">
        <v>389</v>
      </c>
      <c r="B162" s="16" t="s">
        <v>647</v>
      </c>
      <c r="C162" s="16" t="s">
        <v>648</v>
      </c>
      <c r="D162" s="16" t="s">
        <v>212</v>
      </c>
      <c r="E162" s="17">
        <v>4369.96</v>
      </c>
      <c r="F162" s="13"/>
      <c r="G162" s="13">
        <f t="shared" si="2"/>
        <v>4369.96</v>
      </c>
    </row>
    <row r="163" spans="1:7" ht="21.75" customHeight="1" x14ac:dyDescent="0.25">
      <c r="A163" s="13">
        <v>391</v>
      </c>
      <c r="B163" s="16" t="s">
        <v>649</v>
      </c>
      <c r="C163" s="16" t="s">
        <v>650</v>
      </c>
      <c r="D163" s="16" t="s">
        <v>213</v>
      </c>
      <c r="E163" s="17">
        <v>3958.02</v>
      </c>
      <c r="F163" s="13"/>
      <c r="G163" s="13">
        <f t="shared" si="2"/>
        <v>3958.02</v>
      </c>
    </row>
    <row r="164" spans="1:7" ht="21.75" customHeight="1" x14ac:dyDescent="0.25">
      <c r="A164" s="13">
        <v>393</v>
      </c>
      <c r="B164" s="16" t="s">
        <v>651</v>
      </c>
      <c r="C164" s="16" t="s">
        <v>652</v>
      </c>
      <c r="D164" s="16" t="s">
        <v>214</v>
      </c>
      <c r="E164" s="17">
        <v>8056.14</v>
      </c>
      <c r="F164" s="13"/>
      <c r="G164" s="13">
        <f t="shared" si="2"/>
        <v>8056.14</v>
      </c>
    </row>
    <row r="165" spans="1:7" ht="21.75" customHeight="1" x14ac:dyDescent="0.25">
      <c r="A165" s="13">
        <v>395</v>
      </c>
      <c r="B165" s="16" t="s">
        <v>653</v>
      </c>
      <c r="C165" s="16" t="s">
        <v>654</v>
      </c>
      <c r="D165" s="16" t="s">
        <v>215</v>
      </c>
      <c r="E165" s="17">
        <v>5695.7</v>
      </c>
      <c r="F165" s="13"/>
      <c r="G165" s="13">
        <f t="shared" si="2"/>
        <v>5695.7</v>
      </c>
    </row>
    <row r="166" spans="1:7" ht="21.75" customHeight="1" x14ac:dyDescent="0.25">
      <c r="A166" s="13">
        <v>403</v>
      </c>
      <c r="B166" s="16" t="s">
        <v>655</v>
      </c>
      <c r="C166" s="16" t="s">
        <v>656</v>
      </c>
      <c r="D166" s="16" t="s">
        <v>216</v>
      </c>
      <c r="E166" s="17">
        <v>4923.3999999999996</v>
      </c>
      <c r="F166" s="13"/>
      <c r="G166" s="13">
        <f t="shared" si="2"/>
        <v>4923.3999999999996</v>
      </c>
    </row>
    <row r="167" spans="1:7" ht="21.75" customHeight="1" x14ac:dyDescent="0.25">
      <c r="A167" s="13">
        <v>405</v>
      </c>
      <c r="B167" s="16" t="s">
        <v>657</v>
      </c>
      <c r="C167" s="16" t="s">
        <v>658</v>
      </c>
      <c r="D167" s="16" t="s">
        <v>217</v>
      </c>
      <c r="E167" s="17">
        <v>8483.2099999999991</v>
      </c>
      <c r="F167" s="13"/>
      <c r="G167" s="13">
        <f t="shared" si="2"/>
        <v>8483.2099999999991</v>
      </c>
    </row>
    <row r="168" spans="1:7" ht="21.75" customHeight="1" x14ac:dyDescent="0.25">
      <c r="A168" s="13">
        <v>407</v>
      </c>
      <c r="B168" s="16" t="s">
        <v>659</v>
      </c>
      <c r="C168" s="16" t="s">
        <v>660</v>
      </c>
      <c r="D168" s="16" t="s">
        <v>13</v>
      </c>
      <c r="E168" s="17">
        <v>5695.7</v>
      </c>
      <c r="F168" s="13">
        <f>VLOOKUP(B168,'[1]VACACIONES 1'!$A$3:$D$56,4,FALSE)</f>
        <v>2986.77</v>
      </c>
      <c r="G168" s="13">
        <f t="shared" si="2"/>
        <v>8682.4699999999993</v>
      </c>
    </row>
    <row r="169" spans="1:7" ht="21.75" customHeight="1" x14ac:dyDescent="0.25">
      <c r="A169" s="13">
        <v>409</v>
      </c>
      <c r="B169" s="16" t="s">
        <v>661</v>
      </c>
      <c r="C169" s="16" t="s">
        <v>662</v>
      </c>
      <c r="D169" s="16" t="s">
        <v>218</v>
      </c>
      <c r="E169" s="17">
        <v>5695.7</v>
      </c>
      <c r="F169" s="13">
        <f>VLOOKUP(B169,'[1]VACACIONES 1'!$A$3:$D$56,4,FALSE)</f>
        <v>2756.73</v>
      </c>
      <c r="G169" s="13">
        <f t="shared" si="2"/>
        <v>8452.43</v>
      </c>
    </row>
    <row r="170" spans="1:7" ht="21.75" customHeight="1" x14ac:dyDescent="0.25">
      <c r="A170" s="13">
        <v>411</v>
      </c>
      <c r="B170" s="16" t="s">
        <v>663</v>
      </c>
      <c r="C170" s="16" t="s">
        <v>664</v>
      </c>
      <c r="D170" s="16" t="s">
        <v>219</v>
      </c>
      <c r="E170" s="17">
        <v>5546.97</v>
      </c>
      <c r="F170" s="13"/>
      <c r="G170" s="13">
        <f t="shared" si="2"/>
        <v>5546.97</v>
      </c>
    </row>
    <row r="171" spans="1:7" ht="21.75" customHeight="1" x14ac:dyDescent="0.25">
      <c r="A171" s="13">
        <v>413</v>
      </c>
      <c r="B171" s="16" t="s">
        <v>665</v>
      </c>
      <c r="C171" s="16" t="s">
        <v>666</v>
      </c>
      <c r="D171" s="16" t="s">
        <v>220</v>
      </c>
      <c r="E171" s="17">
        <v>3958.02</v>
      </c>
      <c r="F171" s="13"/>
      <c r="G171" s="13">
        <f t="shared" si="2"/>
        <v>3958.02</v>
      </c>
    </row>
    <row r="172" spans="1:7" ht="21.75" customHeight="1" x14ac:dyDescent="0.25">
      <c r="A172" s="13">
        <v>421</v>
      </c>
      <c r="B172" s="16" t="s">
        <v>667</v>
      </c>
      <c r="C172" s="16" t="s">
        <v>668</v>
      </c>
      <c r="D172" s="16" t="s">
        <v>14</v>
      </c>
      <c r="E172" s="17">
        <v>0</v>
      </c>
      <c r="F172" s="13"/>
      <c r="G172" s="13">
        <f t="shared" si="2"/>
        <v>0</v>
      </c>
    </row>
    <row r="173" spans="1:7" ht="21.75" customHeight="1" x14ac:dyDescent="0.25">
      <c r="A173" s="13">
        <v>423</v>
      </c>
      <c r="B173" s="16" t="s">
        <v>669</v>
      </c>
      <c r="C173" s="16" t="s">
        <v>670</v>
      </c>
      <c r="D173" s="16" t="s">
        <v>221</v>
      </c>
      <c r="E173" s="17">
        <v>5935.87</v>
      </c>
      <c r="F173" s="13"/>
      <c r="G173" s="13">
        <f t="shared" si="2"/>
        <v>5935.87</v>
      </c>
    </row>
    <row r="174" spans="1:7" ht="21.75" customHeight="1" x14ac:dyDescent="0.25">
      <c r="A174" s="13">
        <v>425</v>
      </c>
      <c r="B174" s="16" t="s">
        <v>671</v>
      </c>
      <c r="C174" s="16" t="s">
        <v>672</v>
      </c>
      <c r="D174" s="16" t="s">
        <v>222</v>
      </c>
      <c r="E174" s="17">
        <v>8056.14</v>
      </c>
      <c r="F174" s="13">
        <f>VLOOKUP(B174,'[1]VACACIONES 1'!$A$3:$D$56,4,FALSE)</f>
        <v>3786.67</v>
      </c>
      <c r="G174" s="13">
        <f t="shared" si="2"/>
        <v>11842.810000000001</v>
      </c>
    </row>
    <row r="175" spans="1:7" ht="21.75" customHeight="1" x14ac:dyDescent="0.25">
      <c r="A175" s="13">
        <v>427</v>
      </c>
      <c r="B175" s="16" t="s">
        <v>673</v>
      </c>
      <c r="C175" s="16" t="s">
        <v>674</v>
      </c>
      <c r="D175" s="16" t="s">
        <v>223</v>
      </c>
      <c r="E175" s="17">
        <v>6215.88</v>
      </c>
      <c r="F175" s="13">
        <f>VLOOKUP(B175,'[1]VACACIONES 1'!$A$3:$D$56,4,FALSE)</f>
        <v>2726.85</v>
      </c>
      <c r="G175" s="13">
        <f t="shared" si="2"/>
        <v>8942.73</v>
      </c>
    </row>
    <row r="176" spans="1:7" ht="21.75" customHeight="1" x14ac:dyDescent="0.25">
      <c r="A176" s="13">
        <v>429</v>
      </c>
      <c r="B176" s="16" t="s">
        <v>675</v>
      </c>
      <c r="C176" s="16" t="s">
        <v>676</v>
      </c>
      <c r="D176" s="16" t="s">
        <v>224</v>
      </c>
      <c r="E176" s="17">
        <v>3979.54</v>
      </c>
      <c r="F176" s="13"/>
      <c r="G176" s="13">
        <f t="shared" si="2"/>
        <v>3979.54</v>
      </c>
    </row>
    <row r="177" spans="1:7" ht="21.75" customHeight="1" x14ac:dyDescent="0.25">
      <c r="A177" s="13">
        <v>431</v>
      </c>
      <c r="B177" s="16" t="s">
        <v>677</v>
      </c>
      <c r="C177" s="16" t="s">
        <v>678</v>
      </c>
      <c r="D177" s="16" t="s">
        <v>225</v>
      </c>
      <c r="E177" s="17">
        <v>5935.87</v>
      </c>
      <c r="F177" s="13">
        <f>VLOOKUP(B177,'[1]VACACIONES 1'!$A$3:$D$56,4,FALSE)</f>
        <v>2953.87</v>
      </c>
      <c r="G177" s="13">
        <f t="shared" si="2"/>
        <v>8889.74</v>
      </c>
    </row>
    <row r="178" spans="1:7" ht="21.75" customHeight="1" x14ac:dyDescent="0.25">
      <c r="A178" s="13">
        <v>433</v>
      </c>
      <c r="B178" s="16" t="s">
        <v>679</v>
      </c>
      <c r="C178" s="16" t="s">
        <v>680</v>
      </c>
      <c r="D178" s="16" t="s">
        <v>226</v>
      </c>
      <c r="E178" s="17">
        <v>5133.1400000000003</v>
      </c>
      <c r="F178" s="13"/>
      <c r="G178" s="13">
        <f t="shared" si="2"/>
        <v>5133.1400000000003</v>
      </c>
    </row>
    <row r="179" spans="1:7" ht="21.75" customHeight="1" x14ac:dyDescent="0.25">
      <c r="A179" s="13">
        <v>435</v>
      </c>
      <c r="B179" s="16" t="s">
        <v>681</v>
      </c>
      <c r="C179" s="16" t="s">
        <v>682</v>
      </c>
      <c r="D179" s="16" t="s">
        <v>227</v>
      </c>
      <c r="E179" s="17">
        <v>5935.87</v>
      </c>
      <c r="F179" s="13"/>
      <c r="G179" s="13">
        <f t="shared" si="2"/>
        <v>5935.87</v>
      </c>
    </row>
    <row r="180" spans="1:7" ht="21.75" customHeight="1" x14ac:dyDescent="0.25">
      <c r="A180" s="13">
        <v>437</v>
      </c>
      <c r="B180" s="16" t="s">
        <v>683</v>
      </c>
      <c r="C180" s="16" t="s">
        <v>684</v>
      </c>
      <c r="D180" s="16" t="s">
        <v>228</v>
      </c>
      <c r="E180" s="17">
        <v>5935.87</v>
      </c>
      <c r="F180" s="13"/>
      <c r="G180" s="13">
        <f t="shared" si="2"/>
        <v>5935.87</v>
      </c>
    </row>
    <row r="181" spans="1:7" ht="21.75" customHeight="1" x14ac:dyDescent="0.25">
      <c r="A181" s="13">
        <v>439</v>
      </c>
      <c r="B181" s="16" t="s">
        <v>685</v>
      </c>
      <c r="C181" s="16" t="s">
        <v>686</v>
      </c>
      <c r="D181" s="16" t="s">
        <v>229</v>
      </c>
      <c r="E181" s="17">
        <v>4369.96</v>
      </c>
      <c r="F181" s="13"/>
      <c r="G181" s="13">
        <f t="shared" si="2"/>
        <v>4369.96</v>
      </c>
    </row>
    <row r="182" spans="1:7" ht="21.75" customHeight="1" x14ac:dyDescent="0.25">
      <c r="A182" s="13">
        <v>441</v>
      </c>
      <c r="B182" s="16" t="s">
        <v>687</v>
      </c>
      <c r="C182" s="16" t="s">
        <v>688</v>
      </c>
      <c r="D182" s="16" t="s">
        <v>230</v>
      </c>
      <c r="E182" s="17">
        <v>5935.87</v>
      </c>
      <c r="F182" s="13"/>
      <c r="G182" s="13">
        <f t="shared" si="2"/>
        <v>5935.87</v>
      </c>
    </row>
    <row r="183" spans="1:7" ht="21.75" customHeight="1" x14ac:dyDescent="0.25">
      <c r="A183" s="13">
        <v>443</v>
      </c>
      <c r="B183" s="16" t="s">
        <v>689</v>
      </c>
      <c r="C183" s="16" t="s">
        <v>690</v>
      </c>
      <c r="D183" s="16" t="s">
        <v>231</v>
      </c>
      <c r="E183" s="17">
        <v>0</v>
      </c>
      <c r="F183" s="13">
        <f>VLOOKUP(B183,'[1]VACACIONES 1'!$A$3:$D$56,4,FALSE)</f>
        <v>497.71</v>
      </c>
      <c r="G183" s="13">
        <f t="shared" si="2"/>
        <v>497.71</v>
      </c>
    </row>
    <row r="184" spans="1:7" ht="21.75" customHeight="1" x14ac:dyDescent="0.25">
      <c r="A184" s="13">
        <v>445</v>
      </c>
      <c r="B184" s="16" t="s">
        <v>691</v>
      </c>
      <c r="C184" s="16" t="s">
        <v>692</v>
      </c>
      <c r="D184" s="16" t="s">
        <v>232</v>
      </c>
      <c r="E184" s="17">
        <v>2347.38</v>
      </c>
      <c r="F184" s="13">
        <f>VLOOKUP(B184,'[1]VACACIONES 1'!$A$3:$D$56,4,FALSE)</f>
        <v>2082.91</v>
      </c>
      <c r="G184" s="13">
        <f t="shared" si="2"/>
        <v>4430.29</v>
      </c>
    </row>
    <row r="185" spans="1:7" ht="21.75" customHeight="1" x14ac:dyDescent="0.25">
      <c r="A185" s="13">
        <v>447</v>
      </c>
      <c r="B185" s="16" t="s">
        <v>693</v>
      </c>
      <c r="C185" s="16" t="s">
        <v>694</v>
      </c>
      <c r="D185" s="16" t="s">
        <v>233</v>
      </c>
      <c r="E185" s="17">
        <v>5133.1400000000003</v>
      </c>
      <c r="F185" s="13"/>
      <c r="G185" s="13">
        <f t="shared" si="2"/>
        <v>5133.1400000000003</v>
      </c>
    </row>
    <row r="186" spans="1:7" ht="21.75" customHeight="1" x14ac:dyDescent="0.25">
      <c r="A186" s="13">
        <v>455</v>
      </c>
      <c r="B186" s="16" t="s">
        <v>695</v>
      </c>
      <c r="C186" s="16" t="s">
        <v>696</v>
      </c>
      <c r="D186" s="16" t="s">
        <v>234</v>
      </c>
      <c r="E186" s="17">
        <v>4152.21</v>
      </c>
      <c r="F186" s="13">
        <f>VLOOKUP(B186,'[1]VACACIONES 1'!$A$3:$D$56,4,FALSE)</f>
        <v>2199.79</v>
      </c>
      <c r="G186" s="13">
        <f t="shared" si="2"/>
        <v>6352</v>
      </c>
    </row>
    <row r="187" spans="1:7" ht="21.75" customHeight="1" x14ac:dyDescent="0.25">
      <c r="A187" s="13">
        <v>457</v>
      </c>
      <c r="B187" s="16" t="s">
        <v>697</v>
      </c>
      <c r="C187" s="16" t="s">
        <v>698</v>
      </c>
      <c r="D187" s="16" t="s">
        <v>235</v>
      </c>
      <c r="E187" s="17">
        <v>4525.12</v>
      </c>
      <c r="F187" s="13"/>
      <c r="G187" s="13">
        <f t="shared" si="2"/>
        <v>4525.12</v>
      </c>
    </row>
    <row r="188" spans="1:7" ht="21.75" customHeight="1" x14ac:dyDescent="0.25">
      <c r="A188" s="13">
        <v>459</v>
      </c>
      <c r="B188" s="16" t="s">
        <v>699</v>
      </c>
      <c r="C188" s="16" t="s">
        <v>700</v>
      </c>
      <c r="D188" s="16" t="s">
        <v>236</v>
      </c>
      <c r="E188" s="17">
        <v>4332.3900000000003</v>
      </c>
      <c r="F188" s="13"/>
      <c r="G188" s="13">
        <f t="shared" si="2"/>
        <v>4332.3900000000003</v>
      </c>
    </row>
    <row r="189" spans="1:7" ht="21.75" customHeight="1" x14ac:dyDescent="0.25">
      <c r="A189" s="13">
        <v>461</v>
      </c>
      <c r="B189" s="16" t="s">
        <v>701</v>
      </c>
      <c r="C189" s="16" t="s">
        <v>702</v>
      </c>
      <c r="D189" s="16" t="s">
        <v>237</v>
      </c>
      <c r="E189" s="17">
        <v>3959.48</v>
      </c>
      <c r="F189" s="13">
        <f>VLOOKUP(B189,'[1]VACACIONES 1'!$A$3:$D$56,4,FALSE)</f>
        <v>2016.84</v>
      </c>
      <c r="G189" s="13">
        <f t="shared" si="2"/>
        <v>5976.32</v>
      </c>
    </row>
    <row r="190" spans="1:7" ht="21.75" customHeight="1" x14ac:dyDescent="0.25">
      <c r="A190" s="13">
        <v>463</v>
      </c>
      <c r="B190" s="16" t="s">
        <v>703</v>
      </c>
      <c r="C190" s="16" t="s">
        <v>704</v>
      </c>
      <c r="D190" s="16" t="s">
        <v>238</v>
      </c>
      <c r="E190" s="17">
        <v>4923.3999999999996</v>
      </c>
      <c r="F190" s="13"/>
      <c r="G190" s="13">
        <f t="shared" si="2"/>
        <v>4923.3999999999996</v>
      </c>
    </row>
    <row r="191" spans="1:7" ht="21.75" customHeight="1" x14ac:dyDescent="0.25">
      <c r="A191" s="13">
        <v>465</v>
      </c>
      <c r="B191" s="16" t="s">
        <v>705</v>
      </c>
      <c r="C191" s="16" t="s">
        <v>706</v>
      </c>
      <c r="D191" s="16" t="s">
        <v>239</v>
      </c>
      <c r="E191" s="17">
        <v>6331.6</v>
      </c>
      <c r="F191" s="13"/>
      <c r="G191" s="13">
        <f t="shared" si="2"/>
        <v>6331.6</v>
      </c>
    </row>
    <row r="192" spans="1:7" ht="21.75" customHeight="1" x14ac:dyDescent="0.25">
      <c r="A192" s="13">
        <v>467</v>
      </c>
      <c r="B192" s="16" t="s">
        <v>707</v>
      </c>
      <c r="C192" s="16" t="s">
        <v>708</v>
      </c>
      <c r="D192" s="16" t="s">
        <v>240</v>
      </c>
      <c r="E192" s="17">
        <v>5540.15</v>
      </c>
      <c r="F192" s="13">
        <f>VLOOKUP(B192,'[1]VACACIONES 1'!$A$3:$D$56,4,FALSE)</f>
        <v>1233</v>
      </c>
      <c r="G192" s="13">
        <f t="shared" si="2"/>
        <v>6773.15</v>
      </c>
    </row>
    <row r="193" spans="1:7" ht="21.75" customHeight="1" x14ac:dyDescent="0.25">
      <c r="A193" s="13">
        <v>469</v>
      </c>
      <c r="B193" s="16" t="s">
        <v>709</v>
      </c>
      <c r="C193" s="16" t="s">
        <v>710</v>
      </c>
      <c r="D193" s="16" t="s">
        <v>241</v>
      </c>
      <c r="E193" s="17">
        <v>5935.87</v>
      </c>
      <c r="F193" s="13"/>
      <c r="G193" s="13">
        <f t="shared" si="2"/>
        <v>5935.87</v>
      </c>
    </row>
    <row r="194" spans="1:7" ht="21.75" customHeight="1" x14ac:dyDescent="0.25">
      <c r="A194" s="13">
        <v>471</v>
      </c>
      <c r="B194" s="16" t="s">
        <v>711</v>
      </c>
      <c r="C194" s="16" t="s">
        <v>712</v>
      </c>
      <c r="D194" s="16" t="s">
        <v>242</v>
      </c>
      <c r="E194" s="17">
        <v>6140.08</v>
      </c>
      <c r="F194" s="13"/>
      <c r="G194" s="13">
        <f t="shared" si="2"/>
        <v>6140.08</v>
      </c>
    </row>
    <row r="195" spans="1:7" ht="21.75" customHeight="1" x14ac:dyDescent="0.25">
      <c r="A195" s="13">
        <v>473</v>
      </c>
      <c r="B195" s="16" t="s">
        <v>713</v>
      </c>
      <c r="C195" s="16" t="s">
        <v>714</v>
      </c>
      <c r="D195" s="16" t="s">
        <v>243</v>
      </c>
      <c r="E195" s="17">
        <v>10121.950000000001</v>
      </c>
      <c r="F195" s="13"/>
      <c r="G195" s="13">
        <f t="shared" si="2"/>
        <v>10121.950000000001</v>
      </c>
    </row>
    <row r="196" spans="1:7" ht="21.75" customHeight="1" x14ac:dyDescent="0.25">
      <c r="A196" s="13">
        <v>481</v>
      </c>
      <c r="B196" s="16" t="s">
        <v>715</v>
      </c>
      <c r="C196" s="16" t="s">
        <v>716</v>
      </c>
      <c r="D196" s="16" t="s">
        <v>245</v>
      </c>
      <c r="E196" s="17">
        <v>0</v>
      </c>
      <c r="F196" s="13">
        <f>VLOOKUP(B196,'[1]VACACIONES 1'!$A$3:$D$56,4,FALSE)</f>
        <v>3500.63</v>
      </c>
      <c r="G196" s="13">
        <f t="shared" si="2"/>
        <v>3500.63</v>
      </c>
    </row>
    <row r="197" spans="1:7" ht="21.75" customHeight="1" x14ac:dyDescent="0.25">
      <c r="A197" s="13">
        <v>483</v>
      </c>
      <c r="B197" s="16" t="s">
        <v>717</v>
      </c>
      <c r="C197" s="16" t="s">
        <v>718</v>
      </c>
      <c r="D197" s="16" t="s">
        <v>246</v>
      </c>
      <c r="E197" s="17">
        <v>8444.39</v>
      </c>
      <c r="F197" s="13"/>
      <c r="G197" s="13">
        <f t="shared" ref="G197:G252" si="3">+E197+F197</f>
        <v>8444.39</v>
      </c>
    </row>
    <row r="198" spans="1:7" ht="21.75" customHeight="1" x14ac:dyDescent="0.25">
      <c r="A198" s="13">
        <v>485</v>
      </c>
      <c r="B198" s="16" t="s">
        <v>719</v>
      </c>
      <c r="C198" s="16" t="s">
        <v>720</v>
      </c>
      <c r="D198" s="16" t="s">
        <v>247</v>
      </c>
      <c r="E198" s="17">
        <v>7667.89</v>
      </c>
      <c r="F198" s="13"/>
      <c r="G198" s="13">
        <f t="shared" si="3"/>
        <v>7667.89</v>
      </c>
    </row>
    <row r="199" spans="1:7" ht="21.75" customHeight="1" x14ac:dyDescent="0.25">
      <c r="A199" s="13">
        <v>487</v>
      </c>
      <c r="B199" s="16" t="s">
        <v>721</v>
      </c>
      <c r="C199" s="16" t="s">
        <v>722</v>
      </c>
      <c r="D199" s="16" t="s">
        <v>248</v>
      </c>
      <c r="E199" s="17">
        <v>6697.27</v>
      </c>
      <c r="F199" s="13"/>
      <c r="G199" s="13">
        <f t="shared" si="3"/>
        <v>6697.27</v>
      </c>
    </row>
    <row r="200" spans="1:7" ht="21.75" customHeight="1" x14ac:dyDescent="0.25">
      <c r="A200" s="13">
        <v>489</v>
      </c>
      <c r="B200" s="16" t="s">
        <v>723</v>
      </c>
      <c r="C200" s="16" t="s">
        <v>724</v>
      </c>
      <c r="D200" s="16" t="s">
        <v>249</v>
      </c>
      <c r="E200" s="17">
        <v>6697.27</v>
      </c>
      <c r="F200" s="13"/>
      <c r="G200" s="13">
        <f t="shared" si="3"/>
        <v>6697.27</v>
      </c>
    </row>
    <row r="201" spans="1:7" ht="21.75" customHeight="1" x14ac:dyDescent="0.25">
      <c r="A201" s="13">
        <v>491</v>
      </c>
      <c r="B201" s="16" t="s">
        <v>725</v>
      </c>
      <c r="C201" s="16" t="s">
        <v>726</v>
      </c>
      <c r="D201" s="16" t="s">
        <v>250</v>
      </c>
      <c r="E201" s="17">
        <v>6697.27</v>
      </c>
      <c r="F201" s="13"/>
      <c r="G201" s="13">
        <f t="shared" si="3"/>
        <v>6697.27</v>
      </c>
    </row>
    <row r="202" spans="1:7" ht="21.75" customHeight="1" x14ac:dyDescent="0.25">
      <c r="A202" s="13">
        <v>493</v>
      </c>
      <c r="B202" s="16" t="s">
        <v>727</v>
      </c>
      <c r="C202" s="16" t="s">
        <v>728</v>
      </c>
      <c r="D202" s="16" t="s">
        <v>251</v>
      </c>
      <c r="E202" s="17">
        <v>5726.65</v>
      </c>
      <c r="F202" s="13"/>
      <c r="G202" s="13">
        <f t="shared" si="3"/>
        <v>5726.65</v>
      </c>
    </row>
    <row r="203" spans="1:7" ht="21.75" customHeight="1" x14ac:dyDescent="0.25">
      <c r="A203" s="13">
        <v>495</v>
      </c>
      <c r="B203" s="16" t="s">
        <v>729</v>
      </c>
      <c r="C203" s="16" t="s">
        <v>730</v>
      </c>
      <c r="D203" s="16" t="s">
        <v>252</v>
      </c>
      <c r="E203" s="17">
        <v>1083.42</v>
      </c>
      <c r="F203" s="13"/>
      <c r="G203" s="13">
        <f t="shared" si="3"/>
        <v>1083.42</v>
      </c>
    </row>
    <row r="204" spans="1:7" ht="21.75" customHeight="1" x14ac:dyDescent="0.25">
      <c r="A204" s="13">
        <v>503</v>
      </c>
      <c r="B204" s="16" t="s">
        <v>731</v>
      </c>
      <c r="C204" s="16" t="s">
        <v>732</v>
      </c>
      <c r="D204" s="16" t="s">
        <v>253</v>
      </c>
      <c r="E204" s="17">
        <v>3979.54</v>
      </c>
      <c r="F204" s="13"/>
      <c r="G204" s="13">
        <f t="shared" si="3"/>
        <v>3979.54</v>
      </c>
    </row>
    <row r="205" spans="1:7" ht="21.75" customHeight="1" x14ac:dyDescent="0.25">
      <c r="A205" s="13">
        <v>505</v>
      </c>
      <c r="B205" s="16" t="s">
        <v>733</v>
      </c>
      <c r="C205" s="16" t="s">
        <v>734</v>
      </c>
      <c r="D205" s="16" t="s">
        <v>254</v>
      </c>
      <c r="E205" s="17">
        <v>4561.91</v>
      </c>
      <c r="F205" s="13"/>
      <c r="G205" s="13">
        <f t="shared" si="3"/>
        <v>4561.91</v>
      </c>
    </row>
    <row r="206" spans="1:7" ht="21.75" customHeight="1" x14ac:dyDescent="0.25">
      <c r="A206" s="13">
        <v>507</v>
      </c>
      <c r="B206" s="16" t="s">
        <v>735</v>
      </c>
      <c r="C206" s="16" t="s">
        <v>736</v>
      </c>
      <c r="D206" s="16" t="s">
        <v>255</v>
      </c>
      <c r="E206" s="17">
        <v>6697.27</v>
      </c>
      <c r="F206" s="13"/>
      <c r="G206" s="13">
        <f t="shared" si="3"/>
        <v>6697.27</v>
      </c>
    </row>
    <row r="207" spans="1:7" ht="21.75" customHeight="1" x14ac:dyDescent="0.25">
      <c r="A207" s="13">
        <v>509</v>
      </c>
      <c r="B207" s="16" t="s">
        <v>737</v>
      </c>
      <c r="C207" s="16" t="s">
        <v>738</v>
      </c>
      <c r="D207" s="16" t="s">
        <v>256</v>
      </c>
      <c r="E207" s="17">
        <v>6697.27</v>
      </c>
      <c r="F207" s="13"/>
      <c r="G207" s="13">
        <f t="shared" si="3"/>
        <v>6697.27</v>
      </c>
    </row>
    <row r="208" spans="1:7" ht="21.75" customHeight="1" x14ac:dyDescent="0.25">
      <c r="A208" s="13">
        <v>511</v>
      </c>
      <c r="B208" s="16" t="s">
        <v>739</v>
      </c>
      <c r="C208" s="16" t="s">
        <v>740</v>
      </c>
      <c r="D208" s="16" t="s">
        <v>258</v>
      </c>
      <c r="E208" s="17">
        <v>4016.79</v>
      </c>
      <c r="F208" s="13"/>
      <c r="G208" s="13">
        <f t="shared" si="3"/>
        <v>4016.79</v>
      </c>
    </row>
    <row r="209" spans="1:7" ht="21.75" customHeight="1" x14ac:dyDescent="0.25">
      <c r="A209" s="13">
        <v>513</v>
      </c>
      <c r="B209" s="16" t="s">
        <v>741</v>
      </c>
      <c r="C209" s="16" t="s">
        <v>742</v>
      </c>
      <c r="D209" s="16" t="s">
        <v>259</v>
      </c>
      <c r="E209" s="17">
        <v>4561.91</v>
      </c>
      <c r="F209" s="13"/>
      <c r="G209" s="13">
        <f t="shared" si="3"/>
        <v>4561.91</v>
      </c>
    </row>
    <row r="210" spans="1:7" ht="21.75" customHeight="1" x14ac:dyDescent="0.25">
      <c r="A210" s="13">
        <v>515</v>
      </c>
      <c r="B210" s="16" t="s">
        <v>743</v>
      </c>
      <c r="C210" s="16" t="s">
        <v>744</v>
      </c>
      <c r="D210" s="16" t="s">
        <v>260</v>
      </c>
      <c r="E210" s="17">
        <v>4561.91</v>
      </c>
      <c r="F210" s="13"/>
      <c r="G210" s="13">
        <f t="shared" si="3"/>
        <v>4561.91</v>
      </c>
    </row>
    <row r="211" spans="1:7" ht="21.75" customHeight="1" x14ac:dyDescent="0.25">
      <c r="A211" s="13">
        <v>523</v>
      </c>
      <c r="B211" s="16" t="s">
        <v>745</v>
      </c>
      <c r="C211" s="16" t="s">
        <v>746</v>
      </c>
      <c r="D211" s="16" t="s">
        <v>261</v>
      </c>
      <c r="E211" s="17">
        <v>7667.89</v>
      </c>
      <c r="F211" s="13"/>
      <c r="G211" s="13">
        <f t="shared" si="3"/>
        <v>7667.89</v>
      </c>
    </row>
    <row r="212" spans="1:7" ht="21.75" customHeight="1" x14ac:dyDescent="0.25">
      <c r="A212" s="13">
        <v>525</v>
      </c>
      <c r="B212" s="16" t="s">
        <v>747</v>
      </c>
      <c r="C212" s="16" t="s">
        <v>748</v>
      </c>
      <c r="D212" s="16" t="s">
        <v>262</v>
      </c>
      <c r="E212" s="17">
        <v>5726.65</v>
      </c>
      <c r="F212" s="13"/>
      <c r="G212" s="13">
        <f t="shared" si="3"/>
        <v>5726.65</v>
      </c>
    </row>
    <row r="213" spans="1:7" ht="21.75" customHeight="1" x14ac:dyDescent="0.25">
      <c r="A213" s="13">
        <v>527</v>
      </c>
      <c r="B213" s="16" t="s">
        <v>749</v>
      </c>
      <c r="C213" s="16" t="s">
        <v>750</v>
      </c>
      <c r="D213" s="16" t="s">
        <v>263</v>
      </c>
      <c r="E213" s="17">
        <v>5726.65</v>
      </c>
      <c r="F213" s="13"/>
      <c r="G213" s="13">
        <f t="shared" si="3"/>
        <v>5726.65</v>
      </c>
    </row>
    <row r="214" spans="1:7" ht="21.75" customHeight="1" x14ac:dyDescent="0.25">
      <c r="A214" s="13">
        <v>529</v>
      </c>
      <c r="B214" s="16" t="s">
        <v>751</v>
      </c>
      <c r="C214" s="16" t="s">
        <v>752</v>
      </c>
      <c r="D214" s="16" t="s">
        <v>264</v>
      </c>
      <c r="E214" s="17">
        <v>7668.42</v>
      </c>
      <c r="F214" s="13">
        <f>VLOOKUP(B214,'[1]VACACIONES 1'!$A$3:$D$56,4,FALSE)</f>
        <v>747.72</v>
      </c>
      <c r="G214" s="13">
        <f t="shared" si="3"/>
        <v>8416.14</v>
      </c>
    </row>
    <row r="215" spans="1:7" ht="21.75" customHeight="1" x14ac:dyDescent="0.25">
      <c r="A215" s="13">
        <v>537</v>
      </c>
      <c r="B215" s="16" t="s">
        <v>753</v>
      </c>
      <c r="C215" s="16" t="s">
        <v>754</v>
      </c>
      <c r="D215" s="16" t="s">
        <v>265</v>
      </c>
      <c r="E215" s="17">
        <v>8444.39</v>
      </c>
      <c r="F215" s="13">
        <f>VLOOKUP(B215,'[1]VACACIONES 1'!$A$3:$D$56,4,FALSE)</f>
        <v>2177.4699999999998</v>
      </c>
      <c r="G215" s="13">
        <f t="shared" si="3"/>
        <v>10621.859999999999</v>
      </c>
    </row>
    <row r="216" spans="1:7" ht="21.75" customHeight="1" x14ac:dyDescent="0.25">
      <c r="A216" s="13">
        <v>539</v>
      </c>
      <c r="B216" s="16" t="s">
        <v>755</v>
      </c>
      <c r="C216" s="16" t="s">
        <v>756</v>
      </c>
      <c r="D216" s="16" t="s">
        <v>266</v>
      </c>
      <c r="E216" s="17">
        <v>6697.27</v>
      </c>
      <c r="F216" s="13"/>
      <c r="G216" s="13">
        <f t="shared" si="3"/>
        <v>6697.27</v>
      </c>
    </row>
    <row r="217" spans="1:7" ht="21.75" customHeight="1" x14ac:dyDescent="0.25">
      <c r="A217" s="13">
        <v>541</v>
      </c>
      <c r="B217" s="16" t="s">
        <v>757</v>
      </c>
      <c r="C217" s="16" t="s">
        <v>758</v>
      </c>
      <c r="D217" s="16" t="s">
        <v>267</v>
      </c>
      <c r="E217" s="17">
        <v>6697.27</v>
      </c>
      <c r="F217" s="13"/>
      <c r="G217" s="13">
        <f t="shared" si="3"/>
        <v>6697.27</v>
      </c>
    </row>
    <row r="218" spans="1:7" ht="21.75" customHeight="1" x14ac:dyDescent="0.25">
      <c r="A218" s="13">
        <v>543</v>
      </c>
      <c r="B218" s="16" t="s">
        <v>759</v>
      </c>
      <c r="C218" s="16" t="s">
        <v>760</v>
      </c>
      <c r="D218" s="16" t="s">
        <v>268</v>
      </c>
      <c r="E218" s="17">
        <v>6697.27</v>
      </c>
      <c r="F218" s="13">
        <f>VLOOKUP(B218,'[1]VACACIONES 1'!$A$3:$D$56,4,FALSE)</f>
        <v>2034.15</v>
      </c>
      <c r="G218" s="13">
        <f t="shared" si="3"/>
        <v>8731.42</v>
      </c>
    </row>
    <row r="219" spans="1:7" ht="21.75" customHeight="1" x14ac:dyDescent="0.25">
      <c r="A219" s="13">
        <v>551</v>
      </c>
      <c r="B219" s="16" t="s">
        <v>761</v>
      </c>
      <c r="C219" s="16" t="s">
        <v>762</v>
      </c>
      <c r="D219" s="16" t="s">
        <v>269</v>
      </c>
      <c r="E219" s="17">
        <v>5338.41</v>
      </c>
      <c r="F219" s="13"/>
      <c r="G219" s="13">
        <f t="shared" si="3"/>
        <v>5338.41</v>
      </c>
    </row>
    <row r="220" spans="1:7" ht="21.75" customHeight="1" x14ac:dyDescent="0.25">
      <c r="A220" s="13">
        <v>553</v>
      </c>
      <c r="B220" s="16" t="s">
        <v>763</v>
      </c>
      <c r="C220" s="16" t="s">
        <v>764</v>
      </c>
      <c r="D220" s="16" t="s">
        <v>270</v>
      </c>
      <c r="E220" s="17">
        <v>5853.38</v>
      </c>
      <c r="F220" s="13"/>
      <c r="G220" s="13">
        <f t="shared" si="3"/>
        <v>5853.38</v>
      </c>
    </row>
    <row r="221" spans="1:7" ht="21.75" customHeight="1" x14ac:dyDescent="0.25">
      <c r="A221" s="13">
        <v>555</v>
      </c>
      <c r="B221" s="16" t="s">
        <v>765</v>
      </c>
      <c r="C221" s="16" t="s">
        <v>766</v>
      </c>
      <c r="D221" s="16" t="s">
        <v>271</v>
      </c>
      <c r="E221" s="17">
        <v>8444.39</v>
      </c>
      <c r="F221" s="13"/>
      <c r="G221" s="13">
        <f t="shared" si="3"/>
        <v>8444.39</v>
      </c>
    </row>
    <row r="222" spans="1:7" ht="21.75" customHeight="1" x14ac:dyDescent="0.25">
      <c r="A222" s="13">
        <v>557</v>
      </c>
      <c r="B222" s="16" t="s">
        <v>767</v>
      </c>
      <c r="C222" s="16" t="s">
        <v>768</v>
      </c>
      <c r="D222" s="16" t="s">
        <v>272</v>
      </c>
      <c r="E222" s="17">
        <v>6697.27</v>
      </c>
      <c r="F222" s="13"/>
      <c r="G222" s="13">
        <f t="shared" si="3"/>
        <v>6697.27</v>
      </c>
    </row>
    <row r="223" spans="1:7" ht="21.75" customHeight="1" x14ac:dyDescent="0.25">
      <c r="A223" s="13">
        <v>565</v>
      </c>
      <c r="B223" s="16" t="s">
        <v>769</v>
      </c>
      <c r="C223" s="16" t="s">
        <v>770</v>
      </c>
      <c r="D223" s="16" t="s">
        <v>15</v>
      </c>
      <c r="E223" s="17">
        <v>4420.53</v>
      </c>
      <c r="F223" s="13"/>
      <c r="G223" s="13">
        <f t="shared" si="3"/>
        <v>4420.53</v>
      </c>
    </row>
    <row r="224" spans="1:7" ht="21.75" customHeight="1" x14ac:dyDescent="0.25">
      <c r="A224" s="13">
        <v>567</v>
      </c>
      <c r="B224" s="16" t="s">
        <v>771</v>
      </c>
      <c r="C224" s="16" t="s">
        <v>772</v>
      </c>
      <c r="D224" s="16" t="s">
        <v>16</v>
      </c>
      <c r="E224" s="17">
        <v>4561.91</v>
      </c>
      <c r="F224" s="13"/>
      <c r="G224" s="13">
        <f t="shared" si="3"/>
        <v>4561.91</v>
      </c>
    </row>
    <row r="225" spans="1:7" ht="21.75" customHeight="1" x14ac:dyDescent="0.25">
      <c r="A225" s="13">
        <v>569</v>
      </c>
      <c r="B225" s="16" t="s">
        <v>773</v>
      </c>
      <c r="C225" s="16" t="s">
        <v>774</v>
      </c>
      <c r="D225" s="16" t="s">
        <v>17</v>
      </c>
      <c r="E225" s="17">
        <v>5338.41</v>
      </c>
      <c r="F225" s="13"/>
      <c r="G225" s="13">
        <f t="shared" si="3"/>
        <v>5338.41</v>
      </c>
    </row>
    <row r="226" spans="1:7" ht="21.75" customHeight="1" x14ac:dyDescent="0.25">
      <c r="A226" s="13">
        <v>571</v>
      </c>
      <c r="B226" s="16" t="s">
        <v>775</v>
      </c>
      <c r="C226" s="16" t="s">
        <v>776</v>
      </c>
      <c r="D226" s="16" t="s">
        <v>273</v>
      </c>
      <c r="E226" s="17">
        <v>5052.03</v>
      </c>
      <c r="F226" s="13"/>
      <c r="G226" s="13">
        <f t="shared" si="3"/>
        <v>5052.03</v>
      </c>
    </row>
    <row r="227" spans="1:7" ht="21.75" customHeight="1" x14ac:dyDescent="0.25">
      <c r="A227" s="13">
        <v>579</v>
      </c>
      <c r="B227" s="16" t="s">
        <v>777</v>
      </c>
      <c r="C227" s="16" t="s">
        <v>778</v>
      </c>
      <c r="D227" s="16" t="s">
        <v>274</v>
      </c>
      <c r="E227" s="17">
        <v>3221.41</v>
      </c>
      <c r="F227" s="13">
        <f>VLOOKUP(B227,'[1]VACACIONES 1'!$A$3:$D$56,4,FALSE)</f>
        <v>2779.9</v>
      </c>
      <c r="G227" s="13">
        <f t="shared" si="3"/>
        <v>6001.3099999999995</v>
      </c>
    </row>
    <row r="228" spans="1:7" ht="21.75" customHeight="1" x14ac:dyDescent="0.25">
      <c r="A228" s="13">
        <v>581</v>
      </c>
      <c r="B228" s="16" t="s">
        <v>779</v>
      </c>
      <c r="C228" s="16" t="s">
        <v>780</v>
      </c>
      <c r="D228" s="16" t="s">
        <v>275</v>
      </c>
      <c r="E228" s="17">
        <v>5619.1</v>
      </c>
      <c r="F228" s="13"/>
      <c r="G228" s="13">
        <f t="shared" si="3"/>
        <v>5619.1</v>
      </c>
    </row>
    <row r="229" spans="1:7" ht="21.75" customHeight="1" x14ac:dyDescent="0.25">
      <c r="A229" s="13">
        <v>583</v>
      </c>
      <c r="B229" s="16" t="s">
        <v>781</v>
      </c>
      <c r="C229" s="16" t="s">
        <v>782</v>
      </c>
      <c r="D229" s="16" t="s">
        <v>276</v>
      </c>
      <c r="E229" s="17">
        <v>3377.76</v>
      </c>
      <c r="F229" s="13">
        <f>VLOOKUP(B229,'[1]VACACIONES 1'!$A$3:$D$56,4,FALSE)</f>
        <v>1752.69</v>
      </c>
      <c r="G229" s="13">
        <f t="shared" si="3"/>
        <v>5130.4500000000007</v>
      </c>
    </row>
    <row r="230" spans="1:7" ht="21.75" customHeight="1" x14ac:dyDescent="0.25">
      <c r="A230" s="13">
        <v>585</v>
      </c>
      <c r="B230" s="16" t="s">
        <v>783</v>
      </c>
      <c r="C230" s="16" t="s">
        <v>784</v>
      </c>
      <c r="D230" s="16" t="s">
        <v>277</v>
      </c>
      <c r="E230" s="17">
        <v>4742.57</v>
      </c>
      <c r="F230" s="13"/>
      <c r="G230" s="13">
        <f t="shared" si="3"/>
        <v>4742.57</v>
      </c>
    </row>
    <row r="231" spans="1:7" ht="21.75" customHeight="1" x14ac:dyDescent="0.25">
      <c r="A231" s="13">
        <v>587</v>
      </c>
      <c r="B231" s="16" t="s">
        <v>785</v>
      </c>
      <c r="C231" s="16" t="s">
        <v>786</v>
      </c>
      <c r="D231" s="16" t="s">
        <v>278</v>
      </c>
      <c r="E231" s="17">
        <v>5612.27</v>
      </c>
      <c r="F231" s="13"/>
      <c r="G231" s="13">
        <f t="shared" si="3"/>
        <v>5612.27</v>
      </c>
    </row>
    <row r="232" spans="1:7" ht="21.75" customHeight="1" x14ac:dyDescent="0.25">
      <c r="A232" s="13">
        <v>589</v>
      </c>
      <c r="B232" s="16" t="s">
        <v>787</v>
      </c>
      <c r="C232" s="16" t="s">
        <v>788</v>
      </c>
      <c r="D232" s="16" t="s">
        <v>279</v>
      </c>
      <c r="E232" s="17">
        <v>5133.1400000000003</v>
      </c>
      <c r="F232" s="13"/>
      <c r="G232" s="13">
        <f t="shared" si="3"/>
        <v>5133.1400000000003</v>
      </c>
    </row>
    <row r="233" spans="1:7" ht="21.75" customHeight="1" x14ac:dyDescent="0.25">
      <c r="A233" s="13">
        <v>591</v>
      </c>
      <c r="B233" s="16" t="s">
        <v>789</v>
      </c>
      <c r="C233" s="16" t="s">
        <v>790</v>
      </c>
      <c r="D233" s="16" t="s">
        <v>280</v>
      </c>
      <c r="E233" s="17">
        <v>4195.09</v>
      </c>
      <c r="F233" s="13">
        <f>VLOOKUP(B233,'[1]VACACIONES 1'!$A$3:$D$56,4,FALSE)</f>
        <v>1299.0899999999999</v>
      </c>
      <c r="G233" s="13">
        <f t="shared" si="3"/>
        <v>5494.18</v>
      </c>
    </row>
    <row r="234" spans="1:7" ht="21.75" customHeight="1" x14ac:dyDescent="0.25">
      <c r="A234" s="13">
        <v>593</v>
      </c>
      <c r="B234" s="16" t="s">
        <v>791</v>
      </c>
      <c r="C234" s="16" t="s">
        <v>792</v>
      </c>
      <c r="D234" s="16" t="s">
        <v>281</v>
      </c>
      <c r="E234" s="17">
        <v>5704.04</v>
      </c>
      <c r="F234" s="13"/>
      <c r="G234" s="13">
        <f t="shared" si="3"/>
        <v>5704.04</v>
      </c>
    </row>
    <row r="235" spans="1:7" ht="21.75" customHeight="1" x14ac:dyDescent="0.25">
      <c r="A235" s="13">
        <v>595</v>
      </c>
      <c r="B235" s="16" t="s">
        <v>793</v>
      </c>
      <c r="C235" s="16" t="s">
        <v>794</v>
      </c>
      <c r="D235" s="16" t="s">
        <v>282</v>
      </c>
      <c r="E235" s="17">
        <v>443.86</v>
      </c>
      <c r="F235" s="13">
        <f>VLOOKUP(B235,'[1]VACACIONES 1'!$A$3:$D$56,4,FALSE)</f>
        <v>2666.59</v>
      </c>
      <c r="G235" s="13">
        <f t="shared" si="3"/>
        <v>3110.4500000000003</v>
      </c>
    </row>
    <row r="236" spans="1:7" ht="21.75" customHeight="1" x14ac:dyDescent="0.25">
      <c r="A236" s="13">
        <v>597</v>
      </c>
      <c r="B236" s="16" t="s">
        <v>795</v>
      </c>
      <c r="C236" s="16" t="s">
        <v>796</v>
      </c>
      <c r="D236" s="16" t="s">
        <v>283</v>
      </c>
      <c r="E236" s="17">
        <v>3923.39</v>
      </c>
      <c r="F236" s="13">
        <f>VLOOKUP(B236,'[1]VACACIONES 1'!$A$3:$D$56,4,FALSE)</f>
        <v>1731.46</v>
      </c>
      <c r="G236" s="13">
        <f t="shared" si="3"/>
        <v>5654.85</v>
      </c>
    </row>
    <row r="237" spans="1:7" ht="21.75" customHeight="1" x14ac:dyDescent="0.25">
      <c r="A237" s="13">
        <v>599</v>
      </c>
      <c r="B237" s="16" t="s">
        <v>797</v>
      </c>
      <c r="C237" s="16" t="s">
        <v>798</v>
      </c>
      <c r="D237" s="16" t="s">
        <v>284</v>
      </c>
      <c r="E237" s="17">
        <v>8444.39</v>
      </c>
      <c r="F237" s="13"/>
      <c r="G237" s="13">
        <f t="shared" si="3"/>
        <v>8444.39</v>
      </c>
    </row>
    <row r="238" spans="1:7" ht="21.75" customHeight="1" x14ac:dyDescent="0.25">
      <c r="A238" s="13">
        <v>601</v>
      </c>
      <c r="B238" s="16" t="s">
        <v>799</v>
      </c>
      <c r="C238" s="16" t="s">
        <v>800</v>
      </c>
      <c r="D238" s="16" t="s">
        <v>285</v>
      </c>
      <c r="E238" s="17">
        <v>5537.31</v>
      </c>
      <c r="F238" s="13"/>
      <c r="G238" s="13">
        <f t="shared" si="3"/>
        <v>5537.31</v>
      </c>
    </row>
    <row r="239" spans="1:7" ht="21.75" customHeight="1" x14ac:dyDescent="0.25">
      <c r="A239" s="13">
        <v>603</v>
      </c>
      <c r="B239" s="16" t="s">
        <v>801</v>
      </c>
      <c r="C239" s="16" t="s">
        <v>802</v>
      </c>
      <c r="D239" s="16" t="s">
        <v>286</v>
      </c>
      <c r="E239" s="17">
        <v>6697.27</v>
      </c>
      <c r="F239" s="13"/>
      <c r="G239" s="13">
        <f t="shared" si="3"/>
        <v>6697.27</v>
      </c>
    </row>
    <row r="240" spans="1:7" ht="21.75" customHeight="1" x14ac:dyDescent="0.25">
      <c r="A240" s="13">
        <v>605</v>
      </c>
      <c r="B240" s="16" t="s">
        <v>803</v>
      </c>
      <c r="C240" s="16" t="s">
        <v>804</v>
      </c>
      <c r="D240" s="16" t="s">
        <v>287</v>
      </c>
      <c r="E240" s="17">
        <v>5540.15</v>
      </c>
      <c r="F240" s="13"/>
      <c r="G240" s="13">
        <f t="shared" si="3"/>
        <v>5540.15</v>
      </c>
    </row>
    <row r="241" spans="1:7" ht="21.75" customHeight="1" x14ac:dyDescent="0.25">
      <c r="A241" s="13">
        <v>607</v>
      </c>
      <c r="B241" s="16" t="s">
        <v>805</v>
      </c>
      <c r="C241" s="16" t="s">
        <v>806</v>
      </c>
      <c r="D241" s="16" t="s">
        <v>288</v>
      </c>
      <c r="E241" s="17">
        <v>5741.24</v>
      </c>
      <c r="F241" s="13"/>
      <c r="G241" s="13">
        <f t="shared" si="3"/>
        <v>5741.24</v>
      </c>
    </row>
    <row r="242" spans="1:7" ht="21.75" customHeight="1" x14ac:dyDescent="0.25">
      <c r="A242" s="13">
        <v>609</v>
      </c>
      <c r="B242" s="16" t="s">
        <v>807</v>
      </c>
      <c r="C242" s="16" t="s">
        <v>808</v>
      </c>
      <c r="D242" s="16" t="s">
        <v>289</v>
      </c>
      <c r="E242" s="17">
        <v>5780.45</v>
      </c>
      <c r="F242" s="13">
        <f>VLOOKUP(B242,'[1]VACACIONES 1'!$A$3:$D$56,4,FALSE)</f>
        <v>2760.06</v>
      </c>
      <c r="G242" s="13">
        <f t="shared" si="3"/>
        <v>8540.51</v>
      </c>
    </row>
    <row r="243" spans="1:7" ht="21.75" customHeight="1" x14ac:dyDescent="0.25">
      <c r="A243" s="13">
        <v>611</v>
      </c>
      <c r="B243" s="16" t="s">
        <v>809</v>
      </c>
      <c r="C243" s="16" t="s">
        <v>810</v>
      </c>
      <c r="D243" s="16" t="s">
        <v>290</v>
      </c>
      <c r="E243" s="17">
        <v>5281.62</v>
      </c>
      <c r="F243" s="13"/>
      <c r="G243" s="13">
        <f t="shared" si="3"/>
        <v>5281.62</v>
      </c>
    </row>
    <row r="244" spans="1:7" ht="21.75" customHeight="1" x14ac:dyDescent="0.25">
      <c r="A244" s="13">
        <v>613</v>
      </c>
      <c r="B244" s="16" t="s">
        <v>811</v>
      </c>
      <c r="C244" s="16" t="s">
        <v>812</v>
      </c>
      <c r="D244" s="16" t="s">
        <v>291</v>
      </c>
      <c r="E244" s="17">
        <v>2660.47</v>
      </c>
      <c r="F244" s="13">
        <f>VLOOKUP(B244,'[1]VACACIONES 1'!$A$3:$D$56,4,FALSE)</f>
        <v>2644.96</v>
      </c>
      <c r="G244" s="13">
        <f t="shared" si="3"/>
        <v>5305.43</v>
      </c>
    </row>
    <row r="245" spans="1:7" ht="21.75" customHeight="1" x14ac:dyDescent="0.25">
      <c r="A245" s="13">
        <v>615</v>
      </c>
      <c r="B245" s="16" t="s">
        <v>813</v>
      </c>
      <c r="C245" s="16" t="s">
        <v>814</v>
      </c>
      <c r="D245" s="16" t="s">
        <v>292</v>
      </c>
      <c r="E245" s="17">
        <v>5133.1400000000003</v>
      </c>
      <c r="F245" s="13"/>
      <c r="G245" s="13">
        <f t="shared" si="3"/>
        <v>5133.1400000000003</v>
      </c>
    </row>
    <row r="246" spans="1:7" ht="21.75" customHeight="1" x14ac:dyDescent="0.25">
      <c r="A246" s="13">
        <v>617</v>
      </c>
      <c r="B246" s="16" t="s">
        <v>815</v>
      </c>
      <c r="C246" s="16" t="s">
        <v>816</v>
      </c>
      <c r="D246" s="16" t="s">
        <v>293</v>
      </c>
      <c r="E246" s="17">
        <v>6042.86</v>
      </c>
      <c r="F246" s="13"/>
      <c r="G246" s="13">
        <f t="shared" si="3"/>
        <v>6042.86</v>
      </c>
    </row>
    <row r="247" spans="1:7" ht="21.75" customHeight="1" x14ac:dyDescent="0.25">
      <c r="A247" s="13">
        <v>619</v>
      </c>
      <c r="B247" s="16" t="s">
        <v>817</v>
      </c>
      <c r="C247" s="16" t="s">
        <v>818</v>
      </c>
      <c r="D247" s="16" t="s">
        <v>294</v>
      </c>
      <c r="E247" s="17">
        <v>6309.6</v>
      </c>
      <c r="F247" s="13"/>
      <c r="G247" s="13">
        <f t="shared" si="3"/>
        <v>6309.6</v>
      </c>
    </row>
    <row r="248" spans="1:7" ht="21.75" customHeight="1" x14ac:dyDescent="0.25">
      <c r="A248" s="13">
        <v>621</v>
      </c>
      <c r="B248" s="16" t="s">
        <v>819</v>
      </c>
      <c r="C248" s="16" t="s">
        <v>820</v>
      </c>
      <c r="D248" s="16" t="s">
        <v>295</v>
      </c>
      <c r="E248" s="17">
        <v>6331.6</v>
      </c>
      <c r="F248" s="13"/>
      <c r="G248" s="13">
        <f t="shared" si="3"/>
        <v>6331.6</v>
      </c>
    </row>
    <row r="249" spans="1:7" ht="21.75" customHeight="1" x14ac:dyDescent="0.25">
      <c r="A249" s="13">
        <v>623</v>
      </c>
      <c r="B249" s="16" t="s">
        <v>821</v>
      </c>
      <c r="C249" s="16" t="s">
        <v>822</v>
      </c>
      <c r="D249" s="16" t="s">
        <v>296</v>
      </c>
      <c r="E249" s="17">
        <v>5396.69</v>
      </c>
      <c r="F249" s="13"/>
      <c r="G249" s="13">
        <f t="shared" si="3"/>
        <v>5396.69</v>
      </c>
    </row>
    <row r="250" spans="1:7" ht="21.75" customHeight="1" x14ac:dyDescent="0.25">
      <c r="A250" s="13">
        <v>625</v>
      </c>
      <c r="B250" s="16" t="s">
        <v>823</v>
      </c>
      <c r="C250" s="16" t="s">
        <v>824</v>
      </c>
      <c r="D250" s="16" t="s">
        <v>297</v>
      </c>
      <c r="E250" s="17">
        <v>5620.92</v>
      </c>
      <c r="F250" s="13"/>
      <c r="G250" s="13">
        <f t="shared" si="3"/>
        <v>5620.92</v>
      </c>
    </row>
    <row r="251" spans="1:7" ht="21.75" customHeight="1" x14ac:dyDescent="0.25">
      <c r="A251" s="13">
        <v>627</v>
      </c>
      <c r="B251" s="16" t="s">
        <v>825</v>
      </c>
      <c r="C251" s="16" t="s">
        <v>826</v>
      </c>
      <c r="D251" s="16" t="s">
        <v>298</v>
      </c>
      <c r="E251" s="17">
        <v>7667.89</v>
      </c>
      <c r="F251" s="13"/>
      <c r="G251" s="13">
        <f t="shared" si="3"/>
        <v>7667.89</v>
      </c>
    </row>
    <row r="252" spans="1:7" ht="21.75" customHeight="1" x14ac:dyDescent="0.25">
      <c r="A252" s="13">
        <v>629</v>
      </c>
      <c r="B252" s="16" t="s">
        <v>827</v>
      </c>
      <c r="C252" s="16" t="s">
        <v>828</v>
      </c>
      <c r="D252" s="16" t="s">
        <v>299</v>
      </c>
      <c r="E252" s="17">
        <v>6036.14</v>
      </c>
      <c r="F252" s="13"/>
      <c r="G252" s="13">
        <f t="shared" si="3"/>
        <v>6036.14</v>
      </c>
    </row>
    <row r="253" spans="1:7" ht="24" x14ac:dyDescent="0.25">
      <c r="A253" s="13">
        <v>642</v>
      </c>
      <c r="B253" s="18" t="s">
        <v>829</v>
      </c>
      <c r="C253" s="18"/>
      <c r="D253" s="18"/>
      <c r="E253" s="19">
        <v>1398292.98</v>
      </c>
      <c r="F253" s="13">
        <f>SUM(F4:F252)</f>
        <v>117958.53000000001</v>
      </c>
      <c r="G253" s="13">
        <f>SUM(G4:G252)</f>
        <v>1516251.5099999988</v>
      </c>
    </row>
  </sheetData>
  <autoFilter ref="A3:BP253" xr:uid="{00000000-0009-0000-0000-000001000000}"/>
  <pageMargins left="0.17000000178813901" right="3.9999999105930301E-2" top="0.18999999761581399" bottom="0.43000000715255698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1539"/>
  <sheetViews>
    <sheetView workbookViewId="0">
      <selection activeCell="E44" sqref="E44"/>
    </sheetView>
  </sheetViews>
  <sheetFormatPr baseColWidth="10" defaultColWidth="16.28515625" defaultRowHeight="14.25" x14ac:dyDescent="0.2"/>
  <cols>
    <col min="1" max="1" width="9.28515625" style="127" customWidth="1"/>
    <col min="2" max="2" width="7" style="128" customWidth="1"/>
    <col min="3" max="3" width="50" style="129" customWidth="1"/>
    <col min="4" max="4" width="18.7109375" style="150" customWidth="1"/>
    <col min="5" max="6" width="16.42578125" style="148" bestFit="1" customWidth="1"/>
    <col min="7" max="7" width="16.28515625" style="127"/>
    <col min="8" max="8" width="22.140625" style="148" bestFit="1" customWidth="1"/>
    <col min="9" max="16384" width="16.28515625" style="127"/>
  </cols>
  <sheetData>
    <row r="1" spans="2:37" ht="39.75" customHeight="1" x14ac:dyDescent="0.2"/>
    <row r="2" spans="2:37" ht="72" customHeight="1" thickBot="1" x14ac:dyDescent="0.3">
      <c r="B2" s="130"/>
      <c r="C2" s="146" t="s">
        <v>42</v>
      </c>
      <c r="D2" s="151"/>
    </row>
    <row r="3" spans="2:37" ht="29.25" customHeight="1" thickBot="1" x14ac:dyDescent="0.25">
      <c r="B3" s="131"/>
      <c r="C3" s="132"/>
      <c r="D3" s="151"/>
    </row>
    <row r="4" spans="2:37" ht="28.5" customHeight="1" x14ac:dyDescent="0.2">
      <c r="B4" s="347" t="s">
        <v>4</v>
      </c>
      <c r="C4" s="349" t="s">
        <v>0</v>
      </c>
      <c r="D4" s="345" t="s">
        <v>9</v>
      </c>
      <c r="E4" s="341" t="s">
        <v>833</v>
      </c>
      <c r="F4" s="343" t="s">
        <v>832</v>
      </c>
      <c r="G4" s="340" t="s">
        <v>321</v>
      </c>
      <c r="H4" s="350" t="s">
        <v>322</v>
      </c>
      <c r="I4" s="340" t="s">
        <v>323</v>
      </c>
    </row>
    <row r="5" spans="2:37" ht="90" customHeight="1" thickBot="1" x14ac:dyDescent="0.25">
      <c r="B5" s="348"/>
      <c r="C5" s="349"/>
      <c r="D5" s="346"/>
      <c r="E5" s="342"/>
      <c r="F5" s="344"/>
      <c r="G5" s="340"/>
      <c r="H5" s="350"/>
      <c r="I5" s="340"/>
    </row>
    <row r="6" spans="2:37" ht="16.5" customHeight="1" thickBot="1" x14ac:dyDescent="0.25">
      <c r="B6" s="133">
        <v>1</v>
      </c>
      <c r="C6" s="134" t="s">
        <v>43</v>
      </c>
      <c r="D6" s="152">
        <v>137953.74</v>
      </c>
      <c r="E6" s="153">
        <v>13380.237499999999</v>
      </c>
      <c r="F6" s="154">
        <v>24914.083899999998</v>
      </c>
      <c r="G6" s="20"/>
      <c r="H6" s="149">
        <v>99659.41859999999</v>
      </c>
      <c r="I6" s="135" t="s">
        <v>324</v>
      </c>
    </row>
    <row r="7" spans="2:37" ht="16.5" customHeight="1" thickBot="1" x14ac:dyDescent="0.25">
      <c r="B7" s="136">
        <v>2</v>
      </c>
      <c r="C7" s="134" t="s">
        <v>44</v>
      </c>
      <c r="D7" s="152">
        <v>182460.69</v>
      </c>
      <c r="E7" s="153">
        <v>17937.700500000003</v>
      </c>
      <c r="F7" s="154">
        <v>34178.485100000005</v>
      </c>
      <c r="G7" s="20"/>
      <c r="H7" s="149">
        <v>130344.50439999999</v>
      </c>
      <c r="I7" s="135" t="s">
        <v>324</v>
      </c>
    </row>
    <row r="8" spans="2:37" ht="16.5" customHeight="1" thickBot="1" x14ac:dyDescent="0.25">
      <c r="B8" s="136">
        <v>3</v>
      </c>
      <c r="C8" s="134" t="s">
        <v>45</v>
      </c>
      <c r="D8" s="152">
        <v>138590.57999999999</v>
      </c>
      <c r="E8" s="153">
        <v>13443.921499999999</v>
      </c>
      <c r="F8" s="154">
        <v>25041.451899999996</v>
      </c>
      <c r="G8" s="20"/>
      <c r="H8" s="149">
        <v>100105.20659999999</v>
      </c>
      <c r="I8" s="135" t="s">
        <v>324</v>
      </c>
    </row>
    <row r="9" spans="2:37" ht="16.5" customHeight="1" thickBot="1" x14ac:dyDescent="0.25">
      <c r="B9" s="136">
        <v>4</v>
      </c>
      <c r="C9" s="134" t="s">
        <v>46</v>
      </c>
      <c r="D9" s="152">
        <v>138590.57999999999</v>
      </c>
      <c r="E9" s="153">
        <v>13443.921499999999</v>
      </c>
      <c r="F9" s="154">
        <v>25041.451899999996</v>
      </c>
      <c r="G9" s="20"/>
      <c r="H9" s="149">
        <v>100105.20659999999</v>
      </c>
      <c r="I9" s="135" t="s">
        <v>324</v>
      </c>
    </row>
    <row r="10" spans="2:37" ht="16.5" customHeight="1" thickBot="1" x14ac:dyDescent="0.25">
      <c r="B10" s="136">
        <v>5</v>
      </c>
      <c r="C10" s="137" t="s">
        <v>47</v>
      </c>
      <c r="D10" s="152">
        <v>90167.34</v>
      </c>
      <c r="E10" s="153">
        <v>8601.5974999999999</v>
      </c>
      <c r="F10" s="154">
        <v>15356.803900000001</v>
      </c>
      <c r="G10" s="20"/>
      <c r="H10" s="149">
        <v>66208.938599999994</v>
      </c>
      <c r="I10" s="135" t="s">
        <v>324</v>
      </c>
    </row>
    <row r="11" spans="2:37" ht="16.5" customHeight="1" thickBot="1" x14ac:dyDescent="0.25">
      <c r="B11" s="136">
        <v>6</v>
      </c>
      <c r="C11" s="134" t="s">
        <v>48</v>
      </c>
      <c r="D11" s="152">
        <v>102240.37</v>
      </c>
      <c r="E11" s="153">
        <v>9720.1885000000002</v>
      </c>
      <c r="F11" s="154">
        <v>17469.789100000002</v>
      </c>
      <c r="G11" s="20"/>
      <c r="H11" s="149">
        <v>75050.392399999982</v>
      </c>
      <c r="I11" s="135" t="s">
        <v>324</v>
      </c>
    </row>
    <row r="12" spans="2:37" ht="16.5" customHeight="1" thickBot="1" x14ac:dyDescent="0.25">
      <c r="B12" s="136">
        <v>7</v>
      </c>
      <c r="C12" s="134" t="s">
        <v>49</v>
      </c>
      <c r="D12" s="152">
        <v>172514.65</v>
      </c>
      <c r="E12" s="153">
        <v>16923.684499999999</v>
      </c>
      <c r="F12" s="154">
        <v>32123.276299999998</v>
      </c>
      <c r="G12" s="20"/>
      <c r="H12" s="149">
        <v>123467.68919999999</v>
      </c>
      <c r="I12" s="135" t="s">
        <v>324</v>
      </c>
    </row>
    <row r="13" spans="2:37" ht="16.5" customHeight="1" thickBot="1" x14ac:dyDescent="0.25">
      <c r="B13" s="133"/>
      <c r="C13" s="134"/>
      <c r="D13" s="152"/>
      <c r="E13" s="153"/>
      <c r="F13" s="154"/>
      <c r="G13" s="20"/>
      <c r="H13" s="157">
        <f>SUM(H6:H12)</f>
        <v>694941.35639999993</v>
      </c>
      <c r="I13" s="135"/>
    </row>
    <row r="14" spans="2:37" s="138" customFormat="1" ht="16.5" customHeight="1" thickBot="1" x14ac:dyDescent="0.25">
      <c r="B14" s="133">
        <v>8</v>
      </c>
      <c r="C14" s="134" t="s">
        <v>50</v>
      </c>
      <c r="D14" s="152">
        <v>89450.51</v>
      </c>
      <c r="E14" s="153">
        <v>8393.0249999999996</v>
      </c>
      <c r="F14" s="154">
        <v>14748.0136</v>
      </c>
      <c r="G14" s="20"/>
      <c r="H14" s="149">
        <v>66309.471399999995</v>
      </c>
      <c r="I14" s="135" t="s">
        <v>324</v>
      </c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</row>
    <row r="15" spans="2:37" ht="16.5" customHeight="1" thickBot="1" x14ac:dyDescent="0.25">
      <c r="B15" s="136">
        <v>9</v>
      </c>
      <c r="C15" s="134" t="s">
        <v>51</v>
      </c>
      <c r="D15" s="152">
        <v>88067.44</v>
      </c>
      <c r="E15" s="153">
        <v>8313.4910000000018</v>
      </c>
      <c r="F15" s="154">
        <v>14671.227800000002</v>
      </c>
      <c r="G15" s="20"/>
      <c r="H15" s="149">
        <v>65082.721199999993</v>
      </c>
      <c r="I15" s="135" t="s">
        <v>324</v>
      </c>
    </row>
    <row r="16" spans="2:37" ht="16.5" customHeight="1" thickBot="1" x14ac:dyDescent="0.25">
      <c r="B16" s="136">
        <v>10</v>
      </c>
      <c r="C16" s="134" t="s">
        <v>52</v>
      </c>
      <c r="D16" s="152">
        <v>93201.66</v>
      </c>
      <c r="E16" s="153">
        <v>8791.7039999999997</v>
      </c>
      <c r="F16" s="154">
        <v>15578.361200000001</v>
      </c>
      <c r="G16" s="20"/>
      <c r="H16" s="149">
        <v>68831.594800000006</v>
      </c>
      <c r="I16" s="135" t="s">
        <v>324</v>
      </c>
    </row>
    <row r="17" spans="2:37" ht="16.5" customHeight="1" thickBot="1" x14ac:dyDescent="0.25">
      <c r="B17" s="136">
        <v>11</v>
      </c>
      <c r="C17" s="134" t="s">
        <v>53</v>
      </c>
      <c r="D17" s="152">
        <v>93980.57</v>
      </c>
      <c r="E17" s="153">
        <v>8769.2705000000005</v>
      </c>
      <c r="F17" s="154">
        <v>15367.968000000003</v>
      </c>
      <c r="G17" s="20"/>
      <c r="H17" s="149">
        <v>69843.3315</v>
      </c>
      <c r="I17" s="135" t="s">
        <v>324</v>
      </c>
    </row>
    <row r="18" spans="2:37" s="138" customFormat="1" ht="16.5" customHeight="1" thickBot="1" x14ac:dyDescent="0.25">
      <c r="B18" s="136">
        <v>12</v>
      </c>
      <c r="C18" s="134" t="s">
        <v>54</v>
      </c>
      <c r="D18" s="152">
        <v>73139.53</v>
      </c>
      <c r="E18" s="153">
        <v>6782.4510000000009</v>
      </c>
      <c r="F18" s="154">
        <v>11555.599200000001</v>
      </c>
      <c r="G18" s="20"/>
      <c r="H18" s="149">
        <v>54801.479800000001</v>
      </c>
      <c r="I18" s="135" t="s">
        <v>324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</row>
    <row r="19" spans="2:37" ht="16.5" customHeight="1" thickBot="1" x14ac:dyDescent="0.25">
      <c r="B19" s="136">
        <v>13</v>
      </c>
      <c r="C19" s="134" t="s">
        <v>55</v>
      </c>
      <c r="D19" s="152">
        <v>87139.55</v>
      </c>
      <c r="E19" s="153">
        <v>8203.4575000000004</v>
      </c>
      <c r="F19" s="154">
        <v>14427.018500000002</v>
      </c>
      <c r="G19" s="20"/>
      <c r="H19" s="149">
        <v>64509.073999999993</v>
      </c>
      <c r="I19" s="135" t="s">
        <v>324</v>
      </c>
    </row>
    <row r="20" spans="2:37" ht="16.5" customHeight="1" thickBot="1" x14ac:dyDescent="0.25">
      <c r="B20" s="136">
        <v>14</v>
      </c>
      <c r="C20" s="134" t="s">
        <v>56</v>
      </c>
      <c r="D20" s="152">
        <v>82189.23</v>
      </c>
      <c r="E20" s="153">
        <v>7689.0465000000004</v>
      </c>
      <c r="F20" s="154">
        <v>13371.0659</v>
      </c>
      <c r="G20" s="20"/>
      <c r="H20" s="149">
        <v>61129.117599999998</v>
      </c>
      <c r="I20" s="135" t="s">
        <v>324</v>
      </c>
    </row>
    <row r="21" spans="2:37" ht="16.5" customHeight="1" thickBot="1" x14ac:dyDescent="0.25">
      <c r="B21" s="133">
        <v>15</v>
      </c>
      <c r="C21" s="137" t="s">
        <v>57</v>
      </c>
      <c r="D21" s="152">
        <v>0</v>
      </c>
      <c r="E21" s="153">
        <v>0</v>
      </c>
      <c r="F21" s="154">
        <v>0</v>
      </c>
      <c r="G21" s="20"/>
      <c r="H21" s="149">
        <v>0</v>
      </c>
      <c r="I21" s="135" t="s">
        <v>324</v>
      </c>
    </row>
    <row r="22" spans="2:37" ht="16.5" customHeight="1" thickBot="1" x14ac:dyDescent="0.25">
      <c r="B22" s="136">
        <v>16</v>
      </c>
      <c r="C22" s="137" t="s">
        <v>58</v>
      </c>
      <c r="D22" s="152">
        <v>24819.79</v>
      </c>
      <c r="E22" s="153">
        <v>1920.3165000000004</v>
      </c>
      <c r="F22" s="154">
        <v>1859.7785000000001</v>
      </c>
      <c r="G22" s="20"/>
      <c r="H22" s="149">
        <v>21039.695</v>
      </c>
      <c r="I22" s="135" t="s">
        <v>324</v>
      </c>
    </row>
    <row r="23" spans="2:37" ht="29.25" customHeight="1" thickBot="1" x14ac:dyDescent="0.25">
      <c r="B23" s="136">
        <v>17</v>
      </c>
      <c r="C23" s="134" t="s">
        <v>59</v>
      </c>
      <c r="D23" s="152">
        <v>120340.66</v>
      </c>
      <c r="E23" s="153">
        <v>11702.942000000001</v>
      </c>
      <c r="F23" s="154">
        <v>21677.110400000001</v>
      </c>
      <c r="G23" s="20"/>
      <c r="H23" s="149">
        <v>86960.607600000003</v>
      </c>
      <c r="I23" s="135" t="s">
        <v>324</v>
      </c>
    </row>
    <row r="24" spans="2:37" ht="16.5" customHeight="1" thickBot="1" x14ac:dyDescent="0.25">
      <c r="B24" s="136">
        <v>18</v>
      </c>
      <c r="C24" s="134" t="s">
        <v>60</v>
      </c>
      <c r="D24" s="152">
        <v>95954.82</v>
      </c>
      <c r="E24" s="153">
        <v>9063.9800000000014</v>
      </c>
      <c r="F24" s="154">
        <v>16118.657200000003</v>
      </c>
      <c r="G24" s="20"/>
      <c r="H24" s="149">
        <v>70772.18280000001</v>
      </c>
      <c r="I24" s="135" t="s">
        <v>324</v>
      </c>
    </row>
    <row r="25" spans="2:37" ht="16.5" customHeight="1" thickBot="1" x14ac:dyDescent="0.25">
      <c r="B25" s="136">
        <v>19</v>
      </c>
      <c r="C25" s="134" t="s">
        <v>61</v>
      </c>
      <c r="D25" s="152">
        <v>79488.639999999999</v>
      </c>
      <c r="E25" s="153">
        <v>7606.3190000000013</v>
      </c>
      <c r="F25" s="154">
        <v>13467.875000000002</v>
      </c>
      <c r="G25" s="20"/>
      <c r="H25" s="149">
        <v>58414.445999999996</v>
      </c>
      <c r="I25" s="135" t="s">
        <v>324</v>
      </c>
    </row>
    <row r="26" spans="2:37" ht="16.5" customHeight="1" thickBot="1" x14ac:dyDescent="0.25">
      <c r="B26" s="136"/>
      <c r="C26" s="134"/>
      <c r="D26" s="152"/>
      <c r="E26" s="153"/>
      <c r="F26" s="154"/>
      <c r="G26" s="20"/>
      <c r="H26" s="157">
        <f>SUM(H14:H25)</f>
        <v>687693.72170000011</v>
      </c>
      <c r="I26" s="135"/>
    </row>
    <row r="27" spans="2:37" ht="16.5" customHeight="1" thickBot="1" x14ac:dyDescent="0.25">
      <c r="B27" s="136">
        <v>20</v>
      </c>
      <c r="C27" s="134" t="s">
        <v>62</v>
      </c>
      <c r="D27" s="152">
        <v>138361.87</v>
      </c>
      <c r="E27" s="153">
        <v>13421.050499999999</v>
      </c>
      <c r="F27" s="154">
        <v>24995.709899999998</v>
      </c>
      <c r="G27" s="20"/>
      <c r="H27" s="149">
        <v>99945.109599999996</v>
      </c>
      <c r="I27" s="135" t="s">
        <v>324</v>
      </c>
    </row>
    <row r="28" spans="2:37" ht="16.5" customHeight="1" thickBot="1" x14ac:dyDescent="0.25">
      <c r="B28" s="136">
        <v>21</v>
      </c>
      <c r="C28" s="134" t="s">
        <v>63</v>
      </c>
      <c r="D28" s="152">
        <v>138590.57999999999</v>
      </c>
      <c r="E28" s="153">
        <v>13443.921499999999</v>
      </c>
      <c r="F28" s="154">
        <v>25041.451899999996</v>
      </c>
      <c r="G28" s="20"/>
      <c r="H28" s="149">
        <v>100105.20659999999</v>
      </c>
      <c r="I28" s="135" t="s">
        <v>324</v>
      </c>
    </row>
    <row r="29" spans="2:37" ht="16.5" customHeight="1" thickBot="1" x14ac:dyDescent="0.25">
      <c r="B29" s="133">
        <v>22</v>
      </c>
      <c r="C29" s="134" t="s">
        <v>64</v>
      </c>
      <c r="D29" s="152">
        <v>163488.59</v>
      </c>
      <c r="E29" s="153">
        <v>16021.0785</v>
      </c>
      <c r="F29" s="154">
        <v>30318.064299999998</v>
      </c>
      <c r="G29" s="20"/>
      <c r="H29" s="149">
        <v>117149.4472</v>
      </c>
      <c r="I29" s="135" t="s">
        <v>324</v>
      </c>
    </row>
    <row r="30" spans="2:37" ht="16.5" customHeight="1" thickBot="1" x14ac:dyDescent="0.25">
      <c r="B30" s="136">
        <v>23</v>
      </c>
      <c r="C30" s="134" t="s">
        <v>65</v>
      </c>
      <c r="D30" s="152">
        <v>139545.22</v>
      </c>
      <c r="E30" s="153">
        <v>13539.3855</v>
      </c>
      <c r="F30" s="154">
        <v>25232.3799</v>
      </c>
      <c r="G30" s="20"/>
      <c r="H30" s="149">
        <v>100773.4546</v>
      </c>
      <c r="I30" s="135" t="s">
        <v>324</v>
      </c>
    </row>
    <row r="31" spans="2:37" ht="16.5" customHeight="1" thickBot="1" x14ac:dyDescent="0.25">
      <c r="B31" s="136">
        <v>24</v>
      </c>
      <c r="C31" s="134" t="s">
        <v>66</v>
      </c>
      <c r="D31" s="152">
        <v>147214.29999999999</v>
      </c>
      <c r="E31" s="153">
        <v>14140.874</v>
      </c>
      <c r="F31" s="154">
        <v>26203.7696</v>
      </c>
      <c r="G31" s="20"/>
      <c r="H31" s="149">
        <v>106869.65639999998</v>
      </c>
      <c r="I31" s="135" t="s">
        <v>324</v>
      </c>
    </row>
    <row r="32" spans="2:37" ht="16.5" customHeight="1" thickBot="1" x14ac:dyDescent="0.25">
      <c r="B32" s="133"/>
      <c r="C32" s="134"/>
      <c r="D32" s="152"/>
      <c r="E32" s="153"/>
      <c r="F32" s="154"/>
      <c r="G32" s="20"/>
      <c r="H32" s="157">
        <f>SUM(H27:H31)</f>
        <v>524842.87439999997</v>
      </c>
      <c r="I32" s="135"/>
    </row>
    <row r="33" spans="2:37" s="138" customFormat="1" ht="16.5" customHeight="1" thickBot="1" x14ac:dyDescent="0.25">
      <c r="B33" s="133">
        <v>25</v>
      </c>
      <c r="C33" s="134" t="s">
        <v>67</v>
      </c>
      <c r="D33" s="152">
        <v>112811.46</v>
      </c>
      <c r="E33" s="153">
        <v>10843.671000000002</v>
      </c>
      <c r="F33" s="154">
        <v>19809.677000000003</v>
      </c>
      <c r="G33" s="20"/>
      <c r="H33" s="149">
        <v>82158.111999999994</v>
      </c>
      <c r="I33" s="135" t="s">
        <v>324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</row>
    <row r="34" spans="2:37" ht="16.5" customHeight="1" thickBot="1" x14ac:dyDescent="0.25">
      <c r="B34" s="136">
        <v>26</v>
      </c>
      <c r="C34" s="134" t="s">
        <v>68</v>
      </c>
      <c r="D34" s="152">
        <v>148507.43</v>
      </c>
      <c r="E34" s="153">
        <v>14437.784000000001</v>
      </c>
      <c r="F34" s="154">
        <v>27032.225400000003</v>
      </c>
      <c r="G34" s="20"/>
      <c r="H34" s="149">
        <v>107037.42059999998</v>
      </c>
      <c r="I34" s="135" t="s">
        <v>324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</row>
    <row r="35" spans="2:37" s="139" customFormat="1" ht="16.5" customHeight="1" thickBot="1" x14ac:dyDescent="0.25">
      <c r="B35" s="136">
        <v>27</v>
      </c>
      <c r="C35" s="134" t="s">
        <v>69</v>
      </c>
      <c r="D35" s="152">
        <v>98260.51</v>
      </c>
      <c r="E35" s="153">
        <v>9297.0774999999994</v>
      </c>
      <c r="F35" s="154">
        <v>16588.392099999997</v>
      </c>
      <c r="G35" s="20"/>
      <c r="H35" s="149">
        <v>72375.040399999998</v>
      </c>
      <c r="I35" s="135" t="s">
        <v>324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</row>
    <row r="36" spans="2:37" ht="16.5" customHeight="1" thickBot="1" x14ac:dyDescent="0.25">
      <c r="B36" s="136">
        <v>28</v>
      </c>
      <c r="C36" s="134" t="s">
        <v>70</v>
      </c>
      <c r="D36" s="152">
        <v>133696.4</v>
      </c>
      <c r="E36" s="153">
        <v>13130.2955</v>
      </c>
      <c r="F36" s="154">
        <v>24646.246500000001</v>
      </c>
      <c r="G36" s="20"/>
      <c r="H36" s="149">
        <v>95919.857999999978</v>
      </c>
      <c r="I36" s="135" t="s">
        <v>324</v>
      </c>
    </row>
    <row r="37" spans="2:37" s="139" customFormat="1" ht="16.5" customHeight="1" thickBot="1" x14ac:dyDescent="0.25">
      <c r="B37" s="136">
        <v>29</v>
      </c>
      <c r="C37" s="134" t="s">
        <v>71</v>
      </c>
      <c r="D37" s="152">
        <v>97785.69</v>
      </c>
      <c r="E37" s="153">
        <v>9281.1705000000002</v>
      </c>
      <c r="F37" s="154">
        <v>16600.783100000001</v>
      </c>
      <c r="G37" s="20"/>
      <c r="H37" s="149">
        <v>71903.736399999994</v>
      </c>
      <c r="I37" s="135" t="s">
        <v>324</v>
      </c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</row>
    <row r="38" spans="2:37" ht="16.5" customHeight="1" thickBot="1" x14ac:dyDescent="0.25">
      <c r="B38" s="136">
        <v>30</v>
      </c>
      <c r="C38" s="134" t="s">
        <v>72</v>
      </c>
      <c r="D38" s="152">
        <v>113112.72</v>
      </c>
      <c r="E38" s="153">
        <v>10937.583500000001</v>
      </c>
      <c r="F38" s="154">
        <v>20086.803100000001</v>
      </c>
      <c r="G38" s="20"/>
      <c r="H38" s="149">
        <v>82088.333399999989</v>
      </c>
      <c r="I38" s="135" t="s">
        <v>324</v>
      </c>
    </row>
    <row r="39" spans="2:37" ht="16.5" customHeight="1" thickBot="1" x14ac:dyDescent="0.25">
      <c r="B39" s="136">
        <v>31</v>
      </c>
      <c r="C39" s="134" t="s">
        <v>73</v>
      </c>
      <c r="D39" s="152">
        <v>54814.74</v>
      </c>
      <c r="E39" s="153">
        <v>4731.4740000000002</v>
      </c>
      <c r="F39" s="154">
        <v>7049.9480000000003</v>
      </c>
      <c r="G39" s="20"/>
      <c r="H39" s="149">
        <v>43033.317999999999</v>
      </c>
      <c r="I39" s="135" t="s">
        <v>324</v>
      </c>
    </row>
    <row r="40" spans="2:37" ht="16.5" customHeight="1" thickBot="1" x14ac:dyDescent="0.25">
      <c r="B40" s="133">
        <v>32</v>
      </c>
      <c r="C40" s="137" t="s">
        <v>74</v>
      </c>
      <c r="D40" s="152">
        <v>55140.38</v>
      </c>
      <c r="E40" s="153">
        <v>5144.8344999999999</v>
      </c>
      <c r="F40" s="154">
        <v>8507.5840999999982</v>
      </c>
      <c r="G40" s="20"/>
      <c r="H40" s="149">
        <v>41487.9614</v>
      </c>
      <c r="I40" s="135" t="s">
        <v>324</v>
      </c>
    </row>
    <row r="41" spans="2:37" ht="15" thickBot="1" x14ac:dyDescent="0.25">
      <c r="B41" s="136">
        <v>33</v>
      </c>
      <c r="C41" s="134" t="s">
        <v>75</v>
      </c>
      <c r="D41" s="152">
        <v>115037.55</v>
      </c>
      <c r="E41" s="153">
        <v>11503.755000000001</v>
      </c>
      <c r="F41" s="154">
        <v>22189.99</v>
      </c>
      <c r="G41" s="20"/>
      <c r="H41" s="149">
        <v>81343.804999999993</v>
      </c>
      <c r="I41" s="135" t="s">
        <v>324</v>
      </c>
    </row>
    <row r="42" spans="2:37" ht="15.75" thickBot="1" x14ac:dyDescent="0.25">
      <c r="B42" s="136"/>
      <c r="C42" s="134"/>
      <c r="D42" s="152"/>
      <c r="E42" s="153"/>
      <c r="F42" s="154"/>
      <c r="G42" s="20"/>
      <c r="H42" s="157">
        <f>SUM(H33:H41)</f>
        <v>677347.58520000009</v>
      </c>
      <c r="I42" s="135"/>
    </row>
    <row r="43" spans="2:37" s="139" customFormat="1" ht="16.5" customHeight="1" thickBot="1" x14ac:dyDescent="0.25">
      <c r="B43" s="136">
        <v>34</v>
      </c>
      <c r="C43" s="134" t="s">
        <v>76</v>
      </c>
      <c r="D43" s="152">
        <v>10735.42</v>
      </c>
      <c r="E43" s="153">
        <v>536.77100000000007</v>
      </c>
      <c r="F43" s="154">
        <v>248.77100000000002</v>
      </c>
      <c r="G43" s="20"/>
      <c r="H43" s="149">
        <v>9949.8779999999988</v>
      </c>
      <c r="I43" s="135" t="s">
        <v>324</v>
      </c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</row>
    <row r="44" spans="2:37" ht="16.5" customHeight="1" thickBot="1" x14ac:dyDescent="0.25">
      <c r="B44" s="136">
        <v>35</v>
      </c>
      <c r="C44" s="134" t="s">
        <v>77</v>
      </c>
      <c r="D44" s="152">
        <v>89223.18</v>
      </c>
      <c r="E44" s="153">
        <v>8390.8160000000007</v>
      </c>
      <c r="F44" s="154">
        <v>14772.3292</v>
      </c>
      <c r="G44" s="20"/>
      <c r="H44" s="149">
        <v>66060.034799999994</v>
      </c>
      <c r="I44" s="135" t="s">
        <v>324</v>
      </c>
    </row>
    <row r="45" spans="2:37" ht="16.5" customHeight="1" thickBot="1" x14ac:dyDescent="0.25">
      <c r="B45" s="136">
        <v>36</v>
      </c>
      <c r="C45" s="134" t="s">
        <v>78</v>
      </c>
      <c r="D45" s="152">
        <v>78408.67</v>
      </c>
      <c r="E45" s="153">
        <v>7260.5590000000002</v>
      </c>
      <c r="F45" s="154">
        <v>12443.486800000001</v>
      </c>
      <c r="G45" s="20"/>
      <c r="H45" s="149">
        <v>58704.624200000006</v>
      </c>
      <c r="I45" s="135" t="s">
        <v>324</v>
      </c>
    </row>
    <row r="46" spans="2:37" ht="16.5" customHeight="1" thickBot="1" x14ac:dyDescent="0.25">
      <c r="B46" s="136">
        <v>37</v>
      </c>
      <c r="C46" s="137" t="s">
        <v>79</v>
      </c>
      <c r="D46" s="152">
        <v>3727.1</v>
      </c>
      <c r="E46" s="153">
        <v>186.35499999999999</v>
      </c>
      <c r="F46" s="154">
        <v>30.982199999999992</v>
      </c>
      <c r="G46" s="20"/>
      <c r="H46" s="149">
        <v>3509.7628</v>
      </c>
      <c r="I46" s="135" t="s">
        <v>324</v>
      </c>
    </row>
    <row r="47" spans="2:37" ht="16.5" customHeight="1" thickBot="1" x14ac:dyDescent="0.25">
      <c r="B47" s="136">
        <v>38</v>
      </c>
      <c r="C47" s="134" t="s">
        <v>80</v>
      </c>
      <c r="D47" s="152">
        <v>88180.57</v>
      </c>
      <c r="E47" s="153">
        <v>8340.7300000000014</v>
      </c>
      <c r="F47" s="154">
        <v>14748.002200000004</v>
      </c>
      <c r="G47" s="20"/>
      <c r="H47" s="149">
        <v>65091.837800000008</v>
      </c>
      <c r="I47" s="135" t="s">
        <v>324</v>
      </c>
    </row>
    <row r="48" spans="2:37" ht="16.5" customHeight="1" thickBot="1" x14ac:dyDescent="0.25">
      <c r="B48" s="133"/>
      <c r="C48" s="134"/>
      <c r="D48" s="152"/>
      <c r="E48" s="153"/>
      <c r="F48" s="154"/>
      <c r="G48" s="20"/>
      <c r="H48" s="157">
        <f>SUM(H43:H47)</f>
        <v>203316.13760000002</v>
      </c>
      <c r="I48" s="135"/>
    </row>
    <row r="49" spans="2:37" ht="16.5" customHeight="1" thickBot="1" x14ac:dyDescent="0.25">
      <c r="B49" s="133">
        <v>39</v>
      </c>
      <c r="C49" s="134" t="s">
        <v>81</v>
      </c>
      <c r="D49" s="152">
        <v>37733.93</v>
      </c>
      <c r="E49" s="153">
        <v>3070.0445</v>
      </c>
      <c r="F49" s="154">
        <v>3820.3919999999998</v>
      </c>
      <c r="G49" s="20"/>
      <c r="H49" s="149">
        <v>30843.493500000004</v>
      </c>
      <c r="I49" s="135" t="s">
        <v>324</v>
      </c>
    </row>
    <row r="50" spans="2:37" ht="16.5" customHeight="1" thickBot="1" x14ac:dyDescent="0.25">
      <c r="B50" s="136">
        <v>40</v>
      </c>
      <c r="C50" s="134" t="s">
        <v>82</v>
      </c>
      <c r="D50" s="152">
        <v>124649.92</v>
      </c>
      <c r="E50" s="153">
        <v>12050.137999999999</v>
      </c>
      <c r="F50" s="154">
        <v>22254.2804</v>
      </c>
      <c r="G50" s="20"/>
      <c r="H50" s="149">
        <v>90345.501600000003</v>
      </c>
      <c r="I50" s="135" t="s">
        <v>324</v>
      </c>
    </row>
    <row r="51" spans="2:37" ht="16.5" customHeight="1" thickBot="1" x14ac:dyDescent="0.25">
      <c r="B51" s="136">
        <v>41</v>
      </c>
      <c r="C51" s="134" t="s">
        <v>83</v>
      </c>
      <c r="D51" s="152">
        <v>140649.29999999999</v>
      </c>
      <c r="E51" s="153">
        <v>13585.526000000002</v>
      </c>
      <c r="F51" s="154">
        <v>25234.686400000002</v>
      </c>
      <c r="G51" s="20"/>
      <c r="H51" s="149">
        <v>101829.08759999998</v>
      </c>
      <c r="I51" s="135" t="s">
        <v>324</v>
      </c>
    </row>
    <row r="52" spans="2:37" ht="16.5" customHeight="1" thickBot="1" x14ac:dyDescent="0.25">
      <c r="B52" s="136">
        <v>42</v>
      </c>
      <c r="C52" s="134" t="s">
        <v>84</v>
      </c>
      <c r="D52" s="152">
        <v>148759.26999999999</v>
      </c>
      <c r="E52" s="153">
        <v>14480.203</v>
      </c>
      <c r="F52" s="154">
        <v>27141.1924</v>
      </c>
      <c r="G52" s="20"/>
      <c r="H52" s="149">
        <v>107137.87459999998</v>
      </c>
      <c r="I52" s="135" t="s">
        <v>324</v>
      </c>
    </row>
    <row r="53" spans="2:37" ht="16.5" customHeight="1" thickBot="1" x14ac:dyDescent="0.25">
      <c r="B53" s="136">
        <v>43</v>
      </c>
      <c r="C53" s="134" t="s">
        <v>85</v>
      </c>
      <c r="D53" s="152">
        <v>125312.98</v>
      </c>
      <c r="E53" s="153">
        <v>12351.4445</v>
      </c>
      <c r="F53" s="154">
        <v>23148.035500000002</v>
      </c>
      <c r="G53" s="20"/>
      <c r="H53" s="149">
        <v>89813.5</v>
      </c>
      <c r="I53" s="135" t="s">
        <v>324</v>
      </c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</row>
    <row r="54" spans="2:37" ht="16.5" customHeight="1" thickBot="1" x14ac:dyDescent="0.25">
      <c r="B54" s="136">
        <v>44</v>
      </c>
      <c r="C54" s="134" t="s">
        <v>86</v>
      </c>
      <c r="D54" s="152">
        <v>134535.47</v>
      </c>
      <c r="E54" s="153">
        <v>13330.076499999999</v>
      </c>
      <c r="F54" s="154">
        <v>25161.682499999999</v>
      </c>
      <c r="G54" s="20"/>
      <c r="H54" s="149">
        <v>96043.71100000001</v>
      </c>
      <c r="I54" s="135" t="s">
        <v>324</v>
      </c>
    </row>
    <row r="55" spans="2:37" ht="16.5" customHeight="1" thickBot="1" x14ac:dyDescent="0.25">
      <c r="B55" s="136">
        <v>45</v>
      </c>
      <c r="C55" s="134" t="s">
        <v>87</v>
      </c>
      <c r="D55" s="152">
        <v>89228.25</v>
      </c>
      <c r="E55" s="153">
        <v>8730.9604999999992</v>
      </c>
      <c r="F55" s="154">
        <v>15895.056499999999</v>
      </c>
      <c r="G55" s="20"/>
      <c r="H55" s="149">
        <v>64602.233</v>
      </c>
      <c r="I55" s="135" t="s">
        <v>324</v>
      </c>
    </row>
    <row r="56" spans="2:37" ht="16.5" customHeight="1" thickBot="1" x14ac:dyDescent="0.25">
      <c r="B56" s="133">
        <v>46</v>
      </c>
      <c r="C56" s="134" t="s">
        <v>88</v>
      </c>
      <c r="D56" s="152">
        <v>122812.65</v>
      </c>
      <c r="E56" s="153">
        <v>12141.004500000001</v>
      </c>
      <c r="F56" s="154">
        <v>22766.748500000002</v>
      </c>
      <c r="G56" s="20"/>
      <c r="H56" s="149">
        <v>87904.896999999997</v>
      </c>
      <c r="I56" s="135" t="s">
        <v>324</v>
      </c>
    </row>
    <row r="57" spans="2:37" ht="16.5" customHeight="1" thickBot="1" x14ac:dyDescent="0.25">
      <c r="B57" s="136">
        <v>47</v>
      </c>
      <c r="C57" s="134" t="s">
        <v>22</v>
      </c>
      <c r="D57" s="152">
        <v>100287.5</v>
      </c>
      <c r="E57" s="153">
        <v>9737.3169999999991</v>
      </c>
      <c r="F57" s="154">
        <v>17801.427800000001</v>
      </c>
      <c r="G57" s="20"/>
      <c r="H57" s="149">
        <v>72748.7552</v>
      </c>
      <c r="I57" s="135" t="s">
        <v>324</v>
      </c>
    </row>
    <row r="58" spans="2:37" ht="16.5" customHeight="1" thickBot="1" x14ac:dyDescent="0.25">
      <c r="B58" s="136">
        <v>48</v>
      </c>
      <c r="C58" s="134" t="s">
        <v>89</v>
      </c>
      <c r="D58" s="152">
        <v>121173.99</v>
      </c>
      <c r="E58" s="153">
        <v>11961.896500000001</v>
      </c>
      <c r="F58" s="154">
        <v>22393.290499999999</v>
      </c>
      <c r="G58" s="20"/>
      <c r="H58" s="149">
        <v>86818.803</v>
      </c>
      <c r="I58" s="135" t="s">
        <v>324</v>
      </c>
    </row>
    <row r="59" spans="2:37" ht="16.5" customHeight="1" thickBot="1" x14ac:dyDescent="0.25">
      <c r="B59" s="133">
        <v>49</v>
      </c>
      <c r="C59" s="134" t="s">
        <v>90</v>
      </c>
      <c r="D59" s="152">
        <v>119327.57</v>
      </c>
      <c r="E59" s="153">
        <v>11673.01</v>
      </c>
      <c r="F59" s="154">
        <v>21711.273000000001</v>
      </c>
      <c r="G59" s="20"/>
      <c r="H59" s="149">
        <v>85943.287000000011</v>
      </c>
      <c r="I59" s="135" t="s">
        <v>324</v>
      </c>
    </row>
    <row r="60" spans="2:37" ht="16.5" customHeight="1" thickBot="1" x14ac:dyDescent="0.25">
      <c r="B60" s="136">
        <v>50</v>
      </c>
      <c r="C60" s="134" t="s">
        <v>91</v>
      </c>
      <c r="D60" s="152">
        <v>103120.49</v>
      </c>
      <c r="E60" s="153">
        <v>10046.1855</v>
      </c>
      <c r="F60" s="154">
        <v>18451.5075</v>
      </c>
      <c r="G60" s="20"/>
      <c r="H60" s="149">
        <v>74622.796999999991</v>
      </c>
      <c r="I60" s="135" t="s">
        <v>324</v>
      </c>
    </row>
    <row r="61" spans="2:37" ht="16.5" customHeight="1" thickBot="1" x14ac:dyDescent="0.25">
      <c r="B61" s="136">
        <v>51</v>
      </c>
      <c r="C61" s="134" t="s">
        <v>92</v>
      </c>
      <c r="D61" s="152">
        <v>120347.38</v>
      </c>
      <c r="E61" s="153">
        <v>11997.127500000002</v>
      </c>
      <c r="F61" s="154">
        <v>22581.644500000002</v>
      </c>
      <c r="G61" s="20"/>
      <c r="H61" s="149">
        <v>85768.608000000007</v>
      </c>
      <c r="I61" s="135" t="s">
        <v>324</v>
      </c>
    </row>
    <row r="62" spans="2:37" ht="16.5" customHeight="1" thickBot="1" x14ac:dyDescent="0.25">
      <c r="B62" s="136">
        <v>52</v>
      </c>
      <c r="C62" s="134" t="s">
        <v>93</v>
      </c>
      <c r="D62" s="152">
        <v>95069.43</v>
      </c>
      <c r="E62" s="153">
        <v>9001.9945000000007</v>
      </c>
      <c r="F62" s="154">
        <v>16031.861099999998</v>
      </c>
      <c r="G62" s="20"/>
      <c r="H62" s="149">
        <v>70035.574399999998</v>
      </c>
      <c r="I62" s="135" t="s">
        <v>324</v>
      </c>
    </row>
    <row r="63" spans="2:37" ht="16.5" customHeight="1" thickBot="1" x14ac:dyDescent="0.25">
      <c r="B63" s="136">
        <v>53</v>
      </c>
      <c r="C63" s="134" t="s">
        <v>94</v>
      </c>
      <c r="D63" s="152">
        <v>122109.72</v>
      </c>
      <c r="E63" s="153">
        <v>11946.565000000002</v>
      </c>
      <c r="F63" s="154">
        <v>22253.723000000005</v>
      </c>
      <c r="G63" s="20"/>
      <c r="H63" s="149">
        <v>87909.432000000001</v>
      </c>
      <c r="I63" s="135" t="s">
        <v>324</v>
      </c>
    </row>
    <row r="64" spans="2:37" ht="16.5" customHeight="1" thickBot="1" x14ac:dyDescent="0.25">
      <c r="B64" s="136">
        <v>54</v>
      </c>
      <c r="C64" s="134" t="s">
        <v>95</v>
      </c>
      <c r="D64" s="152">
        <v>110437.91</v>
      </c>
      <c r="E64" s="153">
        <v>10812.121500000001</v>
      </c>
      <c r="F64" s="154">
        <v>20017.573500000002</v>
      </c>
      <c r="G64" s="20"/>
      <c r="H64" s="149">
        <v>79608.214999999997</v>
      </c>
      <c r="I64" s="135" t="s">
        <v>324</v>
      </c>
    </row>
    <row r="65" spans="2:37" ht="16.5" customHeight="1" thickBot="1" x14ac:dyDescent="0.25">
      <c r="B65" s="136">
        <v>55</v>
      </c>
      <c r="C65" s="134" t="s">
        <v>96</v>
      </c>
      <c r="D65" s="152">
        <v>0</v>
      </c>
      <c r="E65" s="153">
        <v>0</v>
      </c>
      <c r="F65" s="154">
        <v>0</v>
      </c>
      <c r="G65" s="20"/>
      <c r="H65" s="149">
        <v>0</v>
      </c>
      <c r="I65" s="135" t="s">
        <v>324</v>
      </c>
    </row>
    <row r="66" spans="2:37" ht="16.5" customHeight="1" thickBot="1" x14ac:dyDescent="0.25">
      <c r="B66" s="133">
        <v>56</v>
      </c>
      <c r="C66" s="134" t="s">
        <v>97</v>
      </c>
      <c r="D66" s="152">
        <v>119340.68</v>
      </c>
      <c r="E66" s="153">
        <v>11934.067999999999</v>
      </c>
      <c r="F66" s="154">
        <v>22515.834749999998</v>
      </c>
      <c r="G66" s="20"/>
      <c r="H66" s="149">
        <v>84890.777249999999</v>
      </c>
      <c r="I66" s="135" t="s">
        <v>324</v>
      </c>
    </row>
    <row r="67" spans="2:37" s="138" customFormat="1" ht="16.5" customHeight="1" thickBot="1" x14ac:dyDescent="0.25">
      <c r="B67" s="136">
        <v>57</v>
      </c>
      <c r="C67" s="134" t="s">
        <v>98</v>
      </c>
      <c r="D67" s="152">
        <v>123724.66</v>
      </c>
      <c r="E67" s="153">
        <v>12146.35</v>
      </c>
      <c r="F67" s="154">
        <v>22691.584000000003</v>
      </c>
      <c r="G67" s="20"/>
      <c r="H67" s="149">
        <v>88886.725999999995</v>
      </c>
      <c r="I67" s="135" t="s">
        <v>324</v>
      </c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</row>
    <row r="68" spans="2:37" ht="16.5" customHeight="1" thickBot="1" x14ac:dyDescent="0.25">
      <c r="B68" s="136">
        <v>58</v>
      </c>
      <c r="C68" s="134" t="s">
        <v>99</v>
      </c>
      <c r="D68" s="152">
        <v>11788.63</v>
      </c>
      <c r="E68" s="153">
        <v>589.43150000000003</v>
      </c>
      <c r="F68" s="154">
        <v>301.43149999999997</v>
      </c>
      <c r="G68" s="20"/>
      <c r="H68" s="149">
        <v>10897.766999999998</v>
      </c>
      <c r="I68" s="135" t="s">
        <v>324</v>
      </c>
    </row>
    <row r="69" spans="2:37" ht="16.5" customHeight="1" thickBot="1" x14ac:dyDescent="0.25">
      <c r="B69" s="136">
        <v>59</v>
      </c>
      <c r="C69" s="134" t="s">
        <v>100</v>
      </c>
      <c r="D69" s="152">
        <v>0</v>
      </c>
      <c r="E69" s="153">
        <v>0</v>
      </c>
      <c r="F69" s="154">
        <v>0</v>
      </c>
      <c r="G69" s="20"/>
      <c r="H69" s="149">
        <v>0</v>
      </c>
      <c r="I69" s="135" t="s">
        <v>324</v>
      </c>
    </row>
    <row r="70" spans="2:37" ht="16.5" customHeight="1" thickBot="1" x14ac:dyDescent="0.25">
      <c r="B70" s="136">
        <v>60</v>
      </c>
      <c r="C70" s="134" t="s">
        <v>101</v>
      </c>
      <c r="D70" s="152">
        <v>0</v>
      </c>
      <c r="E70" s="153">
        <v>0</v>
      </c>
      <c r="F70" s="154">
        <v>0</v>
      </c>
      <c r="G70" s="20"/>
      <c r="H70" s="149">
        <v>0</v>
      </c>
      <c r="I70" s="135" t="s">
        <v>324</v>
      </c>
    </row>
    <row r="71" spans="2:37" ht="16.5" customHeight="1" thickBot="1" x14ac:dyDescent="0.25">
      <c r="B71" s="136">
        <v>61</v>
      </c>
      <c r="C71" s="134" t="s">
        <v>102</v>
      </c>
      <c r="D71" s="152">
        <v>93738.55</v>
      </c>
      <c r="E71" s="153">
        <v>9204.982</v>
      </c>
      <c r="F71" s="154">
        <v>16866.091</v>
      </c>
      <c r="G71" s="20"/>
      <c r="H71" s="149">
        <v>67667.476999999999</v>
      </c>
      <c r="I71" s="135" t="s">
        <v>324</v>
      </c>
    </row>
    <row r="72" spans="2:37" ht="16.5" customHeight="1" thickBot="1" x14ac:dyDescent="0.25">
      <c r="B72" s="136">
        <v>62</v>
      </c>
      <c r="C72" s="134" t="s">
        <v>103</v>
      </c>
      <c r="D72" s="152">
        <v>26923.72</v>
      </c>
      <c r="E72" s="153">
        <v>1942.3720000000001</v>
      </c>
      <c r="F72" s="154">
        <v>1625.5580000000002</v>
      </c>
      <c r="G72" s="20"/>
      <c r="H72" s="149">
        <v>23355.79</v>
      </c>
      <c r="I72" s="135" t="s">
        <v>324</v>
      </c>
    </row>
    <row r="73" spans="2:37" ht="16.5" customHeight="1" thickBot="1" x14ac:dyDescent="0.25">
      <c r="B73" s="133">
        <v>63</v>
      </c>
      <c r="C73" s="137" t="s">
        <v>104</v>
      </c>
      <c r="D73" s="152">
        <v>44872.78</v>
      </c>
      <c r="E73" s="153">
        <v>4164.1525000000001</v>
      </c>
      <c r="F73" s="154">
        <v>6610.7292999999991</v>
      </c>
      <c r="G73" s="20"/>
      <c r="H73" s="149">
        <v>34097.898200000003</v>
      </c>
      <c r="I73" s="135" t="s">
        <v>324</v>
      </c>
    </row>
    <row r="74" spans="2:37" ht="16.5" customHeight="1" thickBot="1" x14ac:dyDescent="0.25">
      <c r="B74" s="136">
        <v>64</v>
      </c>
      <c r="C74" s="137" t="s">
        <v>105</v>
      </c>
      <c r="D74" s="152">
        <v>37733.93</v>
      </c>
      <c r="E74" s="153">
        <v>3309.7255000000005</v>
      </c>
      <c r="F74" s="154">
        <v>4705.1165000000001</v>
      </c>
      <c r="G74" s="20"/>
      <c r="H74" s="149">
        <v>29719.088</v>
      </c>
      <c r="I74" s="135" t="s">
        <v>324</v>
      </c>
    </row>
    <row r="75" spans="2:37" ht="16.5" customHeight="1" thickBot="1" x14ac:dyDescent="0.25">
      <c r="B75" s="136">
        <v>65</v>
      </c>
      <c r="C75" s="137" t="s">
        <v>106</v>
      </c>
      <c r="D75" s="152">
        <v>37733.93</v>
      </c>
      <c r="E75" s="153">
        <v>3358.1505000000002</v>
      </c>
      <c r="F75" s="154">
        <v>4869.7615000000005</v>
      </c>
      <c r="G75" s="20"/>
      <c r="H75" s="149">
        <v>29506.017999999996</v>
      </c>
      <c r="I75" s="135" t="s">
        <v>324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</row>
    <row r="76" spans="2:37" ht="16.5" customHeight="1" thickBot="1" x14ac:dyDescent="0.25">
      <c r="B76" s="136">
        <v>66</v>
      </c>
      <c r="C76" s="134" t="s">
        <v>107</v>
      </c>
      <c r="D76" s="152">
        <v>109059.91</v>
      </c>
      <c r="E76" s="153">
        <v>10699.487000000001</v>
      </c>
      <c r="F76" s="154">
        <v>19817.47</v>
      </c>
      <c r="G76" s="20"/>
      <c r="H76" s="149">
        <v>78542.953000000009</v>
      </c>
      <c r="I76" s="135" t="s">
        <v>324</v>
      </c>
    </row>
    <row r="77" spans="2:37" ht="16.5" customHeight="1" thickBot="1" x14ac:dyDescent="0.25">
      <c r="B77" s="136">
        <v>67</v>
      </c>
      <c r="C77" s="134" t="s">
        <v>108</v>
      </c>
      <c r="D77" s="152">
        <v>109475.29</v>
      </c>
      <c r="E77" s="153">
        <v>10892.5815</v>
      </c>
      <c r="F77" s="154">
        <v>20355.215499999998</v>
      </c>
      <c r="G77" s="20"/>
      <c r="H77" s="149">
        <v>78227.492999999988</v>
      </c>
      <c r="I77" s="135" t="s">
        <v>324</v>
      </c>
    </row>
    <row r="78" spans="2:37" ht="16.5" customHeight="1" thickBot="1" x14ac:dyDescent="0.25">
      <c r="B78" s="136">
        <v>68</v>
      </c>
      <c r="C78" s="134" t="s">
        <v>109</v>
      </c>
      <c r="D78" s="152">
        <v>25903.85</v>
      </c>
      <c r="E78" s="153">
        <v>1840.385</v>
      </c>
      <c r="F78" s="154">
        <v>1472.5774999999999</v>
      </c>
      <c r="G78" s="20"/>
      <c r="H78" s="149">
        <v>22590.887500000001</v>
      </c>
      <c r="I78" s="135" t="s">
        <v>324</v>
      </c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</row>
    <row r="79" spans="2:37" ht="16.5" customHeight="1" thickBot="1" x14ac:dyDescent="0.25">
      <c r="B79" s="136"/>
      <c r="C79" s="134"/>
      <c r="D79" s="152"/>
      <c r="E79" s="153"/>
      <c r="F79" s="154"/>
      <c r="G79" s="20"/>
      <c r="H79" s="157">
        <f>SUM(H49:H78)</f>
        <v>1860358.64485</v>
      </c>
      <c r="I79" s="135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</row>
    <row r="80" spans="2:37" ht="16.5" customHeight="1" thickBot="1" x14ac:dyDescent="0.25">
      <c r="B80" s="136">
        <v>69</v>
      </c>
      <c r="C80" s="134" t="s">
        <v>110</v>
      </c>
      <c r="D80" s="152">
        <v>88070.6</v>
      </c>
      <c r="E80" s="153">
        <v>8356.9710000000014</v>
      </c>
      <c r="F80" s="154">
        <v>14818.617400000003</v>
      </c>
      <c r="G80" s="20"/>
      <c r="H80" s="149">
        <v>64895.011599999998</v>
      </c>
      <c r="I80" s="135" t="s">
        <v>324</v>
      </c>
    </row>
    <row r="81" spans="2:10" ht="16.5" customHeight="1" thickBot="1" x14ac:dyDescent="0.25">
      <c r="B81" s="133">
        <v>70</v>
      </c>
      <c r="C81" s="134" t="s">
        <v>111</v>
      </c>
      <c r="D81" s="152">
        <v>88541.53</v>
      </c>
      <c r="E81" s="153">
        <v>8222.3065000000006</v>
      </c>
      <c r="F81" s="154">
        <v>14267.920000000002</v>
      </c>
      <c r="G81" s="20"/>
      <c r="H81" s="149">
        <v>66051.303499999995</v>
      </c>
      <c r="I81" s="135" t="s">
        <v>324</v>
      </c>
    </row>
    <row r="82" spans="2:10" ht="16.5" customHeight="1" thickBot="1" x14ac:dyDescent="0.25">
      <c r="B82" s="136">
        <v>71</v>
      </c>
      <c r="C82" s="134" t="s">
        <v>112</v>
      </c>
      <c r="D82" s="152">
        <v>84715.97</v>
      </c>
      <c r="E82" s="153">
        <v>7944.0840000000007</v>
      </c>
      <c r="F82" s="154">
        <v>13884.449800000002</v>
      </c>
      <c r="G82" s="20"/>
      <c r="H82" s="149">
        <v>62887.436199999996</v>
      </c>
      <c r="I82" s="135" t="s">
        <v>324</v>
      </c>
    </row>
    <row r="83" spans="2:10" ht="16.5" customHeight="1" thickBot="1" x14ac:dyDescent="0.25">
      <c r="B83" s="136">
        <v>72</v>
      </c>
      <c r="C83" s="134" t="s">
        <v>113</v>
      </c>
      <c r="D83" s="152">
        <v>78063</v>
      </c>
      <c r="E83" s="153">
        <v>7245.1430000000009</v>
      </c>
      <c r="F83" s="154">
        <v>12439.466200000001</v>
      </c>
      <c r="G83" s="20">
        <v>5837.84</v>
      </c>
      <c r="H83" s="149">
        <f>+D83-E83-F83-G83</f>
        <v>52540.550799999997</v>
      </c>
      <c r="I83" s="135" t="s">
        <v>324</v>
      </c>
      <c r="J83" s="166"/>
    </row>
    <row r="84" spans="2:10" ht="16.5" customHeight="1" thickBot="1" x14ac:dyDescent="0.25">
      <c r="B84" s="133">
        <v>73</v>
      </c>
      <c r="C84" s="134" t="s">
        <v>114</v>
      </c>
      <c r="D84" s="152">
        <v>50703.62</v>
      </c>
      <c r="E84" s="153">
        <v>4320.362000000001</v>
      </c>
      <c r="F84" s="154">
        <v>6227.7240000000011</v>
      </c>
      <c r="G84" s="20"/>
      <c r="H84" s="149">
        <v>40155.534</v>
      </c>
      <c r="I84" s="135" t="s">
        <v>324</v>
      </c>
    </row>
    <row r="85" spans="2:10" ht="16.5" customHeight="1" thickBot="1" x14ac:dyDescent="0.25">
      <c r="B85" s="136">
        <v>74</v>
      </c>
      <c r="C85" s="134" t="s">
        <v>115</v>
      </c>
      <c r="D85" s="152">
        <v>83555.759999999995</v>
      </c>
      <c r="E85" s="153">
        <v>7804.552999999999</v>
      </c>
      <c r="F85" s="154">
        <v>13572.473799999998</v>
      </c>
      <c r="G85" s="20"/>
      <c r="H85" s="149">
        <v>62178.733199999995</v>
      </c>
      <c r="I85" s="135" t="s">
        <v>324</v>
      </c>
    </row>
    <row r="86" spans="2:10" ht="16.5" customHeight="1" thickBot="1" x14ac:dyDescent="0.25">
      <c r="B86" s="136">
        <v>75</v>
      </c>
      <c r="C86" s="134" t="s">
        <v>116</v>
      </c>
      <c r="D86" s="152">
        <v>110616.74</v>
      </c>
      <c r="E86" s="153">
        <v>10482.223500000002</v>
      </c>
      <c r="F86" s="154">
        <v>18888.016300000003</v>
      </c>
      <c r="G86" s="20"/>
      <c r="H86" s="149">
        <v>81246.500199999995</v>
      </c>
      <c r="I86" s="135" t="s">
        <v>324</v>
      </c>
    </row>
    <row r="87" spans="2:10" ht="16.5" customHeight="1" thickBot="1" x14ac:dyDescent="0.25">
      <c r="B87" s="136">
        <v>76</v>
      </c>
      <c r="C87" s="134" t="s">
        <v>117</v>
      </c>
      <c r="D87" s="152">
        <v>82452.02</v>
      </c>
      <c r="E87" s="153">
        <v>7731.5090000000009</v>
      </c>
      <c r="F87" s="154">
        <v>13478.647800000001</v>
      </c>
      <c r="G87" s="20"/>
      <c r="H87" s="149">
        <v>61241.8632</v>
      </c>
      <c r="I87" s="135" t="s">
        <v>324</v>
      </c>
    </row>
    <row r="88" spans="2:10" ht="16.5" customHeight="1" thickBot="1" x14ac:dyDescent="0.25">
      <c r="B88" s="136">
        <v>77</v>
      </c>
      <c r="C88" s="134" t="s">
        <v>118</v>
      </c>
      <c r="D88" s="152">
        <v>85638.83</v>
      </c>
      <c r="E88" s="153">
        <v>8020.6514999999999</v>
      </c>
      <c r="F88" s="154">
        <v>14015.5789</v>
      </c>
      <c r="G88" s="20"/>
      <c r="H88" s="149">
        <v>63602.599600000009</v>
      </c>
      <c r="I88" s="135" t="s">
        <v>324</v>
      </c>
    </row>
    <row r="89" spans="2:10" ht="16.5" customHeight="1" thickBot="1" x14ac:dyDescent="0.25">
      <c r="B89" s="136">
        <v>78</v>
      </c>
      <c r="C89" s="134" t="s">
        <v>119</v>
      </c>
      <c r="D89" s="152">
        <v>84805.96</v>
      </c>
      <c r="E89" s="153">
        <v>7937.3570000000009</v>
      </c>
      <c r="F89" s="154">
        <v>13848.979400000002</v>
      </c>
      <c r="G89" s="20"/>
      <c r="H89" s="149">
        <v>63019.623599999999</v>
      </c>
      <c r="I89" s="135" t="s">
        <v>324</v>
      </c>
    </row>
    <row r="90" spans="2:10" ht="16.5" customHeight="1" thickBot="1" x14ac:dyDescent="0.25">
      <c r="B90" s="136">
        <v>79</v>
      </c>
      <c r="C90" s="134" t="s">
        <v>11</v>
      </c>
      <c r="D90" s="152">
        <v>113372.27</v>
      </c>
      <c r="E90" s="153">
        <v>10940.103000000001</v>
      </c>
      <c r="F90" s="154">
        <v>20059.032400000004</v>
      </c>
      <c r="G90" s="20"/>
      <c r="H90" s="149">
        <v>82373.13459999999</v>
      </c>
      <c r="I90" s="135" t="s">
        <v>324</v>
      </c>
    </row>
    <row r="91" spans="2:10" ht="16.5" customHeight="1" thickBot="1" x14ac:dyDescent="0.25">
      <c r="B91" s="133">
        <v>80</v>
      </c>
      <c r="C91" s="134" t="s">
        <v>120</v>
      </c>
      <c r="D91" s="152">
        <v>131208.39000000001</v>
      </c>
      <c r="E91" s="153">
        <v>12687.419000000004</v>
      </c>
      <c r="F91" s="154">
        <v>23502.850000000006</v>
      </c>
      <c r="G91" s="20"/>
      <c r="H91" s="149">
        <v>95018.120999999999</v>
      </c>
      <c r="I91" s="135" t="s">
        <v>324</v>
      </c>
    </row>
    <row r="92" spans="2:10" ht="16.5" customHeight="1" thickBot="1" x14ac:dyDescent="0.25">
      <c r="B92" s="136">
        <v>81</v>
      </c>
      <c r="C92" s="134" t="s">
        <v>121</v>
      </c>
      <c r="D92" s="152">
        <v>124903.2</v>
      </c>
      <c r="E92" s="153">
        <v>12050.914500000001</v>
      </c>
      <c r="F92" s="154">
        <v>22221.461299999999</v>
      </c>
      <c r="G92" s="20"/>
      <c r="H92" s="149">
        <v>90630.824200000003</v>
      </c>
      <c r="I92" s="135" t="s">
        <v>324</v>
      </c>
    </row>
    <row r="93" spans="2:10" ht="16.5" customHeight="1" thickBot="1" x14ac:dyDescent="0.25">
      <c r="B93" s="136">
        <v>82</v>
      </c>
      <c r="C93" s="134" t="s">
        <v>122</v>
      </c>
      <c r="D93" s="152">
        <v>124226.63</v>
      </c>
      <c r="E93" s="153">
        <v>11949.6705</v>
      </c>
      <c r="F93" s="154">
        <v>21971.951499999999</v>
      </c>
      <c r="G93" s="20"/>
      <c r="H93" s="149">
        <v>90305.008000000002</v>
      </c>
      <c r="I93" s="135" t="s">
        <v>324</v>
      </c>
    </row>
    <row r="94" spans="2:10" ht="16.5" customHeight="1" thickBot="1" x14ac:dyDescent="0.25">
      <c r="B94" s="136">
        <v>83</v>
      </c>
      <c r="C94" s="134" t="s">
        <v>123</v>
      </c>
      <c r="D94" s="152">
        <v>123770.79</v>
      </c>
      <c r="E94" s="153">
        <v>12011.034</v>
      </c>
      <c r="F94" s="154">
        <v>22244.404999999999</v>
      </c>
      <c r="G94" s="20"/>
      <c r="H94" s="149">
        <v>89515.350999999995</v>
      </c>
      <c r="I94" s="135" t="s">
        <v>324</v>
      </c>
    </row>
    <row r="95" spans="2:10" ht="16.5" customHeight="1" thickBot="1" x14ac:dyDescent="0.25">
      <c r="B95" s="136">
        <v>84</v>
      </c>
      <c r="C95" s="134" t="s">
        <v>124</v>
      </c>
      <c r="D95" s="152">
        <v>122774.7</v>
      </c>
      <c r="E95" s="153">
        <v>11902.2325</v>
      </c>
      <c r="F95" s="154">
        <v>22013.932500000003</v>
      </c>
      <c r="G95" s="20"/>
      <c r="H95" s="149">
        <v>88858.535000000003</v>
      </c>
      <c r="I95" s="135" t="s">
        <v>324</v>
      </c>
    </row>
    <row r="96" spans="2:10" ht="16.5" customHeight="1" thickBot="1" x14ac:dyDescent="0.25">
      <c r="B96" s="136">
        <v>85</v>
      </c>
      <c r="C96" s="134" t="s">
        <v>125</v>
      </c>
      <c r="D96" s="152">
        <v>121873.3</v>
      </c>
      <c r="E96" s="153">
        <v>11748.755500000001</v>
      </c>
      <c r="F96" s="154">
        <v>21618.306700000001</v>
      </c>
      <c r="G96" s="20"/>
      <c r="H96" s="149">
        <v>88506.237800000003</v>
      </c>
      <c r="I96" s="135" t="s">
        <v>324</v>
      </c>
    </row>
    <row r="97" spans="2:9" ht="16.5" customHeight="1" thickBot="1" x14ac:dyDescent="0.25">
      <c r="B97" s="136">
        <v>86</v>
      </c>
      <c r="C97" s="134" t="s">
        <v>126</v>
      </c>
      <c r="D97" s="152">
        <v>124216.94</v>
      </c>
      <c r="E97" s="153">
        <v>11948.701500000001</v>
      </c>
      <c r="F97" s="154">
        <v>21970.013500000001</v>
      </c>
      <c r="G97" s="20"/>
      <c r="H97" s="149">
        <v>90298.225000000006</v>
      </c>
      <c r="I97" s="135" t="s">
        <v>324</v>
      </c>
    </row>
    <row r="98" spans="2:9" ht="16.5" customHeight="1" thickBot="1" x14ac:dyDescent="0.25">
      <c r="B98" s="133">
        <v>87</v>
      </c>
      <c r="C98" s="134" t="s">
        <v>127</v>
      </c>
      <c r="D98" s="152">
        <v>121086.62</v>
      </c>
      <c r="E98" s="153">
        <v>11596.097</v>
      </c>
      <c r="F98" s="154">
        <v>21209.402999999998</v>
      </c>
      <c r="G98" s="20"/>
      <c r="H98" s="149">
        <v>88281.12</v>
      </c>
      <c r="I98" s="135" t="s">
        <v>324</v>
      </c>
    </row>
    <row r="99" spans="2:9" ht="16.5" customHeight="1" thickBot="1" x14ac:dyDescent="0.25">
      <c r="B99" s="136">
        <v>88</v>
      </c>
      <c r="C99" s="134" t="s">
        <v>128</v>
      </c>
      <c r="D99" s="152">
        <v>114840.67</v>
      </c>
      <c r="E99" s="153">
        <v>11011.074500000001</v>
      </c>
      <c r="F99" s="154">
        <v>20094.7595</v>
      </c>
      <c r="G99" s="20"/>
      <c r="H99" s="149">
        <v>83734.835999999996</v>
      </c>
      <c r="I99" s="135" t="s">
        <v>324</v>
      </c>
    </row>
    <row r="100" spans="2:9" ht="16.5" customHeight="1" thickBot="1" x14ac:dyDescent="0.25">
      <c r="B100" s="136">
        <v>89</v>
      </c>
      <c r="C100" s="134" t="s">
        <v>129</v>
      </c>
      <c r="D100" s="152">
        <v>117209.81</v>
      </c>
      <c r="E100" s="153">
        <v>11287.561000000002</v>
      </c>
      <c r="F100" s="154">
        <v>20703.134000000002</v>
      </c>
      <c r="G100" s="20"/>
      <c r="H100" s="149">
        <v>85219.114999999991</v>
      </c>
      <c r="I100" s="135" t="s">
        <v>324</v>
      </c>
    </row>
    <row r="101" spans="2:9" ht="16.5" customHeight="1" thickBot="1" x14ac:dyDescent="0.25">
      <c r="B101" s="136">
        <v>90</v>
      </c>
      <c r="C101" s="134" t="s">
        <v>130</v>
      </c>
      <c r="D101" s="152">
        <v>120314.04</v>
      </c>
      <c r="E101" s="153">
        <v>11580.997499999999</v>
      </c>
      <c r="F101" s="154">
        <v>21266.225899999998</v>
      </c>
      <c r="G101" s="20"/>
      <c r="H101" s="149">
        <v>87466.816599999991</v>
      </c>
      <c r="I101" s="135" t="s">
        <v>324</v>
      </c>
    </row>
    <row r="102" spans="2:9" ht="16.5" customHeight="1" thickBot="1" x14ac:dyDescent="0.25">
      <c r="B102" s="136">
        <v>91</v>
      </c>
      <c r="C102" s="134" t="s">
        <v>131</v>
      </c>
      <c r="D102" s="152">
        <v>122552.58</v>
      </c>
      <c r="E102" s="153">
        <v>11821.838000000002</v>
      </c>
      <c r="F102" s="154">
        <v>21771.688000000002</v>
      </c>
      <c r="G102" s="20"/>
      <c r="H102" s="149">
        <v>88959.054000000004</v>
      </c>
      <c r="I102" s="135" t="s">
        <v>324</v>
      </c>
    </row>
    <row r="103" spans="2:9" ht="16.5" customHeight="1" thickBot="1" x14ac:dyDescent="0.25">
      <c r="B103" s="136">
        <v>92</v>
      </c>
      <c r="C103" s="134" t="s">
        <v>132</v>
      </c>
      <c r="D103" s="152">
        <v>0</v>
      </c>
      <c r="E103" s="153">
        <v>0</v>
      </c>
      <c r="F103" s="154">
        <v>0</v>
      </c>
      <c r="G103" s="20"/>
      <c r="H103" s="149">
        <v>0</v>
      </c>
      <c r="I103" s="135" t="s">
        <v>324</v>
      </c>
    </row>
    <row r="104" spans="2:9" ht="16.5" customHeight="1" thickBot="1" x14ac:dyDescent="0.25">
      <c r="B104" s="136">
        <v>93</v>
      </c>
      <c r="C104" s="134" t="s">
        <v>133</v>
      </c>
      <c r="D104" s="152">
        <v>75071.710000000006</v>
      </c>
      <c r="E104" s="153">
        <v>6875.3245000000015</v>
      </c>
      <c r="F104" s="154">
        <v>11573.956000000004</v>
      </c>
      <c r="G104" s="20"/>
      <c r="H104" s="149">
        <v>56622.429499999998</v>
      </c>
      <c r="I104" s="135" t="s">
        <v>324</v>
      </c>
    </row>
    <row r="105" spans="2:9" ht="16.5" customHeight="1" thickBot="1" x14ac:dyDescent="0.25">
      <c r="B105" s="133">
        <v>94</v>
      </c>
      <c r="C105" s="134" t="s">
        <v>134</v>
      </c>
      <c r="D105" s="152">
        <v>83854.710000000006</v>
      </c>
      <c r="E105" s="153">
        <v>7980.2585000000017</v>
      </c>
      <c r="F105" s="154">
        <v>14128.019500000002</v>
      </c>
      <c r="G105" s="20"/>
      <c r="H105" s="149">
        <v>61746.432000000008</v>
      </c>
      <c r="I105" s="135" t="s">
        <v>324</v>
      </c>
    </row>
    <row r="106" spans="2:9" ht="16.5" customHeight="1" thickBot="1" x14ac:dyDescent="0.25">
      <c r="B106" s="136">
        <v>95</v>
      </c>
      <c r="C106" s="134" t="s">
        <v>135</v>
      </c>
      <c r="D106" s="152">
        <v>95781.92</v>
      </c>
      <c r="E106" s="153">
        <v>9118.3045000000002</v>
      </c>
      <c r="F106" s="154">
        <v>16327.566500000003</v>
      </c>
      <c r="G106" s="20"/>
      <c r="H106" s="149">
        <v>70336.048999999999</v>
      </c>
      <c r="I106" s="135" t="s">
        <v>324</v>
      </c>
    </row>
    <row r="107" spans="2:9" ht="16.5" customHeight="1" thickBot="1" x14ac:dyDescent="0.25">
      <c r="B107" s="136">
        <v>96</v>
      </c>
      <c r="C107" s="134" t="s">
        <v>136</v>
      </c>
      <c r="D107" s="152">
        <v>105123.8</v>
      </c>
      <c r="E107" s="153">
        <v>10019.037000000002</v>
      </c>
      <c r="F107" s="154">
        <v>18082.193799999997</v>
      </c>
      <c r="G107" s="20"/>
      <c r="H107" s="149">
        <v>77022.569200000013</v>
      </c>
      <c r="I107" s="135" t="s">
        <v>324</v>
      </c>
    </row>
    <row r="108" spans="2:9" ht="16.5" customHeight="1" thickBot="1" x14ac:dyDescent="0.25">
      <c r="B108" s="133">
        <v>97</v>
      </c>
      <c r="C108" s="134" t="s">
        <v>137</v>
      </c>
      <c r="D108" s="152">
        <v>98158.47</v>
      </c>
      <c r="E108" s="153">
        <v>9305.3935000000001</v>
      </c>
      <c r="F108" s="154">
        <v>16630.952099999999</v>
      </c>
      <c r="G108" s="20"/>
      <c r="H108" s="149">
        <v>72222.124400000001</v>
      </c>
      <c r="I108" s="135" t="s">
        <v>324</v>
      </c>
    </row>
    <row r="109" spans="2:9" ht="16.5" customHeight="1" thickBot="1" x14ac:dyDescent="0.25">
      <c r="B109" s="136">
        <v>98</v>
      </c>
      <c r="C109" s="134" t="s">
        <v>138</v>
      </c>
      <c r="D109" s="152">
        <v>107694.57</v>
      </c>
      <c r="E109" s="153">
        <v>10259.003500000001</v>
      </c>
      <c r="F109" s="154">
        <v>18538.172100000003</v>
      </c>
      <c r="G109" s="20"/>
      <c r="H109" s="149">
        <v>78897.39439999999</v>
      </c>
      <c r="I109" s="135" t="s">
        <v>324</v>
      </c>
    </row>
    <row r="110" spans="2:9" ht="16.5" customHeight="1" thickBot="1" x14ac:dyDescent="0.25">
      <c r="B110" s="136">
        <v>99</v>
      </c>
      <c r="C110" s="134" t="s">
        <v>139</v>
      </c>
      <c r="D110" s="152">
        <v>85638.83</v>
      </c>
      <c r="E110" s="153">
        <v>8020.6514999999999</v>
      </c>
      <c r="F110" s="154">
        <v>14015.5789</v>
      </c>
      <c r="G110" s="20"/>
      <c r="H110" s="149">
        <v>63602.599600000009</v>
      </c>
      <c r="I110" s="135" t="s">
        <v>324</v>
      </c>
    </row>
    <row r="111" spans="2:9" ht="16.5" customHeight="1" thickBot="1" x14ac:dyDescent="0.25">
      <c r="B111" s="136">
        <v>100</v>
      </c>
      <c r="C111" s="134" t="s">
        <v>140</v>
      </c>
      <c r="D111" s="152">
        <v>79297.11</v>
      </c>
      <c r="E111" s="153">
        <v>7413.4760000000006</v>
      </c>
      <c r="F111" s="154">
        <v>12839.023000000001</v>
      </c>
      <c r="G111" s="20"/>
      <c r="H111" s="149">
        <v>59044.611000000004</v>
      </c>
      <c r="I111" s="135" t="s">
        <v>324</v>
      </c>
    </row>
    <row r="112" spans="2:9" ht="16.5" customHeight="1" thickBot="1" x14ac:dyDescent="0.25">
      <c r="B112" s="136">
        <v>101</v>
      </c>
      <c r="C112" s="134" t="s">
        <v>141</v>
      </c>
      <c r="D112" s="152">
        <v>98202.02</v>
      </c>
      <c r="E112" s="153">
        <v>9343.9695000000011</v>
      </c>
      <c r="F112" s="154">
        <v>16756.013500000001</v>
      </c>
      <c r="G112" s="20"/>
      <c r="H112" s="149">
        <v>72102.036999999997</v>
      </c>
      <c r="I112" s="135" t="s">
        <v>324</v>
      </c>
    </row>
    <row r="113" spans="2:37" ht="16.5" customHeight="1" thickBot="1" x14ac:dyDescent="0.25">
      <c r="B113" s="136">
        <v>102</v>
      </c>
      <c r="C113" s="134" t="s">
        <v>142</v>
      </c>
      <c r="D113" s="152">
        <v>104818.39</v>
      </c>
      <c r="E113" s="153">
        <v>10005.606500000002</v>
      </c>
      <c r="F113" s="154">
        <v>18079.287499999999</v>
      </c>
      <c r="G113" s="20"/>
      <c r="H113" s="149">
        <v>76733.495999999985</v>
      </c>
      <c r="I113" s="135" t="s">
        <v>324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</row>
    <row r="114" spans="2:37" ht="16.5" customHeight="1" thickBot="1" x14ac:dyDescent="0.25">
      <c r="B114" s="136">
        <v>103</v>
      </c>
      <c r="C114" s="134" t="s">
        <v>143</v>
      </c>
      <c r="D114" s="152">
        <v>80456.92</v>
      </c>
      <c r="E114" s="153">
        <v>7518.2204999999994</v>
      </c>
      <c r="F114" s="154">
        <v>13032.7809</v>
      </c>
      <c r="G114" s="20"/>
      <c r="H114" s="149">
        <v>59905.918600000005</v>
      </c>
      <c r="I114" s="135" t="s">
        <v>324</v>
      </c>
    </row>
    <row r="115" spans="2:37" ht="16.5" customHeight="1" thickBot="1" x14ac:dyDescent="0.25">
      <c r="B115" s="133">
        <v>104</v>
      </c>
      <c r="C115" s="134" t="s">
        <v>144</v>
      </c>
      <c r="D115" s="152">
        <v>86427.67</v>
      </c>
      <c r="E115" s="153">
        <v>8099.6525000000001</v>
      </c>
      <c r="F115" s="154">
        <v>14173.744700000001</v>
      </c>
      <c r="G115" s="20"/>
      <c r="H115" s="149">
        <v>64154.272799999999</v>
      </c>
      <c r="I115" s="135" t="s">
        <v>324</v>
      </c>
    </row>
    <row r="116" spans="2:37" ht="16.5" customHeight="1" thickBot="1" x14ac:dyDescent="0.25">
      <c r="B116" s="136">
        <v>105</v>
      </c>
      <c r="C116" s="134" t="s">
        <v>145</v>
      </c>
      <c r="D116" s="152">
        <v>79611.37</v>
      </c>
      <c r="E116" s="153">
        <v>7447.4440000000004</v>
      </c>
      <c r="F116" s="154">
        <v>12910.5178</v>
      </c>
      <c r="G116" s="20"/>
      <c r="H116" s="149">
        <v>59253.408199999991</v>
      </c>
      <c r="I116" s="135" t="s">
        <v>324</v>
      </c>
    </row>
    <row r="117" spans="2:37" ht="16.5" customHeight="1" thickBot="1" x14ac:dyDescent="0.25">
      <c r="B117" s="136">
        <v>106</v>
      </c>
      <c r="C117" s="134" t="s">
        <v>146</v>
      </c>
      <c r="D117" s="152">
        <v>166768.03</v>
      </c>
      <c r="E117" s="153">
        <v>16321.528999999997</v>
      </c>
      <c r="F117" s="154">
        <v>30880.474399999999</v>
      </c>
      <c r="G117" s="20"/>
      <c r="H117" s="149">
        <v>119566.02659999998</v>
      </c>
      <c r="I117" s="135" t="s">
        <v>324</v>
      </c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</row>
    <row r="118" spans="2:37" ht="16.5" customHeight="1" thickBot="1" x14ac:dyDescent="0.25">
      <c r="B118" s="136">
        <v>107</v>
      </c>
      <c r="C118" s="134" t="s">
        <v>147</v>
      </c>
      <c r="D118" s="152">
        <v>128462.61</v>
      </c>
      <c r="E118" s="153">
        <v>12373.268500000002</v>
      </c>
      <c r="F118" s="154">
        <v>22819.147500000003</v>
      </c>
      <c r="G118" s="20"/>
      <c r="H118" s="149">
        <v>93270.193999999989</v>
      </c>
      <c r="I118" s="135" t="s">
        <v>324</v>
      </c>
    </row>
    <row r="119" spans="2:37" s="138" customFormat="1" ht="16.5" customHeight="1" thickBot="1" x14ac:dyDescent="0.25">
      <c r="B119" s="136">
        <v>108</v>
      </c>
      <c r="C119" s="134" t="s">
        <v>148</v>
      </c>
      <c r="D119" s="152">
        <v>126185.13</v>
      </c>
      <c r="E119" s="153">
        <v>12166.430500000002</v>
      </c>
      <c r="F119" s="154">
        <v>22434.745500000005</v>
      </c>
      <c r="G119" s="20"/>
      <c r="H119" s="149">
        <v>91583.953999999998</v>
      </c>
      <c r="I119" s="135" t="s">
        <v>324</v>
      </c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</row>
    <row r="120" spans="2:37" ht="16.5" customHeight="1" thickBot="1" x14ac:dyDescent="0.25">
      <c r="B120" s="136">
        <v>109</v>
      </c>
      <c r="C120" s="134" t="s">
        <v>149</v>
      </c>
      <c r="D120" s="152">
        <v>94559.3</v>
      </c>
      <c r="E120" s="153">
        <v>8939.6950000000015</v>
      </c>
      <c r="F120" s="154">
        <v>15891.461000000001</v>
      </c>
      <c r="G120" s="20"/>
      <c r="H120" s="149">
        <v>69728.144</v>
      </c>
      <c r="I120" s="135" t="s">
        <v>324</v>
      </c>
    </row>
    <row r="121" spans="2:37" ht="16.5" customHeight="1" thickBot="1" x14ac:dyDescent="0.25">
      <c r="B121" s="136">
        <v>110</v>
      </c>
      <c r="C121" s="134" t="s">
        <v>150</v>
      </c>
      <c r="D121" s="152">
        <v>85628.2</v>
      </c>
      <c r="E121" s="153">
        <v>8019.5884999999998</v>
      </c>
      <c r="F121" s="154">
        <v>14013.4529</v>
      </c>
      <c r="G121" s="20"/>
      <c r="H121" s="149">
        <v>63595.158599999995</v>
      </c>
      <c r="I121" s="135" t="s">
        <v>324</v>
      </c>
    </row>
    <row r="122" spans="2:37" ht="16.5" customHeight="1" thickBot="1" x14ac:dyDescent="0.25">
      <c r="B122" s="133">
        <v>111</v>
      </c>
      <c r="C122" s="134" t="s">
        <v>151</v>
      </c>
      <c r="D122" s="152">
        <v>0</v>
      </c>
      <c r="E122" s="153">
        <v>0</v>
      </c>
      <c r="F122" s="154">
        <v>0</v>
      </c>
      <c r="G122" s="20"/>
      <c r="H122" s="149">
        <v>0</v>
      </c>
      <c r="I122" s="135" t="s">
        <v>324</v>
      </c>
    </row>
    <row r="123" spans="2:37" ht="16.5" customHeight="1" thickBot="1" x14ac:dyDescent="0.25">
      <c r="B123" s="136">
        <v>112</v>
      </c>
      <c r="C123" s="137" t="s">
        <v>152</v>
      </c>
      <c r="D123" s="152">
        <v>60336.47</v>
      </c>
      <c r="E123" s="153">
        <v>5519.9540000000006</v>
      </c>
      <c r="F123" s="154">
        <v>9055.5378000000001</v>
      </c>
      <c r="G123" s="20"/>
      <c r="H123" s="149">
        <v>45760.978200000005</v>
      </c>
      <c r="I123" s="135" t="s">
        <v>324</v>
      </c>
    </row>
    <row r="124" spans="2:37" ht="16.5" customHeight="1" thickBot="1" x14ac:dyDescent="0.25">
      <c r="B124" s="136">
        <v>113</v>
      </c>
      <c r="C124" s="134" t="s">
        <v>153</v>
      </c>
      <c r="D124" s="152">
        <v>85737.5</v>
      </c>
      <c r="E124" s="153">
        <v>8047.9860000000017</v>
      </c>
      <c r="F124" s="154">
        <v>14094.702400000002</v>
      </c>
      <c r="G124" s="20"/>
      <c r="H124" s="149">
        <v>63594.811599999994</v>
      </c>
      <c r="I124" s="135" t="s">
        <v>324</v>
      </c>
    </row>
    <row r="125" spans="2:37" ht="16.5" customHeight="1" thickBot="1" x14ac:dyDescent="0.25">
      <c r="B125" s="136"/>
      <c r="C125" s="134"/>
      <c r="D125" s="152"/>
      <c r="E125" s="153"/>
      <c r="F125" s="154"/>
      <c r="G125" s="20"/>
      <c r="H125" s="157">
        <f>SUM(H80:H124)</f>
        <v>3185728.1428</v>
      </c>
      <c r="I125" s="135"/>
    </row>
    <row r="126" spans="2:37" ht="16.5" customHeight="1" thickBot="1" x14ac:dyDescent="0.25">
      <c r="B126" s="136">
        <v>114</v>
      </c>
      <c r="C126" s="134" t="s">
        <v>154</v>
      </c>
      <c r="D126" s="152">
        <v>107048.17</v>
      </c>
      <c r="E126" s="153">
        <v>10126.071499999998</v>
      </c>
      <c r="F126" s="154">
        <v>18176.6993</v>
      </c>
      <c r="G126" s="20"/>
      <c r="H126" s="149">
        <v>78745.399199999985</v>
      </c>
      <c r="I126" s="135" t="s">
        <v>324</v>
      </c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</row>
    <row r="127" spans="2:37" ht="16.5" customHeight="1" thickBot="1" x14ac:dyDescent="0.25">
      <c r="B127" s="136">
        <v>115</v>
      </c>
      <c r="C127" s="134" t="s">
        <v>155</v>
      </c>
      <c r="D127" s="152">
        <v>121753.11</v>
      </c>
      <c r="E127" s="153">
        <v>11710.86</v>
      </c>
      <c r="F127" s="154">
        <v>21506.2886</v>
      </c>
      <c r="G127" s="20"/>
      <c r="H127" s="149">
        <v>88535.9614</v>
      </c>
      <c r="I127" s="135" t="s">
        <v>324</v>
      </c>
    </row>
    <row r="128" spans="2:37" ht="16.5" customHeight="1" thickBot="1" x14ac:dyDescent="0.25">
      <c r="B128" s="136">
        <v>116</v>
      </c>
      <c r="C128" s="134" t="s">
        <v>156</v>
      </c>
      <c r="D128" s="152">
        <v>163437.73000000001</v>
      </c>
      <c r="E128" s="153">
        <v>15975.095000000001</v>
      </c>
      <c r="F128" s="154">
        <v>30168.840800000002</v>
      </c>
      <c r="G128" s="20"/>
      <c r="H128" s="149">
        <v>117293.7942</v>
      </c>
      <c r="I128" s="135" t="s">
        <v>324</v>
      </c>
    </row>
    <row r="129" spans="2:9" ht="16.5" customHeight="1" thickBot="1" x14ac:dyDescent="0.25">
      <c r="B129" s="136">
        <v>117</v>
      </c>
      <c r="C129" s="134" t="s">
        <v>157</v>
      </c>
      <c r="D129" s="152">
        <v>123424.59</v>
      </c>
      <c r="E129" s="153">
        <v>11909.039000000001</v>
      </c>
      <c r="F129" s="154">
        <v>21946.09</v>
      </c>
      <c r="G129" s="20"/>
      <c r="H129" s="149">
        <v>89569.460999999996</v>
      </c>
      <c r="I129" s="135" t="s">
        <v>324</v>
      </c>
    </row>
    <row r="130" spans="2:9" ht="16.5" customHeight="1" thickBot="1" x14ac:dyDescent="0.25">
      <c r="B130" s="133"/>
      <c r="C130" s="134"/>
      <c r="D130" s="152"/>
      <c r="E130" s="153"/>
      <c r="F130" s="154"/>
      <c r="G130" s="20"/>
      <c r="H130" s="157">
        <f>SUM(H126:H129)</f>
        <v>374144.61580000003</v>
      </c>
      <c r="I130" s="135"/>
    </row>
    <row r="131" spans="2:9" ht="16.5" customHeight="1" thickBot="1" x14ac:dyDescent="0.25">
      <c r="B131" s="133">
        <v>118</v>
      </c>
      <c r="C131" s="134" t="s">
        <v>158</v>
      </c>
      <c r="D131" s="152">
        <v>72429.2</v>
      </c>
      <c r="E131" s="153">
        <v>6691.8969999999999</v>
      </c>
      <c r="F131" s="154">
        <v>11347.161799999998</v>
      </c>
      <c r="G131" s="20"/>
      <c r="H131" s="149">
        <v>54390.141199999998</v>
      </c>
      <c r="I131" s="135" t="s">
        <v>324</v>
      </c>
    </row>
    <row r="132" spans="2:9" ht="16.5" customHeight="1" thickBot="1" x14ac:dyDescent="0.25">
      <c r="B132" s="136">
        <v>119</v>
      </c>
      <c r="C132" s="134" t="s">
        <v>159</v>
      </c>
      <c r="D132" s="152">
        <v>105979.34</v>
      </c>
      <c r="E132" s="153">
        <v>10121.701500000001</v>
      </c>
      <c r="F132" s="154">
        <v>18311.477500000001</v>
      </c>
      <c r="G132" s="20"/>
      <c r="H132" s="149">
        <v>77546.160999999993</v>
      </c>
      <c r="I132" s="135" t="s">
        <v>324</v>
      </c>
    </row>
    <row r="133" spans="2:9" ht="16.5" customHeight="1" thickBot="1" x14ac:dyDescent="0.25">
      <c r="B133" s="136">
        <v>120</v>
      </c>
      <c r="C133" s="134" t="s">
        <v>160</v>
      </c>
      <c r="D133" s="152">
        <v>125160.18</v>
      </c>
      <c r="E133" s="153">
        <v>12043.0255</v>
      </c>
      <c r="F133" s="154">
        <v>22158.661499999998</v>
      </c>
      <c r="G133" s="20"/>
      <c r="H133" s="149">
        <v>90958.492999999988</v>
      </c>
      <c r="I133" s="135" t="s">
        <v>324</v>
      </c>
    </row>
    <row r="134" spans="2:9" ht="16.5" customHeight="1" thickBot="1" x14ac:dyDescent="0.25">
      <c r="B134" s="133">
        <v>121</v>
      </c>
      <c r="C134" s="134" t="s">
        <v>161</v>
      </c>
      <c r="D134" s="152">
        <v>123184.02</v>
      </c>
      <c r="E134" s="153">
        <v>11845.409500000002</v>
      </c>
      <c r="F134" s="154">
        <v>21763.429500000002</v>
      </c>
      <c r="G134" s="20"/>
      <c r="H134" s="149">
        <v>89575.181000000011</v>
      </c>
      <c r="I134" s="135" t="s">
        <v>324</v>
      </c>
    </row>
    <row r="135" spans="2:9" ht="16.5" customHeight="1" thickBot="1" x14ac:dyDescent="0.25">
      <c r="B135" s="136">
        <v>122</v>
      </c>
      <c r="C135" s="134" t="s">
        <v>162</v>
      </c>
      <c r="D135" s="152">
        <v>119832.83</v>
      </c>
      <c r="E135" s="153">
        <v>11549.863000000001</v>
      </c>
      <c r="F135" s="154">
        <v>21227.738000000001</v>
      </c>
      <c r="G135" s="20"/>
      <c r="H135" s="149">
        <v>87055.229000000007</v>
      </c>
      <c r="I135" s="135" t="s">
        <v>324</v>
      </c>
    </row>
    <row r="136" spans="2:9" ht="16.5" customHeight="1" thickBot="1" x14ac:dyDescent="0.25">
      <c r="B136" s="136">
        <v>123</v>
      </c>
      <c r="C136" s="134" t="s">
        <v>163</v>
      </c>
      <c r="D136" s="152">
        <v>108234.22</v>
      </c>
      <c r="E136" s="153">
        <v>10418.892500000002</v>
      </c>
      <c r="F136" s="154">
        <v>19006.243700000003</v>
      </c>
      <c r="G136" s="20"/>
      <c r="H136" s="149">
        <v>78809.083799999993</v>
      </c>
      <c r="I136" s="135" t="s">
        <v>324</v>
      </c>
    </row>
    <row r="137" spans="2:9" ht="16.5" customHeight="1" thickBot="1" x14ac:dyDescent="0.25">
      <c r="B137" s="136">
        <v>124</v>
      </c>
      <c r="C137" s="134" t="s">
        <v>164</v>
      </c>
      <c r="D137" s="152">
        <v>167746.59</v>
      </c>
      <c r="E137" s="153">
        <v>16427.466</v>
      </c>
      <c r="F137" s="154">
        <v>31103.661800000002</v>
      </c>
      <c r="G137" s="20"/>
      <c r="H137" s="149">
        <v>120215.46220000001</v>
      </c>
      <c r="I137" s="135" t="s">
        <v>324</v>
      </c>
    </row>
    <row r="138" spans="2:9" ht="16.5" customHeight="1" thickBot="1" x14ac:dyDescent="0.25">
      <c r="B138" s="136">
        <v>125</v>
      </c>
      <c r="C138" s="134" t="s">
        <v>165</v>
      </c>
      <c r="D138" s="152">
        <v>93896.1</v>
      </c>
      <c r="E138" s="153">
        <v>8873.3750000000018</v>
      </c>
      <c r="F138" s="154">
        <v>15758.821000000002</v>
      </c>
      <c r="G138" s="20"/>
      <c r="H138" s="149">
        <v>69263.90400000001</v>
      </c>
      <c r="I138" s="135" t="s">
        <v>324</v>
      </c>
    </row>
    <row r="139" spans="2:9" ht="16.5" customHeight="1" thickBot="1" x14ac:dyDescent="0.25">
      <c r="B139" s="136">
        <v>126</v>
      </c>
      <c r="C139" s="134" t="s">
        <v>166</v>
      </c>
      <c r="D139" s="152">
        <v>0</v>
      </c>
      <c r="E139" s="153">
        <v>0</v>
      </c>
      <c r="F139" s="154">
        <v>0</v>
      </c>
      <c r="G139" s="20"/>
      <c r="H139" s="149">
        <v>0</v>
      </c>
      <c r="I139" s="135" t="s">
        <v>324</v>
      </c>
    </row>
    <row r="140" spans="2:9" ht="16.5" customHeight="1" thickBot="1" x14ac:dyDescent="0.25">
      <c r="B140" s="136">
        <v>127</v>
      </c>
      <c r="C140" s="134" t="s">
        <v>167</v>
      </c>
      <c r="D140" s="152">
        <v>96571.24</v>
      </c>
      <c r="E140" s="153">
        <v>9131.36</v>
      </c>
      <c r="F140" s="154">
        <v>16261.450400000003</v>
      </c>
      <c r="G140" s="20"/>
      <c r="H140" s="149">
        <v>71178.429600000003</v>
      </c>
      <c r="I140" s="135" t="s">
        <v>324</v>
      </c>
    </row>
    <row r="141" spans="2:9" ht="16.5" customHeight="1" thickBot="1" x14ac:dyDescent="0.25">
      <c r="B141" s="133">
        <v>128</v>
      </c>
      <c r="C141" s="137" t="s">
        <v>168</v>
      </c>
      <c r="D141" s="152">
        <v>46901.59</v>
      </c>
      <c r="E141" s="153">
        <v>4173.924</v>
      </c>
      <c r="F141" s="154">
        <v>6359.9189999999999</v>
      </c>
      <c r="G141" s="20"/>
      <c r="H141" s="149">
        <v>36367.746999999996</v>
      </c>
      <c r="I141" s="135" t="s">
        <v>324</v>
      </c>
    </row>
    <row r="142" spans="2:9" ht="16.5" customHeight="1" thickBot="1" x14ac:dyDescent="0.25">
      <c r="B142" s="136">
        <v>129</v>
      </c>
      <c r="C142" s="134" t="s">
        <v>169</v>
      </c>
      <c r="D142" s="152">
        <v>102678.16</v>
      </c>
      <c r="E142" s="153">
        <v>9791.5835000000006</v>
      </c>
      <c r="F142" s="154">
        <v>17651.241500000004</v>
      </c>
      <c r="G142" s="20"/>
      <c r="H142" s="149">
        <v>75235.334999999992</v>
      </c>
      <c r="I142" s="135" t="s">
        <v>324</v>
      </c>
    </row>
    <row r="143" spans="2:9" ht="16.5" customHeight="1" thickBot="1" x14ac:dyDescent="0.25">
      <c r="B143" s="136">
        <v>130</v>
      </c>
      <c r="C143" s="134" t="s">
        <v>170</v>
      </c>
      <c r="D143" s="152">
        <v>105129.33</v>
      </c>
      <c r="E143" s="153">
        <v>9978.9189999999999</v>
      </c>
      <c r="F143" s="154">
        <v>17945.018400000001</v>
      </c>
      <c r="G143" s="20"/>
      <c r="H143" s="149">
        <v>77205.392600000006</v>
      </c>
      <c r="I143" s="135" t="s">
        <v>324</v>
      </c>
    </row>
    <row r="144" spans="2:9" ht="16.5" customHeight="1" thickBot="1" x14ac:dyDescent="0.25">
      <c r="B144" s="136"/>
      <c r="C144" s="134"/>
      <c r="D144" s="152"/>
      <c r="E144" s="153"/>
      <c r="F144" s="154"/>
      <c r="G144" s="20"/>
      <c r="H144" s="157">
        <f>SUM(H131:H143)</f>
        <v>927800.55940000003</v>
      </c>
      <c r="I144" s="135"/>
    </row>
    <row r="145" spans="2:37" ht="16.5" customHeight="1" thickBot="1" x14ac:dyDescent="0.25">
      <c r="B145" s="136">
        <v>131</v>
      </c>
      <c r="C145" s="134" t="s">
        <v>171</v>
      </c>
      <c r="D145" s="152">
        <v>91994.06</v>
      </c>
      <c r="E145" s="153">
        <v>8683.1710000000021</v>
      </c>
      <c r="F145" s="154">
        <v>15378.413</v>
      </c>
      <c r="G145" s="20"/>
      <c r="H145" s="149">
        <v>67932.475999999995</v>
      </c>
      <c r="I145" s="135" t="s">
        <v>324</v>
      </c>
    </row>
    <row r="146" spans="2:37" ht="16.5" customHeight="1" thickBot="1" x14ac:dyDescent="0.25">
      <c r="B146" s="136">
        <v>132</v>
      </c>
      <c r="C146" s="134" t="s">
        <v>172</v>
      </c>
      <c r="D146" s="152">
        <v>122552.58</v>
      </c>
      <c r="E146" s="153">
        <v>11821.838000000002</v>
      </c>
      <c r="F146" s="154">
        <v>21771.688000000002</v>
      </c>
      <c r="G146" s="20"/>
      <c r="H146" s="149">
        <v>88959.054000000004</v>
      </c>
      <c r="I146" s="135" t="s">
        <v>324</v>
      </c>
    </row>
    <row r="147" spans="2:37" ht="16.5" customHeight="1" thickBot="1" x14ac:dyDescent="0.25">
      <c r="B147" s="136">
        <v>133</v>
      </c>
      <c r="C147" s="134" t="s">
        <v>173</v>
      </c>
      <c r="D147" s="152">
        <v>123990.07</v>
      </c>
      <c r="E147" s="153">
        <v>11976.495000000001</v>
      </c>
      <c r="F147" s="154">
        <v>22096.2732</v>
      </c>
      <c r="G147" s="20"/>
      <c r="H147" s="149">
        <v>89917.301800000016</v>
      </c>
      <c r="I147" s="135" t="s">
        <v>324</v>
      </c>
    </row>
    <row r="148" spans="2:37" ht="16.5" customHeight="1" thickBot="1" x14ac:dyDescent="0.25">
      <c r="B148" s="136">
        <v>134</v>
      </c>
      <c r="C148" s="134" t="s">
        <v>174</v>
      </c>
      <c r="D148" s="152">
        <v>123421.56</v>
      </c>
      <c r="E148" s="153">
        <v>11869.163500000001</v>
      </c>
      <c r="F148" s="154">
        <v>21810.9375</v>
      </c>
      <c r="G148" s="20"/>
      <c r="H148" s="149">
        <v>89741.459000000003</v>
      </c>
      <c r="I148" s="135" t="s">
        <v>324</v>
      </c>
    </row>
    <row r="149" spans="2:37" ht="16.5" customHeight="1" thickBot="1" x14ac:dyDescent="0.25">
      <c r="B149" s="133">
        <v>135</v>
      </c>
      <c r="C149" s="134" t="s">
        <v>175</v>
      </c>
      <c r="D149" s="152">
        <v>109233.21</v>
      </c>
      <c r="E149" s="153">
        <v>10412.867500000002</v>
      </c>
      <c r="F149" s="154">
        <v>18845.900100000006</v>
      </c>
      <c r="G149" s="20"/>
      <c r="H149" s="149">
        <v>79974.4424</v>
      </c>
      <c r="I149" s="135" t="s">
        <v>324</v>
      </c>
    </row>
    <row r="150" spans="2:37" ht="16.5" customHeight="1" thickBot="1" x14ac:dyDescent="0.25">
      <c r="B150" s="136">
        <v>136</v>
      </c>
      <c r="C150" s="134" t="s">
        <v>176</v>
      </c>
      <c r="D150" s="152">
        <v>101934.9</v>
      </c>
      <c r="E150" s="153">
        <v>9717.2574999999997</v>
      </c>
      <c r="F150" s="154">
        <v>17502.589500000002</v>
      </c>
      <c r="G150" s="20"/>
      <c r="H150" s="149">
        <v>74715.052999999985</v>
      </c>
      <c r="I150" s="135" t="s">
        <v>324</v>
      </c>
    </row>
    <row r="151" spans="2:37" ht="16.5" customHeight="1" thickBot="1" x14ac:dyDescent="0.25">
      <c r="B151" s="136">
        <v>137</v>
      </c>
      <c r="C151" s="134" t="s">
        <v>177</v>
      </c>
      <c r="D151" s="152">
        <v>108234.22</v>
      </c>
      <c r="E151" s="153">
        <v>10312.968499999999</v>
      </c>
      <c r="F151" s="154">
        <v>18646.1021</v>
      </c>
      <c r="G151" s="20"/>
      <c r="H151" s="149">
        <v>79275.149399999995</v>
      </c>
      <c r="I151" s="135" t="s">
        <v>324</v>
      </c>
    </row>
    <row r="152" spans="2:37" ht="16.5" customHeight="1" thickBot="1" x14ac:dyDescent="0.25">
      <c r="B152" s="136">
        <v>138</v>
      </c>
      <c r="C152" s="134" t="s">
        <v>178</v>
      </c>
      <c r="D152" s="152">
        <v>120952.33</v>
      </c>
      <c r="E152" s="153">
        <v>11661.813000000002</v>
      </c>
      <c r="F152" s="154">
        <v>21451.638000000003</v>
      </c>
      <c r="G152" s="20"/>
      <c r="H152" s="149">
        <v>87838.878999999986</v>
      </c>
      <c r="I152" s="135" t="s">
        <v>324</v>
      </c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</row>
    <row r="153" spans="2:37" ht="16.5" customHeight="1" thickBot="1" x14ac:dyDescent="0.25">
      <c r="B153" s="136">
        <v>139</v>
      </c>
      <c r="C153" s="134" t="s">
        <v>179</v>
      </c>
      <c r="D153" s="152">
        <v>166710.44</v>
      </c>
      <c r="E153" s="153">
        <v>16323.851000000002</v>
      </c>
      <c r="F153" s="154">
        <v>30896.431800000006</v>
      </c>
      <c r="G153" s="20"/>
      <c r="H153" s="149">
        <v>119490.1572</v>
      </c>
      <c r="I153" s="135" t="s">
        <v>324</v>
      </c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</row>
    <row r="154" spans="2:37" ht="16.5" customHeight="1" thickBot="1" x14ac:dyDescent="0.25">
      <c r="B154" s="136">
        <v>140</v>
      </c>
      <c r="C154" s="134" t="s">
        <v>180</v>
      </c>
      <c r="D154" s="152">
        <v>125160.18</v>
      </c>
      <c r="E154" s="153">
        <v>12043.0255</v>
      </c>
      <c r="F154" s="154">
        <v>22158.661499999998</v>
      </c>
      <c r="G154" s="20"/>
      <c r="H154" s="149">
        <v>90958.492999999988</v>
      </c>
      <c r="I154" s="135" t="s">
        <v>324</v>
      </c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</row>
    <row r="155" spans="2:37" ht="16.5" customHeight="1" thickBot="1" x14ac:dyDescent="0.25">
      <c r="B155" s="136">
        <v>141</v>
      </c>
      <c r="C155" s="134" t="s">
        <v>181</v>
      </c>
      <c r="D155" s="152">
        <v>96571.24</v>
      </c>
      <c r="E155" s="153">
        <v>9131.36</v>
      </c>
      <c r="F155" s="154">
        <v>16261.450400000003</v>
      </c>
      <c r="G155" s="20"/>
      <c r="H155" s="149">
        <v>71178.429600000003</v>
      </c>
      <c r="I155" s="135" t="s">
        <v>324</v>
      </c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</row>
    <row r="156" spans="2:37" ht="16.5" customHeight="1" thickBot="1" x14ac:dyDescent="0.25">
      <c r="B156" s="133">
        <v>142</v>
      </c>
      <c r="C156" s="137" t="s">
        <v>182</v>
      </c>
      <c r="D156" s="152">
        <v>69901.259999999995</v>
      </c>
      <c r="E156" s="153">
        <v>6513.8935000000001</v>
      </c>
      <c r="F156" s="154">
        <v>11095.861500000001</v>
      </c>
      <c r="G156" s="20"/>
      <c r="H156" s="149">
        <v>52291.504999999997</v>
      </c>
      <c r="I156" s="135" t="s">
        <v>324</v>
      </c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</row>
    <row r="157" spans="2:37" ht="16.5" customHeight="1" thickBot="1" x14ac:dyDescent="0.25">
      <c r="B157" s="133"/>
      <c r="C157" s="137"/>
      <c r="D157" s="152"/>
      <c r="E157" s="153"/>
      <c r="F157" s="154"/>
      <c r="G157" s="20"/>
      <c r="H157" s="157">
        <f>SUM(H145:H156)</f>
        <v>992272.39939999999</v>
      </c>
      <c r="I157" s="135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</row>
    <row r="158" spans="2:37" ht="16.5" customHeight="1" thickBot="1" x14ac:dyDescent="0.25">
      <c r="B158" s="136">
        <v>143</v>
      </c>
      <c r="C158" s="134" t="s">
        <v>183</v>
      </c>
      <c r="D158" s="152">
        <v>110489.11</v>
      </c>
      <c r="E158" s="153">
        <v>10555.568000000001</v>
      </c>
      <c r="F158" s="154">
        <v>19155.255799999999</v>
      </c>
      <c r="G158" s="20"/>
      <c r="H158" s="149">
        <v>80778.286200000002</v>
      </c>
      <c r="I158" s="135" t="s">
        <v>324</v>
      </c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</row>
    <row r="159" spans="2:37" ht="16.5" customHeight="1" thickBot="1" x14ac:dyDescent="0.25">
      <c r="B159" s="136">
        <v>144</v>
      </c>
      <c r="C159" s="134" t="s">
        <v>184</v>
      </c>
      <c r="D159" s="152">
        <v>166587.54999999999</v>
      </c>
      <c r="E159" s="153">
        <v>16310.629500000001</v>
      </c>
      <c r="F159" s="154">
        <v>30868.683299999997</v>
      </c>
      <c r="G159" s="20"/>
      <c r="H159" s="149">
        <v>119408.23719999997</v>
      </c>
      <c r="I159" s="135" t="s">
        <v>324</v>
      </c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</row>
    <row r="160" spans="2:37" ht="16.5" customHeight="1" thickBot="1" x14ac:dyDescent="0.25">
      <c r="B160" s="133">
        <v>145</v>
      </c>
      <c r="C160" s="134" t="s">
        <v>185</v>
      </c>
      <c r="D160" s="152">
        <v>124858.07</v>
      </c>
      <c r="E160" s="153">
        <v>11874.310500000001</v>
      </c>
      <c r="F160" s="154">
        <v>21612.628000000004</v>
      </c>
      <c r="G160" s="20"/>
      <c r="H160" s="149">
        <v>91371.131499999989</v>
      </c>
      <c r="I160" s="135" t="s">
        <v>324</v>
      </c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</row>
    <row r="161" spans="2:37" ht="16.5" customHeight="1" thickBot="1" x14ac:dyDescent="0.25">
      <c r="B161" s="136">
        <v>146</v>
      </c>
      <c r="C161" s="134" t="s">
        <v>12</v>
      </c>
      <c r="D161" s="152">
        <v>92251.96</v>
      </c>
      <c r="E161" s="153">
        <v>8623.0985000000001</v>
      </c>
      <c r="F161" s="154">
        <v>15129.002000000002</v>
      </c>
      <c r="G161" s="20"/>
      <c r="H161" s="149">
        <v>68499.859499999991</v>
      </c>
      <c r="I161" s="135" t="s">
        <v>324</v>
      </c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</row>
    <row r="162" spans="2:37" ht="16.5" customHeight="1" thickBot="1" x14ac:dyDescent="0.25">
      <c r="B162" s="136">
        <v>147</v>
      </c>
      <c r="C162" s="134" t="s">
        <v>186</v>
      </c>
      <c r="D162" s="152">
        <v>124981.09</v>
      </c>
      <c r="E162" s="153">
        <v>12044.9025</v>
      </c>
      <c r="F162" s="154">
        <v>22190.115900000001</v>
      </c>
      <c r="G162" s="20"/>
      <c r="H162" s="149">
        <v>90746.071599999996</v>
      </c>
      <c r="I162" s="135" t="s">
        <v>324</v>
      </c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</row>
    <row r="163" spans="2:37" ht="16.5" customHeight="1" thickBot="1" x14ac:dyDescent="0.25">
      <c r="B163" s="136">
        <v>148</v>
      </c>
      <c r="C163" s="134" t="s">
        <v>21</v>
      </c>
      <c r="D163" s="152">
        <v>110489.11</v>
      </c>
      <c r="E163" s="153">
        <v>10555.568000000001</v>
      </c>
      <c r="F163" s="154">
        <v>19155.255799999999</v>
      </c>
      <c r="G163" s="20"/>
      <c r="H163" s="149">
        <v>80778.286200000002</v>
      </c>
      <c r="I163" s="135" t="s">
        <v>324</v>
      </c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</row>
    <row r="164" spans="2:37" ht="16.5" customHeight="1" thickBot="1" x14ac:dyDescent="0.25">
      <c r="B164" s="136">
        <v>149</v>
      </c>
      <c r="C164" s="134" t="s">
        <v>187</v>
      </c>
      <c r="D164" s="152">
        <v>127380.54</v>
      </c>
      <c r="E164" s="153">
        <v>12435.4105</v>
      </c>
      <c r="F164" s="154">
        <v>23181.920099999999</v>
      </c>
      <c r="G164" s="20"/>
      <c r="H164" s="149">
        <v>91763.209399999992</v>
      </c>
      <c r="I164" s="135" t="s">
        <v>324</v>
      </c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</row>
    <row r="165" spans="2:37" ht="16.5" customHeight="1" thickBot="1" x14ac:dyDescent="0.25">
      <c r="B165" s="136">
        <v>150</v>
      </c>
      <c r="C165" s="134" t="s">
        <v>188</v>
      </c>
      <c r="D165" s="152">
        <v>96608.99</v>
      </c>
      <c r="E165" s="153">
        <v>9129.3970000000027</v>
      </c>
      <c r="F165" s="154">
        <v>16249.491200000002</v>
      </c>
      <c r="G165" s="20"/>
      <c r="H165" s="149">
        <v>71230.101800000004</v>
      </c>
      <c r="I165" s="135" t="s">
        <v>324</v>
      </c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</row>
    <row r="166" spans="2:37" ht="16.5" customHeight="1" thickBot="1" x14ac:dyDescent="0.25">
      <c r="B166" s="136">
        <v>151</v>
      </c>
      <c r="C166" s="134" t="s">
        <v>189</v>
      </c>
      <c r="D166" s="152">
        <v>101839.67999999999</v>
      </c>
      <c r="E166" s="153">
        <v>9676.3230000000003</v>
      </c>
      <c r="F166" s="154">
        <v>17376.742999999999</v>
      </c>
      <c r="G166" s="20"/>
      <c r="H166" s="149">
        <v>74786.613999999987</v>
      </c>
      <c r="I166" s="135" t="s">
        <v>324</v>
      </c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</row>
    <row r="167" spans="2:37" s="139" customFormat="1" ht="16.5" customHeight="1" thickBot="1" x14ac:dyDescent="0.25">
      <c r="B167" s="133">
        <v>152</v>
      </c>
      <c r="C167" s="134" t="s">
        <v>190</v>
      </c>
      <c r="D167" s="152">
        <v>120998.06</v>
      </c>
      <c r="E167" s="153">
        <v>11646.5995</v>
      </c>
      <c r="F167" s="154">
        <v>21393.509900000001</v>
      </c>
      <c r="G167" s="20"/>
      <c r="H167" s="149">
        <v>87957.950599999996</v>
      </c>
      <c r="I167" s="135" t="s">
        <v>324</v>
      </c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</row>
    <row r="168" spans="2:37" s="139" customFormat="1" ht="16.5" customHeight="1" thickBot="1" x14ac:dyDescent="0.25">
      <c r="B168" s="136">
        <v>153</v>
      </c>
      <c r="C168" s="134" t="s">
        <v>191</v>
      </c>
      <c r="D168" s="152">
        <v>109792.23</v>
      </c>
      <c r="E168" s="153">
        <v>10526.0165</v>
      </c>
      <c r="F168" s="154">
        <v>19152.3439</v>
      </c>
      <c r="G168" s="20"/>
      <c r="H168" s="149">
        <v>80113.869600000005</v>
      </c>
      <c r="I168" s="135" t="s">
        <v>324</v>
      </c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</row>
    <row r="169" spans="2:37" ht="16.5" customHeight="1" thickBot="1" x14ac:dyDescent="0.25">
      <c r="B169" s="136">
        <v>154</v>
      </c>
      <c r="C169" s="134" t="s">
        <v>192</v>
      </c>
      <c r="D169" s="152">
        <v>91700.91</v>
      </c>
      <c r="E169" s="153">
        <v>8562.478000000001</v>
      </c>
      <c r="F169" s="154">
        <v>14996.730000000003</v>
      </c>
      <c r="G169" s="20"/>
      <c r="H169" s="149">
        <v>68141.70199999999</v>
      </c>
      <c r="I169" s="135" t="s">
        <v>324</v>
      </c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</row>
    <row r="170" spans="2:37" ht="16.5" customHeight="1" thickBot="1" x14ac:dyDescent="0.25">
      <c r="B170" s="136">
        <v>155</v>
      </c>
      <c r="C170" s="134" t="s">
        <v>193</v>
      </c>
      <c r="D170" s="152">
        <v>101376.66</v>
      </c>
      <c r="E170" s="153">
        <v>9644.3230000000021</v>
      </c>
      <c r="F170" s="154">
        <v>17332.765799999997</v>
      </c>
      <c r="G170" s="20"/>
      <c r="H170" s="149">
        <v>74399.571200000006</v>
      </c>
      <c r="I170" s="135" t="s">
        <v>324</v>
      </c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</row>
    <row r="171" spans="2:37" ht="16.5" customHeight="1" thickBot="1" x14ac:dyDescent="0.25">
      <c r="B171" s="136"/>
      <c r="C171" s="134"/>
      <c r="D171" s="152"/>
      <c r="E171" s="153"/>
      <c r="F171" s="154"/>
      <c r="G171" s="20"/>
      <c r="H171" s="157">
        <f>SUM(H158:H170)</f>
        <v>1079974.8907999997</v>
      </c>
      <c r="I171" s="135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</row>
    <row r="172" spans="2:37" ht="16.5" customHeight="1" thickBot="1" x14ac:dyDescent="0.25">
      <c r="B172" s="136">
        <v>156</v>
      </c>
      <c r="C172" s="134" t="s">
        <v>194</v>
      </c>
      <c r="D172" s="152">
        <v>92207.95</v>
      </c>
      <c r="E172" s="153">
        <v>8686.7174999999988</v>
      </c>
      <c r="F172" s="154">
        <v>15360.526499999998</v>
      </c>
      <c r="G172" s="20"/>
      <c r="H172" s="149">
        <v>68160.706000000006</v>
      </c>
      <c r="I172" s="135" t="s">
        <v>324</v>
      </c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</row>
    <row r="173" spans="2:37" ht="16.5" customHeight="1" thickBot="1" x14ac:dyDescent="0.25">
      <c r="B173" s="136">
        <v>157</v>
      </c>
      <c r="C173" s="134" t="s">
        <v>195</v>
      </c>
      <c r="D173" s="152">
        <v>0</v>
      </c>
      <c r="E173" s="153">
        <v>0</v>
      </c>
      <c r="F173" s="154">
        <v>0</v>
      </c>
      <c r="G173" s="20"/>
      <c r="H173" s="149">
        <v>0</v>
      </c>
      <c r="I173" s="135" t="s">
        <v>324</v>
      </c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</row>
    <row r="174" spans="2:37" ht="16.5" customHeight="1" thickBot="1" x14ac:dyDescent="0.25">
      <c r="B174" s="136">
        <v>158</v>
      </c>
      <c r="C174" s="134" t="s">
        <v>196</v>
      </c>
      <c r="D174" s="152">
        <v>166710.44</v>
      </c>
      <c r="E174" s="153">
        <v>16323.851000000002</v>
      </c>
      <c r="F174" s="154">
        <v>30896.431800000006</v>
      </c>
      <c r="G174" s="20"/>
      <c r="H174" s="149">
        <v>119490.1572</v>
      </c>
      <c r="I174" s="135" t="s">
        <v>324</v>
      </c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</row>
    <row r="175" spans="2:37" ht="16.5" customHeight="1" thickBot="1" x14ac:dyDescent="0.25">
      <c r="B175" s="133">
        <v>159</v>
      </c>
      <c r="C175" s="134" t="s">
        <v>197</v>
      </c>
      <c r="D175" s="152">
        <v>121494.09</v>
      </c>
      <c r="E175" s="153">
        <v>11684.194</v>
      </c>
      <c r="F175" s="154">
        <v>21451.886999999999</v>
      </c>
      <c r="G175" s="20"/>
      <c r="H175" s="149">
        <v>88358.008999999991</v>
      </c>
      <c r="I175" s="135" t="s">
        <v>324</v>
      </c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</row>
    <row r="176" spans="2:37" ht="16.5" customHeight="1" thickBot="1" x14ac:dyDescent="0.25">
      <c r="B176" s="136">
        <v>160</v>
      </c>
      <c r="C176" s="134" t="s">
        <v>198</v>
      </c>
      <c r="D176" s="152">
        <v>109308.92</v>
      </c>
      <c r="E176" s="153">
        <v>10454.659500000002</v>
      </c>
      <c r="F176" s="154">
        <v>18977.393500000002</v>
      </c>
      <c r="G176" s="20"/>
      <c r="H176" s="149">
        <v>79876.866999999998</v>
      </c>
      <c r="I176" s="135" t="s">
        <v>324</v>
      </c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</row>
    <row r="177" spans="2:37" ht="16.5" customHeight="1" thickBot="1" x14ac:dyDescent="0.25">
      <c r="B177" s="136">
        <v>161</v>
      </c>
      <c r="C177" s="134" t="s">
        <v>199</v>
      </c>
      <c r="D177" s="152">
        <v>44872.85</v>
      </c>
      <c r="E177" s="153">
        <v>3737.2849999999999</v>
      </c>
      <c r="F177" s="154">
        <v>5061.57</v>
      </c>
      <c r="G177" s="20"/>
      <c r="H177" s="149">
        <v>36073.995000000003</v>
      </c>
      <c r="I177" s="135" t="s">
        <v>324</v>
      </c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</row>
    <row r="178" spans="2:37" ht="16.5" customHeight="1" thickBot="1" x14ac:dyDescent="0.25">
      <c r="B178" s="136">
        <v>162</v>
      </c>
      <c r="C178" s="134" t="s">
        <v>200</v>
      </c>
      <c r="D178" s="152">
        <v>96571.24</v>
      </c>
      <c r="E178" s="153">
        <v>9243.9890000000014</v>
      </c>
      <c r="F178" s="154">
        <v>16644.389000000003</v>
      </c>
      <c r="G178" s="20"/>
      <c r="H178" s="149">
        <v>70682.861999999994</v>
      </c>
      <c r="I178" s="135" t="s">
        <v>324</v>
      </c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</row>
    <row r="179" spans="2:37" ht="16.5" customHeight="1" thickBot="1" x14ac:dyDescent="0.25">
      <c r="B179" s="136">
        <v>163</v>
      </c>
      <c r="C179" s="134" t="s">
        <v>201</v>
      </c>
      <c r="D179" s="152">
        <v>107181.73</v>
      </c>
      <c r="E179" s="153">
        <v>10207.719500000001</v>
      </c>
      <c r="F179" s="154">
        <v>18435.604100000004</v>
      </c>
      <c r="G179" s="20"/>
      <c r="H179" s="149">
        <v>78538.406399999978</v>
      </c>
      <c r="I179" s="135" t="s">
        <v>324</v>
      </c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</row>
    <row r="180" spans="2:37" ht="16.5" customHeight="1" thickBot="1" x14ac:dyDescent="0.25">
      <c r="B180" s="136"/>
      <c r="C180" s="134"/>
      <c r="D180" s="152"/>
      <c r="E180" s="153"/>
      <c r="F180" s="154"/>
      <c r="G180" s="20"/>
      <c r="H180" s="157">
        <f>SUM(H172:H179)</f>
        <v>541181.00259999989</v>
      </c>
      <c r="I180" s="135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</row>
    <row r="181" spans="2:37" ht="16.5" customHeight="1" thickBot="1" x14ac:dyDescent="0.25">
      <c r="B181" s="136">
        <v>164</v>
      </c>
      <c r="C181" s="134" t="s">
        <v>202</v>
      </c>
      <c r="D181" s="152">
        <v>172656.72</v>
      </c>
      <c r="E181" s="153">
        <v>16937.891500000002</v>
      </c>
      <c r="F181" s="154">
        <v>32151.690299999998</v>
      </c>
      <c r="G181" s="20"/>
      <c r="H181" s="149">
        <v>123567.1382</v>
      </c>
      <c r="I181" s="135" t="s">
        <v>324</v>
      </c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</row>
    <row r="182" spans="2:37" ht="16.5" customHeight="1" thickBot="1" x14ac:dyDescent="0.25">
      <c r="B182" s="136">
        <v>165</v>
      </c>
      <c r="C182" s="134" t="s">
        <v>18</v>
      </c>
      <c r="D182" s="152">
        <v>138443.64000000001</v>
      </c>
      <c r="E182" s="153">
        <v>13429.227500000001</v>
      </c>
      <c r="F182" s="154">
        <v>25012.063900000001</v>
      </c>
      <c r="G182" s="20"/>
      <c r="H182" s="149">
        <v>100002.3486</v>
      </c>
      <c r="I182" s="135" t="s">
        <v>324</v>
      </c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</row>
    <row r="183" spans="2:37" ht="16.5" customHeight="1" thickBot="1" x14ac:dyDescent="0.25">
      <c r="B183" s="133">
        <v>166</v>
      </c>
      <c r="C183" s="134" t="s">
        <v>203</v>
      </c>
      <c r="D183" s="152">
        <v>137291.66</v>
      </c>
      <c r="E183" s="153">
        <v>13314.029500000001</v>
      </c>
      <c r="F183" s="154">
        <v>24781.6679</v>
      </c>
      <c r="G183" s="20"/>
      <c r="H183" s="149">
        <v>99195.962599999999</v>
      </c>
      <c r="I183" s="135" t="s">
        <v>324</v>
      </c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</row>
    <row r="184" spans="2:37" ht="16.5" customHeight="1" thickBot="1" x14ac:dyDescent="0.25">
      <c r="B184" s="136">
        <v>167</v>
      </c>
      <c r="C184" s="134" t="s">
        <v>204</v>
      </c>
      <c r="D184" s="152">
        <v>30070.3</v>
      </c>
      <c r="E184" s="153">
        <v>2257.0299999999997</v>
      </c>
      <c r="F184" s="154">
        <v>2101.06</v>
      </c>
      <c r="G184" s="20"/>
      <c r="H184" s="149">
        <v>25712.21</v>
      </c>
      <c r="I184" s="135" t="s">
        <v>324</v>
      </c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</row>
    <row r="185" spans="2:37" ht="16.5" customHeight="1" thickBot="1" x14ac:dyDescent="0.25">
      <c r="B185" s="136">
        <v>168</v>
      </c>
      <c r="C185" s="137" t="s">
        <v>205</v>
      </c>
      <c r="D185" s="152">
        <v>14550.82</v>
      </c>
      <c r="E185" s="153">
        <v>815.49650000000008</v>
      </c>
      <c r="F185" s="154">
        <v>593.93325000000004</v>
      </c>
      <c r="G185" s="20"/>
      <c r="H185" s="149">
        <v>13141.39025</v>
      </c>
      <c r="I185" s="135" t="s">
        <v>324</v>
      </c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</row>
    <row r="186" spans="2:37" ht="16.5" customHeight="1" thickBot="1" x14ac:dyDescent="0.25">
      <c r="B186" s="133">
        <v>169</v>
      </c>
      <c r="C186" s="134" t="s">
        <v>206</v>
      </c>
      <c r="D186" s="152">
        <v>154842.14000000001</v>
      </c>
      <c r="E186" s="153">
        <v>15117.608500000004</v>
      </c>
      <c r="F186" s="154">
        <v>28456.769300000007</v>
      </c>
      <c r="G186" s="20"/>
      <c r="H186" s="149">
        <v>111267.7622</v>
      </c>
      <c r="I186" s="135" t="s">
        <v>324</v>
      </c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</row>
    <row r="187" spans="2:37" ht="16.5" customHeight="1" thickBot="1" x14ac:dyDescent="0.25">
      <c r="B187" s="133"/>
      <c r="C187" s="134"/>
      <c r="D187" s="152"/>
      <c r="E187" s="153"/>
      <c r="F187" s="154"/>
      <c r="G187" s="20"/>
      <c r="H187" s="157">
        <f>SUM(H181:H186)</f>
        <v>472886.81185000006</v>
      </c>
      <c r="I187" s="135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</row>
    <row r="188" spans="2:37" s="138" customFormat="1" ht="16.5" customHeight="1" thickBot="1" x14ac:dyDescent="0.25">
      <c r="B188" s="136">
        <v>170</v>
      </c>
      <c r="C188" s="134" t="s">
        <v>207</v>
      </c>
      <c r="D188" s="152">
        <v>105786.41</v>
      </c>
      <c r="E188" s="153">
        <v>10074.811</v>
      </c>
      <c r="F188" s="154">
        <v>18179.060000000001</v>
      </c>
      <c r="G188" s="20"/>
      <c r="H188" s="149">
        <v>77532.539000000004</v>
      </c>
      <c r="I188" s="135" t="s">
        <v>324</v>
      </c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</row>
    <row r="189" spans="2:37" ht="16.5" customHeight="1" thickBot="1" x14ac:dyDescent="0.25">
      <c r="B189" s="136">
        <v>171</v>
      </c>
      <c r="C189" s="134" t="s">
        <v>208</v>
      </c>
      <c r="D189" s="152">
        <v>123151.8</v>
      </c>
      <c r="E189" s="153">
        <v>11849.965</v>
      </c>
      <c r="F189" s="154">
        <v>21783.429</v>
      </c>
      <c r="G189" s="20"/>
      <c r="H189" s="149">
        <v>89518.406000000003</v>
      </c>
      <c r="I189" s="135" t="s">
        <v>324</v>
      </c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</row>
    <row r="190" spans="2:37" ht="16.5" customHeight="1" thickBot="1" x14ac:dyDescent="0.25">
      <c r="B190" s="136">
        <v>172</v>
      </c>
      <c r="C190" s="134" t="s">
        <v>209</v>
      </c>
      <c r="D190" s="152">
        <v>0</v>
      </c>
      <c r="E190" s="153">
        <v>0</v>
      </c>
      <c r="F190" s="154">
        <v>0</v>
      </c>
      <c r="G190" s="20"/>
      <c r="H190" s="149">
        <v>0</v>
      </c>
      <c r="I190" s="135" t="s">
        <v>324</v>
      </c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</row>
    <row r="191" spans="2:37" ht="16.5" customHeight="1" thickBot="1" x14ac:dyDescent="0.25">
      <c r="B191" s="136">
        <v>173</v>
      </c>
      <c r="C191" s="134" t="s">
        <v>210</v>
      </c>
      <c r="D191" s="152">
        <v>105786.41</v>
      </c>
      <c r="E191" s="153">
        <v>10074.811</v>
      </c>
      <c r="F191" s="154">
        <v>18179.060000000001</v>
      </c>
      <c r="G191" s="20"/>
      <c r="H191" s="149">
        <v>77532.539000000004</v>
      </c>
      <c r="I191" s="135" t="s">
        <v>324</v>
      </c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</row>
    <row r="192" spans="2:37" ht="16.5" customHeight="1" thickBot="1" x14ac:dyDescent="0.25">
      <c r="B192" s="136">
        <v>174</v>
      </c>
      <c r="C192" s="134" t="s">
        <v>211</v>
      </c>
      <c r="D192" s="152">
        <v>95315.41</v>
      </c>
      <c r="E192" s="153">
        <v>9021.0434999999998</v>
      </c>
      <c r="F192" s="154">
        <v>16062.190500000002</v>
      </c>
      <c r="G192" s="20"/>
      <c r="H192" s="149">
        <v>70232.176000000007</v>
      </c>
      <c r="I192" s="135" t="s">
        <v>324</v>
      </c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</row>
    <row r="193" spans="2:37" ht="16.5" customHeight="1" thickBot="1" x14ac:dyDescent="0.25">
      <c r="B193" s="136">
        <v>175</v>
      </c>
      <c r="C193" s="134" t="s">
        <v>212</v>
      </c>
      <c r="D193" s="152">
        <v>95815.06</v>
      </c>
      <c r="E193" s="153">
        <v>9050.0040000000008</v>
      </c>
      <c r="F193" s="154">
        <v>16090.7052</v>
      </c>
      <c r="G193" s="20"/>
      <c r="H193" s="149">
        <v>70674.3508</v>
      </c>
      <c r="I193" s="135" t="s">
        <v>324</v>
      </c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</row>
    <row r="194" spans="2:37" ht="16.5" customHeight="1" thickBot="1" x14ac:dyDescent="0.25">
      <c r="B194" s="133">
        <v>176</v>
      </c>
      <c r="C194" s="137" t="s">
        <v>213</v>
      </c>
      <c r="D194" s="152">
        <v>62821.98</v>
      </c>
      <c r="E194" s="153">
        <v>5730.0990000000002</v>
      </c>
      <c r="F194" s="154">
        <v>9422.0594000000001</v>
      </c>
      <c r="G194" s="20"/>
      <c r="H194" s="149">
        <v>47669.821600000003</v>
      </c>
      <c r="I194" s="135" t="s">
        <v>324</v>
      </c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</row>
    <row r="195" spans="2:37" ht="16.5" customHeight="1" thickBot="1" x14ac:dyDescent="0.25">
      <c r="B195" s="136">
        <v>177</v>
      </c>
      <c r="C195" s="137" t="s">
        <v>214</v>
      </c>
      <c r="D195" s="152">
        <v>75751.399999999994</v>
      </c>
      <c r="E195" s="153">
        <v>7227.9470000000001</v>
      </c>
      <c r="F195" s="154">
        <v>12704.623799999999</v>
      </c>
      <c r="G195" s="20"/>
      <c r="H195" s="149">
        <v>55818.829199999993</v>
      </c>
      <c r="I195" s="135" t="s">
        <v>324</v>
      </c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</row>
    <row r="196" spans="2:37" ht="16.5" customHeight="1" thickBot="1" x14ac:dyDescent="0.25">
      <c r="B196" s="136">
        <v>178</v>
      </c>
      <c r="C196" s="134" t="s">
        <v>215</v>
      </c>
      <c r="D196" s="152">
        <v>122380.47</v>
      </c>
      <c r="E196" s="153">
        <v>11772.832</v>
      </c>
      <c r="F196" s="154">
        <v>21629.163</v>
      </c>
      <c r="G196" s="20"/>
      <c r="H196" s="149">
        <v>88978.475000000006</v>
      </c>
      <c r="I196" s="135" t="s">
        <v>324</v>
      </c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</row>
    <row r="197" spans="2:37" ht="16.5" customHeight="1" thickBot="1" x14ac:dyDescent="0.25">
      <c r="B197" s="136"/>
      <c r="C197" s="134"/>
      <c r="D197" s="152"/>
      <c r="E197" s="153"/>
      <c r="F197" s="154"/>
      <c r="G197" s="20"/>
      <c r="H197" s="157">
        <f>SUM(H188:H196)</f>
        <v>577957.13660000009</v>
      </c>
      <c r="I197" s="135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</row>
    <row r="198" spans="2:37" ht="16.5" customHeight="1" thickBot="1" x14ac:dyDescent="0.25">
      <c r="B198" s="136">
        <v>179</v>
      </c>
      <c r="C198" s="134" t="s">
        <v>216</v>
      </c>
      <c r="D198" s="152">
        <v>105786.41</v>
      </c>
      <c r="E198" s="153">
        <v>10074.811</v>
      </c>
      <c r="F198" s="154">
        <v>18179.060000000001</v>
      </c>
      <c r="G198" s="20"/>
      <c r="H198" s="149">
        <v>77532.539000000004</v>
      </c>
      <c r="I198" s="135" t="s">
        <v>324</v>
      </c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</row>
    <row r="199" spans="2:37" ht="16.5" customHeight="1" thickBot="1" x14ac:dyDescent="0.25">
      <c r="B199" s="136">
        <v>180</v>
      </c>
      <c r="C199" s="134" t="s">
        <v>217</v>
      </c>
      <c r="D199" s="152">
        <v>175548.11</v>
      </c>
      <c r="E199" s="153">
        <v>17228.9715</v>
      </c>
      <c r="F199" s="154">
        <v>32736.567699999996</v>
      </c>
      <c r="G199" s="20"/>
      <c r="H199" s="149">
        <v>125582.5708</v>
      </c>
      <c r="I199" s="135" t="s">
        <v>324</v>
      </c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</row>
    <row r="200" spans="2:37" ht="16.5" customHeight="1" thickBot="1" x14ac:dyDescent="0.25">
      <c r="B200" s="136">
        <v>181</v>
      </c>
      <c r="C200" s="134" t="s">
        <v>13</v>
      </c>
      <c r="D200" s="152">
        <v>122380.47</v>
      </c>
      <c r="E200" s="153">
        <v>11922.170500000002</v>
      </c>
      <c r="F200" s="154">
        <v>22136.913900000003</v>
      </c>
      <c r="G200" s="20"/>
      <c r="H200" s="149">
        <v>88321.385599999994</v>
      </c>
      <c r="I200" s="135" t="s">
        <v>324</v>
      </c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</row>
    <row r="201" spans="2:37" ht="16.5" customHeight="1" thickBot="1" x14ac:dyDescent="0.25">
      <c r="B201" s="136">
        <v>182</v>
      </c>
      <c r="C201" s="134" t="s">
        <v>218</v>
      </c>
      <c r="D201" s="152">
        <v>122380.47</v>
      </c>
      <c r="E201" s="153">
        <v>11910.668500000002</v>
      </c>
      <c r="F201" s="154">
        <v>22097.807100000002</v>
      </c>
      <c r="G201" s="20"/>
      <c r="H201" s="149">
        <v>88371.994399999996</v>
      </c>
      <c r="I201" s="135" t="s">
        <v>324</v>
      </c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</row>
    <row r="202" spans="2:37" ht="16.5" customHeight="1" thickBot="1" x14ac:dyDescent="0.25">
      <c r="B202" s="133">
        <v>183</v>
      </c>
      <c r="C202" s="134" t="s">
        <v>219</v>
      </c>
      <c r="D202" s="152">
        <v>117599.16</v>
      </c>
      <c r="E202" s="153">
        <v>11287.264500000001</v>
      </c>
      <c r="F202" s="154">
        <v>20647.616900000001</v>
      </c>
      <c r="G202" s="20"/>
      <c r="H202" s="149">
        <v>85664.278599999991</v>
      </c>
      <c r="I202" s="135" t="s">
        <v>324</v>
      </c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</row>
    <row r="203" spans="2:37" ht="16.5" customHeight="1" thickBot="1" x14ac:dyDescent="0.25">
      <c r="B203" s="136">
        <v>184</v>
      </c>
      <c r="C203" s="134" t="s">
        <v>220</v>
      </c>
      <c r="D203" s="152">
        <v>113966.08</v>
      </c>
      <c r="E203" s="153">
        <v>10844.509000000002</v>
      </c>
      <c r="F203" s="154">
        <v>19650.879400000002</v>
      </c>
      <c r="G203" s="20"/>
      <c r="H203" s="149">
        <v>83470.691599999991</v>
      </c>
      <c r="I203" s="135" t="s">
        <v>324</v>
      </c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</row>
    <row r="204" spans="2:37" ht="16.5" customHeight="1" thickBot="1" x14ac:dyDescent="0.25">
      <c r="B204" s="136"/>
      <c r="C204" s="134"/>
      <c r="D204" s="152"/>
      <c r="E204" s="153"/>
      <c r="F204" s="154"/>
      <c r="G204" s="20"/>
      <c r="H204" s="157">
        <f>SUM(H198:H203)</f>
        <v>548943.46</v>
      </c>
      <c r="I204" s="135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</row>
    <row r="205" spans="2:37" ht="16.5" customHeight="1" thickBot="1" x14ac:dyDescent="0.25">
      <c r="B205" s="136">
        <v>185</v>
      </c>
      <c r="C205" s="134" t="s">
        <v>14</v>
      </c>
      <c r="D205" s="152">
        <v>0</v>
      </c>
      <c r="E205" s="153">
        <v>0</v>
      </c>
      <c r="F205" s="154">
        <v>0</v>
      </c>
      <c r="G205" s="20"/>
      <c r="H205" s="149">
        <v>0</v>
      </c>
      <c r="I205" s="135" t="s">
        <v>324</v>
      </c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</row>
    <row r="206" spans="2:37" ht="16.5" customHeight="1" thickBot="1" x14ac:dyDescent="0.25">
      <c r="B206" s="136">
        <v>186</v>
      </c>
      <c r="C206" s="134" t="s">
        <v>221</v>
      </c>
      <c r="D206" s="152">
        <v>127748.15</v>
      </c>
      <c r="E206" s="153">
        <v>12321.6085</v>
      </c>
      <c r="F206" s="154">
        <v>22743.527900000001</v>
      </c>
      <c r="G206" s="20"/>
      <c r="H206" s="149">
        <v>92683.013599999991</v>
      </c>
      <c r="I206" s="135" t="s">
        <v>324</v>
      </c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</row>
    <row r="207" spans="2:37" ht="16.5" customHeight="1" thickBot="1" x14ac:dyDescent="0.25">
      <c r="B207" s="136">
        <v>187</v>
      </c>
      <c r="C207" s="134" t="s">
        <v>222</v>
      </c>
      <c r="D207" s="152">
        <v>166710.44</v>
      </c>
      <c r="E207" s="153">
        <v>16513.184499999999</v>
      </c>
      <c r="F207" s="154">
        <v>31493.5095</v>
      </c>
      <c r="G207" s="20"/>
      <c r="H207" s="149">
        <v>118703.746</v>
      </c>
      <c r="I207" s="135" t="s">
        <v>324</v>
      </c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</row>
    <row r="208" spans="2:37" ht="16.5" customHeight="1" thickBot="1" x14ac:dyDescent="0.25">
      <c r="B208" s="136">
        <v>188</v>
      </c>
      <c r="C208" s="134" t="s">
        <v>223</v>
      </c>
      <c r="D208" s="152">
        <v>122077.24</v>
      </c>
      <c r="E208" s="153">
        <v>11904.860500000001</v>
      </c>
      <c r="F208" s="154">
        <v>22120.512100000004</v>
      </c>
      <c r="G208" s="20"/>
      <c r="H208" s="149">
        <v>88051.867400000003</v>
      </c>
      <c r="I208" s="135" t="s">
        <v>324</v>
      </c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</row>
    <row r="209" spans="2:37" ht="16.5" customHeight="1" thickBot="1" x14ac:dyDescent="0.25">
      <c r="B209" s="136">
        <v>189</v>
      </c>
      <c r="C209" s="134" t="s">
        <v>224</v>
      </c>
      <c r="D209" s="152">
        <v>135977.57999999999</v>
      </c>
      <c r="E209" s="153">
        <v>13046.734999999999</v>
      </c>
      <c r="F209" s="154">
        <v>24056.837799999998</v>
      </c>
      <c r="G209" s="20"/>
      <c r="H209" s="149">
        <v>98874.007199999993</v>
      </c>
      <c r="I209" s="135" t="s">
        <v>324</v>
      </c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</row>
    <row r="210" spans="2:37" ht="16.5" customHeight="1" thickBot="1" x14ac:dyDescent="0.25">
      <c r="B210" s="133">
        <v>190</v>
      </c>
      <c r="C210" s="134" t="s">
        <v>225</v>
      </c>
      <c r="D210" s="152">
        <v>125160.12</v>
      </c>
      <c r="E210" s="153">
        <v>12210.499</v>
      </c>
      <c r="F210" s="154">
        <v>22728.0798</v>
      </c>
      <c r="G210" s="20"/>
      <c r="H210" s="149">
        <v>90221.541200000007</v>
      </c>
      <c r="I210" s="135" t="s">
        <v>324</v>
      </c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</row>
    <row r="211" spans="2:37" ht="16.5" customHeight="1" thickBot="1" x14ac:dyDescent="0.25">
      <c r="B211" s="136">
        <v>191</v>
      </c>
      <c r="C211" s="134" t="s">
        <v>226</v>
      </c>
      <c r="D211" s="152">
        <v>103724.45</v>
      </c>
      <c r="E211" s="153">
        <v>9879.1020000000008</v>
      </c>
      <c r="F211" s="154">
        <v>17802.323799999998</v>
      </c>
      <c r="G211" s="20"/>
      <c r="H211" s="149">
        <v>76043.0242</v>
      </c>
      <c r="I211" s="135" t="s">
        <v>324</v>
      </c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</row>
    <row r="212" spans="2:37" s="139" customFormat="1" ht="16.5" customHeight="1" thickBot="1" x14ac:dyDescent="0.25">
      <c r="B212" s="136">
        <v>192</v>
      </c>
      <c r="C212" s="134" t="s">
        <v>227</v>
      </c>
      <c r="D212" s="152">
        <v>121054.66</v>
      </c>
      <c r="E212" s="153">
        <v>11652.2595</v>
      </c>
      <c r="F212" s="154">
        <v>21404.829900000001</v>
      </c>
      <c r="G212" s="20"/>
      <c r="H212" s="149">
        <v>87997.570600000006</v>
      </c>
      <c r="I212" s="135" t="s">
        <v>324</v>
      </c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</row>
    <row r="213" spans="2:37" ht="16.5" customHeight="1" thickBot="1" x14ac:dyDescent="0.25">
      <c r="B213" s="133">
        <v>193</v>
      </c>
      <c r="C213" s="134" t="s">
        <v>228</v>
      </c>
      <c r="D213" s="152">
        <v>127767.65</v>
      </c>
      <c r="E213" s="153">
        <v>12323.558499999999</v>
      </c>
      <c r="F213" s="154">
        <v>22747.427899999999</v>
      </c>
      <c r="G213" s="20"/>
      <c r="H213" s="149">
        <v>92696.6636</v>
      </c>
      <c r="I213" s="135" t="s">
        <v>324</v>
      </c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</row>
    <row r="214" spans="2:37" ht="16.5" customHeight="1" thickBot="1" x14ac:dyDescent="0.25">
      <c r="B214" s="136">
        <v>194</v>
      </c>
      <c r="C214" s="134" t="s">
        <v>229</v>
      </c>
      <c r="D214" s="152">
        <v>95950.87</v>
      </c>
      <c r="E214" s="153">
        <v>9063.5850000000009</v>
      </c>
      <c r="F214" s="154">
        <v>16117.867200000001</v>
      </c>
      <c r="G214" s="20"/>
      <c r="H214" s="149">
        <v>70769.417799999996</v>
      </c>
      <c r="I214" s="135" t="s">
        <v>324</v>
      </c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</row>
    <row r="215" spans="2:37" s="138" customFormat="1" ht="16.5" customHeight="1" thickBot="1" x14ac:dyDescent="0.25">
      <c r="B215" s="136">
        <v>195</v>
      </c>
      <c r="C215" s="134" t="s">
        <v>230</v>
      </c>
      <c r="D215" s="152">
        <v>125160.12</v>
      </c>
      <c r="E215" s="153">
        <v>12062.8055</v>
      </c>
      <c r="F215" s="154">
        <v>22225.921900000001</v>
      </c>
      <c r="G215" s="20"/>
      <c r="H215" s="149">
        <v>90871.392599999992</v>
      </c>
      <c r="I215" s="135" t="s">
        <v>324</v>
      </c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</row>
    <row r="216" spans="2:37" ht="16.5" customHeight="1" thickBot="1" x14ac:dyDescent="0.25">
      <c r="B216" s="136">
        <v>196</v>
      </c>
      <c r="C216" s="137" t="s">
        <v>231</v>
      </c>
      <c r="D216" s="152">
        <v>36078.07</v>
      </c>
      <c r="E216" s="153">
        <v>2882.6925000000001</v>
      </c>
      <c r="F216" s="154">
        <v>3402.1559999999999</v>
      </c>
      <c r="G216" s="20"/>
      <c r="H216" s="149">
        <v>29793.221500000003</v>
      </c>
      <c r="I216" s="135" t="s">
        <v>324</v>
      </c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</row>
    <row r="217" spans="2:37" ht="16.5" customHeight="1" thickBot="1" x14ac:dyDescent="0.25">
      <c r="B217" s="136">
        <v>197</v>
      </c>
      <c r="C217" s="134" t="s">
        <v>232</v>
      </c>
      <c r="D217" s="152">
        <v>92824.23</v>
      </c>
      <c r="E217" s="153">
        <v>8753.9375</v>
      </c>
      <c r="F217" s="154">
        <v>15502.795299999998</v>
      </c>
      <c r="G217" s="20"/>
      <c r="H217" s="149">
        <v>68567.497199999998</v>
      </c>
      <c r="I217" s="135" t="s">
        <v>324</v>
      </c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</row>
    <row r="218" spans="2:37" ht="16.5" customHeight="1" thickBot="1" x14ac:dyDescent="0.25">
      <c r="B218" s="136">
        <v>198</v>
      </c>
      <c r="C218" s="134" t="s">
        <v>233</v>
      </c>
      <c r="D218" s="152">
        <v>108988.62</v>
      </c>
      <c r="E218" s="153">
        <v>10405.519</v>
      </c>
      <c r="F218" s="154">
        <v>18855.157799999997</v>
      </c>
      <c r="G218" s="20"/>
      <c r="H218" s="149">
        <v>79727.943199999994</v>
      </c>
      <c r="I218" s="135" t="s">
        <v>324</v>
      </c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</row>
    <row r="219" spans="2:37" ht="16.5" customHeight="1" thickBot="1" x14ac:dyDescent="0.25">
      <c r="B219" s="136"/>
      <c r="C219" s="134"/>
      <c r="D219" s="152"/>
      <c r="E219" s="153"/>
      <c r="F219" s="154"/>
      <c r="G219" s="20"/>
      <c r="H219" s="157">
        <f>SUM(H205:H218)</f>
        <v>1085000.9061</v>
      </c>
      <c r="I219" s="135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</row>
    <row r="220" spans="2:37" ht="16.5" customHeight="1" thickBot="1" x14ac:dyDescent="0.25">
      <c r="B220" s="136">
        <v>199</v>
      </c>
      <c r="C220" s="134" t="s">
        <v>234</v>
      </c>
      <c r="D220" s="152">
        <v>89450.51</v>
      </c>
      <c r="E220" s="153">
        <v>8512.6509999999998</v>
      </c>
      <c r="F220" s="154">
        <v>15154.742</v>
      </c>
      <c r="G220" s="20"/>
      <c r="H220" s="149">
        <v>65783.116999999998</v>
      </c>
      <c r="I220" s="135" t="s">
        <v>324</v>
      </c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</row>
    <row r="221" spans="2:37" ht="16.5" customHeight="1" thickBot="1" x14ac:dyDescent="0.25">
      <c r="B221" s="133">
        <v>200</v>
      </c>
      <c r="C221" s="134" t="s">
        <v>235</v>
      </c>
      <c r="D221" s="152">
        <v>88180.57</v>
      </c>
      <c r="E221" s="153">
        <v>8294.3130000000001</v>
      </c>
      <c r="F221" s="154">
        <v>14590.1844</v>
      </c>
      <c r="G221" s="20"/>
      <c r="H221" s="149">
        <v>65296.072600000014</v>
      </c>
      <c r="I221" s="135" t="s">
        <v>324</v>
      </c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</row>
    <row r="222" spans="2:37" ht="16.5" customHeight="1" thickBot="1" x14ac:dyDescent="0.25">
      <c r="B222" s="136">
        <v>201</v>
      </c>
      <c r="C222" s="134" t="s">
        <v>236</v>
      </c>
      <c r="D222" s="152">
        <v>86993.34</v>
      </c>
      <c r="E222" s="153">
        <v>8165.9535000000005</v>
      </c>
      <c r="F222" s="154">
        <v>14319.9743</v>
      </c>
      <c r="G222" s="20"/>
      <c r="H222" s="149">
        <v>64507.412199999992</v>
      </c>
      <c r="I222" s="135" t="s">
        <v>324</v>
      </c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</row>
    <row r="223" spans="2:37" ht="16.5" customHeight="1" thickBot="1" x14ac:dyDescent="0.25">
      <c r="B223" s="136">
        <v>202</v>
      </c>
      <c r="C223" s="134" t="s">
        <v>237</v>
      </c>
      <c r="D223" s="152">
        <v>84536.16</v>
      </c>
      <c r="E223" s="153">
        <v>8002.4320000000016</v>
      </c>
      <c r="F223" s="154">
        <v>14108.006400000002</v>
      </c>
      <c r="G223" s="20"/>
      <c r="H223" s="149">
        <v>62425.721600000004</v>
      </c>
      <c r="I223" s="135" t="s">
        <v>324</v>
      </c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</row>
    <row r="224" spans="2:37" ht="16.5" customHeight="1" thickBot="1" x14ac:dyDescent="0.25">
      <c r="B224" s="136">
        <v>203</v>
      </c>
      <c r="C224" s="134" t="s">
        <v>238</v>
      </c>
      <c r="D224" s="152">
        <v>101224.45</v>
      </c>
      <c r="E224" s="153">
        <v>9618.6149999999998</v>
      </c>
      <c r="F224" s="154">
        <v>17266.668000000001</v>
      </c>
      <c r="G224" s="20"/>
      <c r="H224" s="149">
        <v>74339.166999999987</v>
      </c>
      <c r="I224" s="135" t="s">
        <v>324</v>
      </c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</row>
    <row r="225" spans="2:37" ht="16.5" customHeight="1" thickBot="1" x14ac:dyDescent="0.25">
      <c r="B225" s="136">
        <v>204</v>
      </c>
      <c r="C225" s="134" t="s">
        <v>239</v>
      </c>
      <c r="D225" s="152">
        <v>122552.58</v>
      </c>
      <c r="E225" s="153">
        <v>11821.838000000002</v>
      </c>
      <c r="F225" s="154">
        <v>21771.688000000002</v>
      </c>
      <c r="G225" s="20"/>
      <c r="H225" s="149">
        <v>88959.054000000004</v>
      </c>
      <c r="I225" s="135" t="s">
        <v>324</v>
      </c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</row>
    <row r="226" spans="2:37" ht="16.5" customHeight="1" thickBot="1" x14ac:dyDescent="0.25">
      <c r="B226" s="136">
        <v>205</v>
      </c>
      <c r="C226" s="134" t="s">
        <v>240</v>
      </c>
      <c r="D226" s="152">
        <v>125160.18</v>
      </c>
      <c r="E226" s="153">
        <v>12104.675499999999</v>
      </c>
      <c r="F226" s="154">
        <v>22368.271499999999</v>
      </c>
      <c r="G226" s="20"/>
      <c r="H226" s="149">
        <v>90687.232999999993</v>
      </c>
      <c r="I226" s="135" t="s">
        <v>324</v>
      </c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</row>
    <row r="227" spans="2:37" ht="16.5" customHeight="1" thickBot="1" x14ac:dyDescent="0.25">
      <c r="B227" s="136">
        <v>206</v>
      </c>
      <c r="C227" s="134" t="s">
        <v>241</v>
      </c>
      <c r="D227" s="152">
        <v>127182.2</v>
      </c>
      <c r="E227" s="153">
        <v>12265.013500000001</v>
      </c>
      <c r="F227" s="154">
        <v>22630.337900000002</v>
      </c>
      <c r="G227" s="20"/>
      <c r="H227" s="149">
        <v>92286.848599999998</v>
      </c>
      <c r="I227" s="135" t="s">
        <v>324</v>
      </c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</row>
    <row r="228" spans="2:37" ht="16.5" customHeight="1" thickBot="1" x14ac:dyDescent="0.25">
      <c r="B228" s="133">
        <v>207</v>
      </c>
      <c r="C228" s="134" t="s">
        <v>242</v>
      </c>
      <c r="D228" s="152">
        <v>167736.97</v>
      </c>
      <c r="E228" s="153">
        <v>16330.701000000001</v>
      </c>
      <c r="F228" s="154">
        <v>30776.007600000001</v>
      </c>
      <c r="G228" s="20"/>
      <c r="H228" s="149">
        <v>120630.2614</v>
      </c>
      <c r="I228" s="135" t="s">
        <v>324</v>
      </c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</row>
    <row r="229" spans="2:37" ht="16.5" customHeight="1" thickBot="1" x14ac:dyDescent="0.25">
      <c r="B229" s="136">
        <v>208</v>
      </c>
      <c r="C229" s="134" t="s">
        <v>243</v>
      </c>
      <c r="D229" s="152">
        <v>120233.65</v>
      </c>
      <c r="E229" s="153">
        <v>11779.4625</v>
      </c>
      <c r="F229" s="154">
        <v>21940.022499999999</v>
      </c>
      <c r="G229" s="20"/>
      <c r="H229" s="149">
        <v>86514.165000000008</v>
      </c>
      <c r="I229" s="135" t="s">
        <v>324</v>
      </c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</row>
    <row r="230" spans="2:37" ht="16.5" customHeight="1" thickBot="1" x14ac:dyDescent="0.25">
      <c r="B230" s="136">
        <v>209</v>
      </c>
      <c r="C230" s="134" t="s">
        <v>244</v>
      </c>
      <c r="D230" s="152">
        <v>44195.22</v>
      </c>
      <c r="E230" s="153">
        <v>3669.5220000000004</v>
      </c>
      <c r="F230" s="154">
        <v>4926.0439999999999</v>
      </c>
      <c r="G230" s="20"/>
      <c r="H230" s="149">
        <v>35599.654000000002</v>
      </c>
      <c r="I230" s="135" t="s">
        <v>324</v>
      </c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</row>
    <row r="231" spans="2:37" ht="16.5" customHeight="1" thickBot="1" x14ac:dyDescent="0.25">
      <c r="B231" s="136"/>
      <c r="C231" s="134"/>
      <c r="D231" s="152"/>
      <c r="E231" s="153"/>
      <c r="F231" s="154"/>
      <c r="G231" s="20"/>
      <c r="H231" s="157">
        <f>SUM(H220:H230)</f>
        <v>847028.70640000002</v>
      </c>
      <c r="I231" s="135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</row>
    <row r="232" spans="2:37" ht="16.5" customHeight="1" thickBot="1" x14ac:dyDescent="0.25">
      <c r="B232" s="136">
        <v>210</v>
      </c>
      <c r="C232" s="134" t="s">
        <v>245</v>
      </c>
      <c r="D232" s="152">
        <v>93002.74</v>
      </c>
      <c r="E232" s="153">
        <v>8725.3055000000022</v>
      </c>
      <c r="F232" s="154">
        <v>15380.455100000003</v>
      </c>
      <c r="G232" s="20"/>
      <c r="H232" s="149">
        <v>68896.979399999997</v>
      </c>
      <c r="I232" s="135" t="s">
        <v>324</v>
      </c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</row>
    <row r="233" spans="2:37" ht="16.5" customHeight="1" thickBot="1" x14ac:dyDescent="0.25">
      <c r="B233" s="136">
        <v>211</v>
      </c>
      <c r="C233" s="134" t="s">
        <v>246</v>
      </c>
      <c r="D233" s="152">
        <v>174550.64</v>
      </c>
      <c r="E233" s="153">
        <v>17127.283500000005</v>
      </c>
      <c r="F233" s="154">
        <v>32530.474300000009</v>
      </c>
      <c r="G233" s="20"/>
      <c r="H233" s="149">
        <v>124892.88219999999</v>
      </c>
      <c r="I233" s="135" t="s">
        <v>324</v>
      </c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</row>
    <row r="234" spans="2:37" ht="16.5" customHeight="1" thickBot="1" x14ac:dyDescent="0.25">
      <c r="B234" s="136">
        <v>212</v>
      </c>
      <c r="C234" s="134" t="s">
        <v>247</v>
      </c>
      <c r="D234" s="152">
        <v>159209.91</v>
      </c>
      <c r="E234" s="153">
        <v>15554.385500000002</v>
      </c>
      <c r="F234" s="154">
        <v>29330.323300000004</v>
      </c>
      <c r="G234" s="20"/>
      <c r="H234" s="149">
        <v>114325.2012</v>
      </c>
      <c r="I234" s="135" t="s">
        <v>324</v>
      </c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</row>
    <row r="235" spans="2:37" ht="16.5" customHeight="1" thickBot="1" x14ac:dyDescent="0.25">
      <c r="B235" s="136">
        <v>213</v>
      </c>
      <c r="C235" s="134" t="s">
        <v>248</v>
      </c>
      <c r="D235" s="152">
        <v>138590.57999999999</v>
      </c>
      <c r="E235" s="153">
        <v>13443.921499999999</v>
      </c>
      <c r="F235" s="154">
        <v>25041.451899999996</v>
      </c>
      <c r="G235" s="20"/>
      <c r="H235" s="149">
        <v>100105.20659999999</v>
      </c>
      <c r="I235" s="135" t="s">
        <v>324</v>
      </c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</row>
    <row r="236" spans="2:37" ht="16.5" customHeight="1" thickBot="1" x14ac:dyDescent="0.25">
      <c r="B236" s="133">
        <v>214</v>
      </c>
      <c r="C236" s="134" t="s">
        <v>249</v>
      </c>
      <c r="D236" s="152">
        <v>127041.37</v>
      </c>
      <c r="E236" s="153">
        <v>12289.0005</v>
      </c>
      <c r="F236" s="154">
        <v>22731.609899999999</v>
      </c>
      <c r="G236" s="20"/>
      <c r="H236" s="149">
        <v>92020.759600000005</v>
      </c>
      <c r="I236" s="135" t="s">
        <v>324</v>
      </c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</row>
    <row r="237" spans="2:37" ht="16.5" customHeight="1" thickBot="1" x14ac:dyDescent="0.25">
      <c r="B237" s="136">
        <v>215</v>
      </c>
      <c r="C237" s="137" t="s">
        <v>250</v>
      </c>
      <c r="D237" s="152">
        <v>86112.23</v>
      </c>
      <c r="E237" s="153">
        <v>8196.0865000000013</v>
      </c>
      <c r="F237" s="154">
        <v>14545.781900000002</v>
      </c>
      <c r="G237" s="20"/>
      <c r="H237" s="149">
        <v>63370.361599999989</v>
      </c>
      <c r="I237" s="135" t="s">
        <v>324</v>
      </c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</row>
    <row r="238" spans="2:37" ht="16.5" customHeight="1" thickBot="1" x14ac:dyDescent="0.25">
      <c r="B238" s="136">
        <v>216</v>
      </c>
      <c r="C238" s="137" t="s">
        <v>251</v>
      </c>
      <c r="D238" s="152">
        <v>37733.93</v>
      </c>
      <c r="E238" s="153">
        <v>3309.7255000000005</v>
      </c>
      <c r="F238" s="154">
        <v>4705.1165000000001</v>
      </c>
      <c r="G238" s="20"/>
      <c r="H238" s="149">
        <v>29719.088</v>
      </c>
      <c r="I238" s="135" t="s">
        <v>324</v>
      </c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</row>
    <row r="239" spans="2:37" ht="16.5" customHeight="1" thickBot="1" x14ac:dyDescent="0.25">
      <c r="B239" s="133">
        <v>217</v>
      </c>
      <c r="C239" s="137" t="s">
        <v>252</v>
      </c>
      <c r="D239" s="152">
        <v>7138.85</v>
      </c>
      <c r="E239" s="153">
        <v>356.94250000000005</v>
      </c>
      <c r="F239" s="154">
        <v>148.8681</v>
      </c>
      <c r="G239" s="20"/>
      <c r="H239" s="149">
        <v>6633.0394000000006</v>
      </c>
      <c r="I239" s="135" t="s">
        <v>324</v>
      </c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</row>
    <row r="240" spans="2:37" ht="16.5" customHeight="1" thickBot="1" x14ac:dyDescent="0.25">
      <c r="B240" s="133"/>
      <c r="C240" s="137"/>
      <c r="D240" s="152"/>
      <c r="E240" s="153"/>
      <c r="F240" s="154"/>
      <c r="G240" s="20"/>
      <c r="H240" s="157">
        <f>SUM(H232:H239)</f>
        <v>599963.51799999992</v>
      </c>
      <c r="I240" s="135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</row>
    <row r="241" spans="2:37" ht="16.5" customHeight="1" thickBot="1" x14ac:dyDescent="0.25">
      <c r="B241" s="136">
        <v>218</v>
      </c>
      <c r="C241" s="134" t="s">
        <v>253</v>
      </c>
      <c r="D241" s="152">
        <v>82350.990000000005</v>
      </c>
      <c r="E241" s="153">
        <v>7684.076</v>
      </c>
      <c r="F241" s="154">
        <v>13331.5198</v>
      </c>
      <c r="G241" s="20"/>
      <c r="H241" s="149">
        <v>61335.394200000002</v>
      </c>
      <c r="I241" s="135" t="s">
        <v>324</v>
      </c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</row>
    <row r="242" spans="2:37" ht="16.5" customHeight="1" thickBot="1" x14ac:dyDescent="0.25">
      <c r="B242" s="136">
        <v>219</v>
      </c>
      <c r="C242" s="134" t="s">
        <v>254</v>
      </c>
      <c r="D242" s="152">
        <v>94402.28</v>
      </c>
      <c r="E242" s="153">
        <v>8918.3235000000004</v>
      </c>
      <c r="F242" s="154">
        <v>15840.780700000001</v>
      </c>
      <c r="G242" s="20"/>
      <c r="H242" s="149">
        <v>69643.175799999997</v>
      </c>
      <c r="I242" s="135" t="s">
        <v>324</v>
      </c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</row>
    <row r="243" spans="2:37" ht="16.5" customHeight="1" thickBot="1" x14ac:dyDescent="0.25">
      <c r="B243" s="136">
        <v>220</v>
      </c>
      <c r="C243" s="134" t="s">
        <v>255</v>
      </c>
      <c r="D243" s="152">
        <v>138590.57999999999</v>
      </c>
      <c r="E243" s="153">
        <v>13443.921499999999</v>
      </c>
      <c r="F243" s="154">
        <v>25041.451899999996</v>
      </c>
      <c r="G243" s="20"/>
      <c r="H243" s="149">
        <v>100105.20659999999</v>
      </c>
      <c r="I243" s="135" t="s">
        <v>324</v>
      </c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</row>
    <row r="244" spans="2:37" ht="16.5" customHeight="1" thickBot="1" x14ac:dyDescent="0.25">
      <c r="B244" s="136">
        <v>221</v>
      </c>
      <c r="C244" s="134" t="s">
        <v>256</v>
      </c>
      <c r="D244" s="152">
        <v>138590.57999999999</v>
      </c>
      <c r="E244" s="153">
        <v>13443.921499999999</v>
      </c>
      <c r="F244" s="154">
        <v>25041.451899999996</v>
      </c>
      <c r="G244" s="20"/>
      <c r="H244" s="149">
        <v>100105.20659999999</v>
      </c>
      <c r="I244" s="135" t="s">
        <v>324</v>
      </c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</row>
    <row r="245" spans="2:37" ht="16.5" customHeight="1" thickBot="1" x14ac:dyDescent="0.25">
      <c r="B245" s="136">
        <v>222</v>
      </c>
      <c r="C245" s="134" t="s">
        <v>257</v>
      </c>
      <c r="D245" s="152">
        <v>0</v>
      </c>
      <c r="E245" s="153">
        <v>0</v>
      </c>
      <c r="F245" s="154">
        <v>0</v>
      </c>
      <c r="G245" s="20"/>
      <c r="H245" s="149">
        <v>0</v>
      </c>
      <c r="I245" s="135" t="s">
        <v>324</v>
      </c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</row>
    <row r="246" spans="2:37" ht="16.5" customHeight="1" thickBot="1" x14ac:dyDescent="0.25">
      <c r="B246" s="136">
        <v>223</v>
      </c>
      <c r="C246" s="137" t="s">
        <v>258</v>
      </c>
      <c r="D246" s="152">
        <v>26467.35</v>
      </c>
      <c r="E246" s="153">
        <v>2097.5744999999997</v>
      </c>
      <c r="F246" s="154">
        <v>2161.1242999999999</v>
      </c>
      <c r="G246" s="20"/>
      <c r="H246" s="149">
        <v>22208.6512</v>
      </c>
      <c r="I246" s="135" t="s">
        <v>324</v>
      </c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</row>
    <row r="247" spans="2:37" ht="16.5" customHeight="1" thickBot="1" x14ac:dyDescent="0.25">
      <c r="B247" s="133">
        <v>224</v>
      </c>
      <c r="C247" s="134" t="s">
        <v>259</v>
      </c>
      <c r="D247" s="152">
        <v>94942.33</v>
      </c>
      <c r="E247" s="153">
        <v>8972.3285000000014</v>
      </c>
      <c r="F247" s="154">
        <v>15948.790700000001</v>
      </c>
      <c r="G247" s="20"/>
      <c r="H247" s="149">
        <v>70021.210800000001</v>
      </c>
      <c r="I247" s="135" t="s">
        <v>324</v>
      </c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</row>
    <row r="248" spans="2:37" ht="16.5" customHeight="1" thickBot="1" x14ac:dyDescent="0.25">
      <c r="B248" s="136">
        <v>225</v>
      </c>
      <c r="C248" s="134" t="s">
        <v>260</v>
      </c>
      <c r="D248" s="152">
        <v>94022.61</v>
      </c>
      <c r="E248" s="153">
        <v>8880.3565000000017</v>
      </c>
      <c r="F248" s="154">
        <v>15764.846700000002</v>
      </c>
      <c r="G248" s="20"/>
      <c r="H248" s="149">
        <v>69377.406799999997</v>
      </c>
      <c r="I248" s="135" t="s">
        <v>324</v>
      </c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</row>
    <row r="249" spans="2:37" ht="16.5" customHeight="1" thickBot="1" x14ac:dyDescent="0.25">
      <c r="B249" s="136"/>
      <c r="C249" s="134"/>
      <c r="D249" s="152"/>
      <c r="E249" s="153"/>
      <c r="F249" s="154"/>
      <c r="G249" s="20"/>
      <c r="H249" s="157">
        <f>SUM(H241:H248)</f>
        <v>492796.25199999998</v>
      </c>
      <c r="I249" s="135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</row>
    <row r="250" spans="2:37" ht="16.5" customHeight="1" thickBot="1" x14ac:dyDescent="0.25">
      <c r="B250" s="136">
        <v>226</v>
      </c>
      <c r="C250" s="134" t="s">
        <v>261</v>
      </c>
      <c r="D250" s="152">
        <v>158676.25</v>
      </c>
      <c r="E250" s="153">
        <v>15501.019500000002</v>
      </c>
      <c r="F250" s="154">
        <v>29223.591300000004</v>
      </c>
      <c r="G250" s="20"/>
      <c r="H250" s="149">
        <v>113951.63920000001</v>
      </c>
      <c r="I250" s="135" t="s">
        <v>324</v>
      </c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</row>
    <row r="251" spans="2:37" ht="16.5" customHeight="1" thickBot="1" x14ac:dyDescent="0.25">
      <c r="B251" s="136">
        <v>227</v>
      </c>
      <c r="C251" s="134" t="s">
        <v>262</v>
      </c>
      <c r="D251" s="152">
        <v>118619.56</v>
      </c>
      <c r="E251" s="153">
        <v>11398.288499999999</v>
      </c>
      <c r="F251" s="154">
        <v>20882.242499999997</v>
      </c>
      <c r="G251" s="20"/>
      <c r="H251" s="149">
        <v>86339.02900000001</v>
      </c>
      <c r="I251" s="135" t="s">
        <v>324</v>
      </c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</row>
    <row r="252" spans="2:37" ht="16.5" customHeight="1" thickBot="1" x14ac:dyDescent="0.25">
      <c r="B252" s="136">
        <v>228</v>
      </c>
      <c r="C252" s="134" t="s">
        <v>263</v>
      </c>
      <c r="D252" s="152">
        <v>118504.98</v>
      </c>
      <c r="E252" s="153">
        <v>11386.8305</v>
      </c>
      <c r="F252" s="154">
        <v>20859.326499999996</v>
      </c>
      <c r="G252" s="20"/>
      <c r="H252" s="149">
        <v>86258.823000000004</v>
      </c>
      <c r="I252" s="135" t="s">
        <v>324</v>
      </c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</row>
    <row r="253" spans="2:37" s="139" customFormat="1" ht="16.5" customHeight="1" thickBot="1" x14ac:dyDescent="0.25">
      <c r="B253" s="136">
        <v>229</v>
      </c>
      <c r="C253" s="134" t="s">
        <v>264</v>
      </c>
      <c r="D253" s="152">
        <v>175057.48</v>
      </c>
      <c r="E253" s="153">
        <v>17176.555</v>
      </c>
      <c r="F253" s="154">
        <v>32627.039800000002</v>
      </c>
      <c r="G253" s="20"/>
      <c r="H253" s="149">
        <v>125253.88520000002</v>
      </c>
      <c r="I253" s="135" t="s">
        <v>324</v>
      </c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</row>
    <row r="254" spans="2:37" s="139" customFormat="1" ht="16.5" customHeight="1" thickBot="1" x14ac:dyDescent="0.25">
      <c r="B254" s="136"/>
      <c r="C254" s="134"/>
      <c r="D254" s="152"/>
      <c r="E254" s="153"/>
      <c r="F254" s="154"/>
      <c r="G254" s="20"/>
      <c r="H254" s="157">
        <f>SUM(H250:H253)</f>
        <v>411803.37640000007</v>
      </c>
      <c r="I254" s="135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</row>
    <row r="255" spans="2:37" ht="26.25" customHeight="1" thickBot="1" x14ac:dyDescent="0.25">
      <c r="B255" s="136">
        <v>230</v>
      </c>
      <c r="C255" s="134" t="s">
        <v>265</v>
      </c>
      <c r="D255" s="152">
        <v>174744.7</v>
      </c>
      <c r="E255" s="153">
        <v>17255.562999999998</v>
      </c>
      <c r="F255" s="154">
        <v>32917.219000000005</v>
      </c>
      <c r="G255" s="20"/>
      <c r="H255" s="149">
        <v>124571.91800000001</v>
      </c>
      <c r="I255" s="135" t="s">
        <v>324</v>
      </c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</row>
    <row r="256" spans="2:37" ht="16.5" customHeight="1" thickBot="1" x14ac:dyDescent="0.25">
      <c r="B256" s="133">
        <v>231</v>
      </c>
      <c r="C256" s="134" t="s">
        <v>266</v>
      </c>
      <c r="D256" s="152">
        <v>138590.57999999999</v>
      </c>
      <c r="E256" s="153">
        <v>13443.921499999999</v>
      </c>
      <c r="F256" s="154">
        <v>25041.451899999996</v>
      </c>
      <c r="G256" s="20"/>
      <c r="H256" s="149">
        <v>100105.20659999999</v>
      </c>
      <c r="I256" s="135" t="s">
        <v>324</v>
      </c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</row>
    <row r="257" spans="2:37" ht="16.5" customHeight="1" thickBot="1" x14ac:dyDescent="0.25">
      <c r="B257" s="136">
        <v>232</v>
      </c>
      <c r="C257" s="134" t="s">
        <v>267</v>
      </c>
      <c r="D257" s="152">
        <v>138590.57999999999</v>
      </c>
      <c r="E257" s="153">
        <v>13443.921499999999</v>
      </c>
      <c r="F257" s="154">
        <v>25041.451899999996</v>
      </c>
      <c r="G257" s="20"/>
      <c r="H257" s="149">
        <v>100105.20659999999</v>
      </c>
      <c r="I257" s="135" t="s">
        <v>324</v>
      </c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</row>
    <row r="258" spans="2:37" s="138" customFormat="1" ht="16.5" customHeight="1" thickBot="1" x14ac:dyDescent="0.25">
      <c r="B258" s="136">
        <v>233</v>
      </c>
      <c r="C258" s="134" t="s">
        <v>268</v>
      </c>
      <c r="D258" s="152">
        <v>138590.57999999999</v>
      </c>
      <c r="E258" s="153">
        <v>13545.629000000001</v>
      </c>
      <c r="F258" s="154">
        <v>25387.257400000002</v>
      </c>
      <c r="G258" s="20"/>
      <c r="H258" s="149">
        <v>99657.693599999984</v>
      </c>
      <c r="I258" s="135" t="s">
        <v>324</v>
      </c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</row>
    <row r="259" spans="2:37" s="138" customFormat="1" ht="16.5" customHeight="1" thickBot="1" x14ac:dyDescent="0.25">
      <c r="B259" s="136"/>
      <c r="C259" s="134"/>
      <c r="D259" s="152"/>
      <c r="E259" s="153"/>
      <c r="F259" s="154"/>
      <c r="G259" s="20"/>
      <c r="H259" s="157">
        <f>SUM(H255:H258)</f>
        <v>424440.02479999996</v>
      </c>
      <c r="I259" s="135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</row>
    <row r="260" spans="2:37" ht="16.5" customHeight="1" thickBot="1" x14ac:dyDescent="0.25">
      <c r="B260" s="136">
        <v>234</v>
      </c>
      <c r="C260" s="134" t="s">
        <v>269</v>
      </c>
      <c r="D260" s="152">
        <v>109995.31</v>
      </c>
      <c r="E260" s="153">
        <v>10516.451500000001</v>
      </c>
      <c r="F260" s="154">
        <v>19091.391700000004</v>
      </c>
      <c r="G260" s="20"/>
      <c r="H260" s="149">
        <v>80387.466799999995</v>
      </c>
      <c r="I260" s="135" t="s">
        <v>324</v>
      </c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</row>
    <row r="261" spans="2:37" ht="16.5" customHeight="1" thickBot="1" x14ac:dyDescent="0.25">
      <c r="B261" s="136">
        <v>235</v>
      </c>
      <c r="C261" s="134" t="s">
        <v>270</v>
      </c>
      <c r="D261" s="152">
        <v>102912.01</v>
      </c>
      <c r="E261" s="153">
        <v>9833.8700000000008</v>
      </c>
      <c r="F261" s="154">
        <v>17762.276600000001</v>
      </c>
      <c r="G261" s="20"/>
      <c r="H261" s="149">
        <v>75315.863400000002</v>
      </c>
      <c r="I261" s="135" t="s">
        <v>324</v>
      </c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</row>
    <row r="262" spans="2:37" ht="16.5" customHeight="1" thickBot="1" x14ac:dyDescent="0.25">
      <c r="B262" s="136">
        <v>236</v>
      </c>
      <c r="C262" s="134" t="s">
        <v>271</v>
      </c>
      <c r="D262" s="152">
        <v>174027.13</v>
      </c>
      <c r="E262" s="153">
        <v>17074.932500000003</v>
      </c>
      <c r="F262" s="154">
        <v>32425.772300000004</v>
      </c>
      <c r="G262" s="20"/>
      <c r="H262" s="149">
        <v>124526.4252</v>
      </c>
      <c r="I262" s="135" t="s">
        <v>324</v>
      </c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</row>
    <row r="263" spans="2:37" ht="16.5" customHeight="1" thickBot="1" x14ac:dyDescent="0.25">
      <c r="B263" s="136">
        <v>237</v>
      </c>
      <c r="C263" s="134" t="s">
        <v>272</v>
      </c>
      <c r="D263" s="152">
        <v>138590.57999999999</v>
      </c>
      <c r="E263" s="153">
        <v>13443.921499999999</v>
      </c>
      <c r="F263" s="154">
        <v>25041.451899999996</v>
      </c>
      <c r="G263" s="20"/>
      <c r="H263" s="149">
        <v>100105.20659999999</v>
      </c>
      <c r="I263" s="135" t="s">
        <v>324</v>
      </c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</row>
    <row r="264" spans="2:37" ht="16.5" customHeight="1" thickBot="1" x14ac:dyDescent="0.25">
      <c r="B264" s="133"/>
      <c r="C264" s="134"/>
      <c r="D264" s="152"/>
      <c r="E264" s="153"/>
      <c r="F264" s="154"/>
      <c r="G264" s="20"/>
      <c r="H264" s="157">
        <f>SUM(H260:H263)</f>
        <v>380334.962</v>
      </c>
      <c r="I264" s="135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</row>
    <row r="265" spans="2:37" ht="16.5" customHeight="1" thickBot="1" x14ac:dyDescent="0.25">
      <c r="B265" s="133">
        <v>238</v>
      </c>
      <c r="C265" s="134" t="s">
        <v>15</v>
      </c>
      <c r="D265" s="152">
        <v>98335.95</v>
      </c>
      <c r="E265" s="153">
        <v>9304.6214999999993</v>
      </c>
      <c r="F265" s="154">
        <v>16603.480100000001</v>
      </c>
      <c r="G265" s="20"/>
      <c r="H265" s="149">
        <v>72427.848400000003</v>
      </c>
      <c r="I265" s="135" t="s">
        <v>324</v>
      </c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</row>
    <row r="266" spans="2:37" ht="16.5" customHeight="1" thickBot="1" x14ac:dyDescent="0.25">
      <c r="B266" s="136">
        <v>239</v>
      </c>
      <c r="C266" s="134" t="s">
        <v>16</v>
      </c>
      <c r="D266" s="152">
        <v>93822.1</v>
      </c>
      <c r="E266" s="153">
        <v>8860.3055000000022</v>
      </c>
      <c r="F266" s="154">
        <v>15724.744700000003</v>
      </c>
      <c r="G266" s="20"/>
      <c r="H266" s="149">
        <v>69237.049800000008</v>
      </c>
      <c r="I266" s="135" t="s">
        <v>324</v>
      </c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</row>
    <row r="267" spans="2:37" ht="16.5" customHeight="1" thickBot="1" x14ac:dyDescent="0.25">
      <c r="B267" s="136">
        <v>240</v>
      </c>
      <c r="C267" s="134" t="s">
        <v>17</v>
      </c>
      <c r="D267" s="152">
        <v>111492.7</v>
      </c>
      <c r="E267" s="153">
        <v>10666.190500000001</v>
      </c>
      <c r="F267" s="154">
        <v>19390.869700000003</v>
      </c>
      <c r="G267" s="20"/>
      <c r="H267" s="149">
        <v>81435.639800000004</v>
      </c>
      <c r="I267" s="135" t="s">
        <v>324</v>
      </c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</row>
    <row r="268" spans="2:37" s="138" customFormat="1" ht="16.5" customHeight="1" thickBot="1" x14ac:dyDescent="0.25">
      <c r="B268" s="133">
        <v>241</v>
      </c>
      <c r="C268" s="134" t="s">
        <v>273</v>
      </c>
      <c r="D268" s="152">
        <v>97785.69</v>
      </c>
      <c r="E268" s="153">
        <v>9281.1705000000002</v>
      </c>
      <c r="F268" s="154">
        <v>16600.783100000001</v>
      </c>
      <c r="G268" s="20"/>
      <c r="H268" s="149">
        <v>71903.736399999994</v>
      </c>
      <c r="I268" s="135" t="s">
        <v>324</v>
      </c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</row>
    <row r="269" spans="2:37" s="138" customFormat="1" ht="16.5" customHeight="1" thickBot="1" x14ac:dyDescent="0.25">
      <c r="B269" s="133"/>
      <c r="C269" s="134"/>
      <c r="D269" s="152"/>
      <c r="E269" s="153"/>
      <c r="F269" s="154"/>
      <c r="G269" s="20"/>
      <c r="H269" s="157">
        <f>SUM(H265:H268)</f>
        <v>295004.27439999999</v>
      </c>
      <c r="I269" s="135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</row>
    <row r="270" spans="2:37" ht="16.5" customHeight="1" thickBot="1" x14ac:dyDescent="0.25">
      <c r="B270" s="136">
        <v>242</v>
      </c>
      <c r="C270" s="134" t="s">
        <v>274</v>
      </c>
      <c r="D270" s="152">
        <v>112909.44</v>
      </c>
      <c r="E270" s="153">
        <v>10841.0095</v>
      </c>
      <c r="F270" s="154">
        <v>19786.9107</v>
      </c>
      <c r="G270" s="20"/>
      <c r="H270" s="149">
        <v>82281.519800000009</v>
      </c>
      <c r="I270" s="135" t="s">
        <v>324</v>
      </c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</row>
    <row r="271" spans="2:37" ht="16.5" customHeight="1" thickBot="1" x14ac:dyDescent="0.25">
      <c r="B271" s="136">
        <v>243</v>
      </c>
      <c r="C271" s="134" t="s">
        <v>275</v>
      </c>
      <c r="D271" s="152">
        <v>100084.23</v>
      </c>
      <c r="E271" s="153">
        <v>9539.3780000000006</v>
      </c>
      <c r="F271" s="154">
        <v>17156.893</v>
      </c>
      <c r="G271" s="20"/>
      <c r="H271" s="149">
        <v>73387.959000000003</v>
      </c>
      <c r="I271" s="135" t="s">
        <v>324</v>
      </c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</row>
    <row r="272" spans="2:37" ht="16.5" customHeight="1" thickBot="1" x14ac:dyDescent="0.25">
      <c r="B272" s="136">
        <v>244</v>
      </c>
      <c r="C272" s="134" t="s">
        <v>276</v>
      </c>
      <c r="D272" s="152">
        <v>109523.2</v>
      </c>
      <c r="E272" s="153">
        <v>10458.842499999999</v>
      </c>
      <c r="F272" s="154">
        <v>18961.6165</v>
      </c>
      <c r="G272" s="20"/>
      <c r="H272" s="149">
        <v>80102.740999999995</v>
      </c>
      <c r="I272" s="135" t="s">
        <v>324</v>
      </c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</row>
    <row r="273" spans="2:37" ht="16.5" customHeight="1" thickBot="1" x14ac:dyDescent="0.25">
      <c r="B273" s="136">
        <v>245</v>
      </c>
      <c r="C273" s="134" t="s">
        <v>277</v>
      </c>
      <c r="D273" s="152">
        <v>113130.24000000001</v>
      </c>
      <c r="E273" s="153">
        <v>10800.1525</v>
      </c>
      <c r="F273" s="154">
        <v>19617.084900000002</v>
      </c>
      <c r="G273" s="20"/>
      <c r="H273" s="149">
        <v>82713.002600000007</v>
      </c>
      <c r="I273" s="135" t="s">
        <v>324</v>
      </c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</row>
    <row r="274" spans="2:37" ht="16.5" customHeight="1" thickBot="1" x14ac:dyDescent="0.25">
      <c r="B274" s="136">
        <v>246</v>
      </c>
      <c r="C274" s="134" t="s">
        <v>278</v>
      </c>
      <c r="D274" s="152">
        <v>94556.34</v>
      </c>
      <c r="E274" s="153">
        <v>8986.2475000000013</v>
      </c>
      <c r="F274" s="154">
        <v>16050.153900000001</v>
      </c>
      <c r="G274" s="20"/>
      <c r="H274" s="149">
        <v>69519.938599999994</v>
      </c>
      <c r="I274" s="135" t="s">
        <v>324</v>
      </c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</row>
    <row r="275" spans="2:37" ht="16.5" customHeight="1" thickBot="1" x14ac:dyDescent="0.25">
      <c r="B275" s="136">
        <v>247</v>
      </c>
      <c r="C275" s="134" t="s">
        <v>279</v>
      </c>
      <c r="D275" s="152">
        <v>104593.3</v>
      </c>
      <c r="E275" s="153">
        <v>9965.987000000001</v>
      </c>
      <c r="F275" s="154">
        <v>17976.093799999999</v>
      </c>
      <c r="G275" s="20"/>
      <c r="H275" s="149">
        <v>76651.219199999992</v>
      </c>
      <c r="I275" s="135" t="s">
        <v>324</v>
      </c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</row>
    <row r="276" spans="2:37" ht="16.5" customHeight="1" thickBot="1" x14ac:dyDescent="0.25">
      <c r="B276" s="133">
        <v>248</v>
      </c>
      <c r="C276" s="134" t="s">
        <v>280</v>
      </c>
      <c r="D276" s="152">
        <v>117504.86</v>
      </c>
      <c r="E276" s="153">
        <v>11275.195000000002</v>
      </c>
      <c r="F276" s="154">
        <v>20619.782600000002</v>
      </c>
      <c r="G276" s="20"/>
      <c r="H276" s="149">
        <v>85609.882399999988</v>
      </c>
      <c r="I276" s="135" t="s">
        <v>324</v>
      </c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</row>
    <row r="277" spans="2:37" ht="16.5" customHeight="1" thickBot="1" x14ac:dyDescent="0.25">
      <c r="B277" s="136">
        <v>249</v>
      </c>
      <c r="C277" s="134" t="s">
        <v>281</v>
      </c>
      <c r="D277" s="152">
        <v>117308.12</v>
      </c>
      <c r="E277" s="153">
        <v>11266.014000000001</v>
      </c>
      <c r="F277" s="154">
        <v>20616.110799999999</v>
      </c>
      <c r="G277" s="20"/>
      <c r="H277" s="149">
        <v>85425.995200000005</v>
      </c>
      <c r="I277" s="135" t="s">
        <v>324</v>
      </c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</row>
    <row r="278" spans="2:37" ht="16.5" customHeight="1" thickBot="1" x14ac:dyDescent="0.25">
      <c r="B278" s="136">
        <v>250</v>
      </c>
      <c r="C278" s="134" t="s">
        <v>282</v>
      </c>
      <c r="D278" s="152">
        <v>96804.23</v>
      </c>
      <c r="E278" s="153">
        <v>9085.945499999998</v>
      </c>
      <c r="F278" s="154">
        <v>16069.936</v>
      </c>
      <c r="G278" s="20"/>
      <c r="H278" s="149">
        <v>71648.348499999993</v>
      </c>
      <c r="I278" s="135" t="s">
        <v>324</v>
      </c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</row>
    <row r="279" spans="2:37" ht="16.5" customHeight="1" thickBot="1" x14ac:dyDescent="0.25">
      <c r="B279" s="136">
        <v>251</v>
      </c>
      <c r="C279" s="134" t="s">
        <v>283</v>
      </c>
      <c r="D279" s="152">
        <v>111837.52</v>
      </c>
      <c r="E279" s="153">
        <v>10716.494500000001</v>
      </c>
      <c r="F279" s="154">
        <v>19513.628500000003</v>
      </c>
      <c r="G279" s="20"/>
      <c r="H279" s="149">
        <v>81607.396999999997</v>
      </c>
      <c r="I279" s="135" t="s">
        <v>324</v>
      </c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</row>
    <row r="280" spans="2:37" ht="16.5" customHeight="1" thickBot="1" x14ac:dyDescent="0.25">
      <c r="B280" s="136">
        <v>252</v>
      </c>
      <c r="C280" s="134" t="s">
        <v>284</v>
      </c>
      <c r="D280" s="152">
        <v>172816.44</v>
      </c>
      <c r="E280" s="153">
        <v>16953.863500000003</v>
      </c>
      <c r="F280" s="154">
        <v>32183.634300000005</v>
      </c>
      <c r="G280" s="20"/>
      <c r="H280" s="149">
        <v>123678.94219999999</v>
      </c>
      <c r="I280" s="135" t="s">
        <v>324</v>
      </c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</row>
    <row r="281" spans="2:37" ht="16.5" customHeight="1" thickBot="1" x14ac:dyDescent="0.25">
      <c r="B281" s="136">
        <v>253</v>
      </c>
      <c r="C281" s="134" t="s">
        <v>285</v>
      </c>
      <c r="D281" s="152">
        <v>120424.6</v>
      </c>
      <c r="E281" s="153">
        <v>11569.325500000001</v>
      </c>
      <c r="F281" s="154">
        <v>21211.062700000002</v>
      </c>
      <c r="G281" s="20"/>
      <c r="H281" s="149">
        <v>87644.21179999999</v>
      </c>
      <c r="I281" s="135" t="s">
        <v>324</v>
      </c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</row>
    <row r="282" spans="2:37" ht="16.5" customHeight="1" thickBot="1" x14ac:dyDescent="0.25">
      <c r="B282" s="136">
        <v>254</v>
      </c>
      <c r="C282" s="134" t="s">
        <v>286</v>
      </c>
      <c r="D282" s="152">
        <v>142645.76000000001</v>
      </c>
      <c r="E282" s="153">
        <v>13849.4395</v>
      </c>
      <c r="F282" s="154">
        <v>25852.4879</v>
      </c>
      <c r="G282" s="20"/>
      <c r="H282" s="149">
        <v>102943.83259999999</v>
      </c>
      <c r="I282" s="135" t="s">
        <v>324</v>
      </c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</row>
    <row r="283" spans="2:37" ht="16.5" customHeight="1" thickBot="1" x14ac:dyDescent="0.25">
      <c r="B283" s="133">
        <v>255</v>
      </c>
      <c r="C283" s="134" t="s">
        <v>287</v>
      </c>
      <c r="D283" s="152">
        <v>101557.53</v>
      </c>
      <c r="E283" s="153">
        <v>9682.7605000000003</v>
      </c>
      <c r="F283" s="154">
        <v>17438.1315</v>
      </c>
      <c r="G283" s="20"/>
      <c r="H283" s="149">
        <v>74436.637999999992</v>
      </c>
      <c r="I283" s="135" t="s">
        <v>324</v>
      </c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</row>
    <row r="284" spans="2:37" ht="16.5" customHeight="1" thickBot="1" x14ac:dyDescent="0.25">
      <c r="B284" s="136">
        <v>256</v>
      </c>
      <c r="C284" s="134" t="s">
        <v>288</v>
      </c>
      <c r="D284" s="152">
        <v>118581.48</v>
      </c>
      <c r="E284" s="153">
        <v>11395.210000000001</v>
      </c>
      <c r="F284" s="154">
        <v>20877.106800000001</v>
      </c>
      <c r="G284" s="20"/>
      <c r="H284" s="149">
        <v>86309.163199999981</v>
      </c>
      <c r="I284" s="135" t="s">
        <v>324</v>
      </c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</row>
    <row r="285" spans="2:37" ht="16.5" customHeight="1" thickBot="1" x14ac:dyDescent="0.25">
      <c r="B285" s="136">
        <v>257</v>
      </c>
      <c r="C285" s="134" t="s">
        <v>289</v>
      </c>
      <c r="D285" s="152">
        <v>116032.78</v>
      </c>
      <c r="E285" s="153">
        <v>11280.3035</v>
      </c>
      <c r="F285" s="154">
        <v>20843.242699999999</v>
      </c>
      <c r="G285" s="20"/>
      <c r="H285" s="149">
        <v>83909.233800000002</v>
      </c>
      <c r="I285" s="135" t="s">
        <v>324</v>
      </c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</row>
    <row r="286" spans="2:37" ht="16.5" customHeight="1" thickBot="1" x14ac:dyDescent="0.25">
      <c r="B286" s="136">
        <v>258</v>
      </c>
      <c r="C286" s="134" t="s">
        <v>290</v>
      </c>
      <c r="D286" s="152">
        <v>119319.66</v>
      </c>
      <c r="E286" s="153">
        <v>11446.047</v>
      </c>
      <c r="F286" s="154">
        <v>20946.607400000001</v>
      </c>
      <c r="G286" s="20"/>
      <c r="H286" s="149">
        <v>86927.005600000004</v>
      </c>
      <c r="I286" s="135" t="s">
        <v>324</v>
      </c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</row>
    <row r="287" spans="2:37" ht="16.5" customHeight="1" thickBot="1" x14ac:dyDescent="0.25">
      <c r="B287" s="136">
        <v>259</v>
      </c>
      <c r="C287" s="134" t="s">
        <v>291</v>
      </c>
      <c r="D287" s="152">
        <v>87198.7</v>
      </c>
      <c r="E287" s="153">
        <v>8235.1414999999997</v>
      </c>
      <c r="F287" s="154">
        <v>14526.463100000001</v>
      </c>
      <c r="G287" s="20">
        <v>6443.71</v>
      </c>
      <c r="H287" s="149">
        <f>+D287-E287-F287-G287</f>
        <v>57993.385399999999</v>
      </c>
      <c r="I287" s="135" t="s">
        <v>324</v>
      </c>
      <c r="J287" s="167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</row>
    <row r="288" spans="2:37" ht="16.5" customHeight="1" thickBot="1" x14ac:dyDescent="0.25">
      <c r="B288" s="136">
        <v>260</v>
      </c>
      <c r="C288" s="134" t="s">
        <v>292</v>
      </c>
      <c r="D288" s="152">
        <v>94284.59</v>
      </c>
      <c r="E288" s="153">
        <v>8935.116</v>
      </c>
      <c r="F288" s="154">
        <v>15914.3518</v>
      </c>
      <c r="G288" s="20"/>
      <c r="H288" s="149">
        <v>69435.122199999998</v>
      </c>
      <c r="I288" s="135" t="s">
        <v>324</v>
      </c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</row>
    <row r="289" spans="2:37" ht="16.5" customHeight="1" thickBot="1" x14ac:dyDescent="0.25">
      <c r="B289" s="136">
        <v>261</v>
      </c>
      <c r="C289" s="134" t="s">
        <v>293</v>
      </c>
      <c r="D289" s="152">
        <v>121420.1</v>
      </c>
      <c r="E289" s="153">
        <v>11694.153000000002</v>
      </c>
      <c r="F289" s="154">
        <v>21496.106200000002</v>
      </c>
      <c r="G289" s="20"/>
      <c r="H289" s="149">
        <v>88229.840800000005</v>
      </c>
      <c r="I289" s="135" t="s">
        <v>324</v>
      </c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</row>
    <row r="290" spans="2:37" ht="16.5" customHeight="1" thickBot="1" x14ac:dyDescent="0.25">
      <c r="B290" s="133">
        <v>262</v>
      </c>
      <c r="C290" s="134" t="s">
        <v>294</v>
      </c>
      <c r="D290" s="152">
        <v>105039.82</v>
      </c>
      <c r="E290" s="153">
        <v>10069.462000000001</v>
      </c>
      <c r="F290" s="154">
        <v>18265.396000000004</v>
      </c>
      <c r="G290" s="20"/>
      <c r="H290" s="149">
        <v>76704.962</v>
      </c>
      <c r="I290" s="135" t="s">
        <v>324</v>
      </c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</row>
    <row r="291" spans="2:37" ht="16.5" customHeight="1" thickBot="1" x14ac:dyDescent="0.25">
      <c r="B291" s="136">
        <v>263</v>
      </c>
      <c r="C291" s="134" t="s">
        <v>295</v>
      </c>
      <c r="D291" s="152">
        <v>127767.65</v>
      </c>
      <c r="E291" s="153">
        <v>12343.345000000001</v>
      </c>
      <c r="F291" s="154">
        <v>22814.702000000001</v>
      </c>
      <c r="G291" s="20"/>
      <c r="H291" s="149">
        <v>92609.602999999988</v>
      </c>
      <c r="I291" s="135" t="s">
        <v>324</v>
      </c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</row>
    <row r="292" spans="2:37" ht="20.25" customHeight="1" thickBot="1" x14ac:dyDescent="0.25">
      <c r="B292" s="136">
        <v>264</v>
      </c>
      <c r="C292" s="134" t="s">
        <v>296</v>
      </c>
      <c r="D292" s="152">
        <v>102984.82</v>
      </c>
      <c r="E292" s="153">
        <v>9818.3165000000008</v>
      </c>
      <c r="F292" s="154">
        <v>17699.201300000004</v>
      </c>
      <c r="G292" s="20"/>
      <c r="H292" s="149">
        <v>75467.302200000006</v>
      </c>
      <c r="I292" s="135" t="s">
        <v>324</v>
      </c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</row>
    <row r="293" spans="2:37" s="140" customFormat="1" ht="18" customHeight="1" thickBot="1" x14ac:dyDescent="0.25">
      <c r="B293" s="133">
        <v>265</v>
      </c>
      <c r="C293" s="134" t="s">
        <v>297</v>
      </c>
      <c r="D293" s="152">
        <v>114768.25</v>
      </c>
      <c r="E293" s="153">
        <v>11007.871000000001</v>
      </c>
      <c r="F293" s="154">
        <v>20094.006399999998</v>
      </c>
      <c r="G293" s="20"/>
      <c r="H293" s="149">
        <v>83666.372600000002</v>
      </c>
      <c r="I293" s="135" t="s">
        <v>324</v>
      </c>
    </row>
    <row r="294" spans="2:37" s="140" customFormat="1" ht="18" customHeight="1" thickBot="1" x14ac:dyDescent="0.25">
      <c r="B294" s="136">
        <v>266</v>
      </c>
      <c r="C294" s="134" t="s">
        <v>298</v>
      </c>
      <c r="D294" s="152">
        <v>163319.12</v>
      </c>
      <c r="E294" s="153">
        <v>15965.306500000001</v>
      </c>
      <c r="F294" s="154">
        <v>30152.165300000001</v>
      </c>
      <c r="G294" s="20"/>
      <c r="H294" s="149">
        <v>117201.6482</v>
      </c>
      <c r="I294" s="135" t="s">
        <v>324</v>
      </c>
    </row>
    <row r="295" spans="2:37" s="140" customFormat="1" ht="29.25" customHeight="1" thickBot="1" x14ac:dyDescent="0.25">
      <c r="B295" s="136">
        <v>267</v>
      </c>
      <c r="C295" s="134" t="s">
        <v>299</v>
      </c>
      <c r="D295" s="152">
        <v>106292.71</v>
      </c>
      <c r="E295" s="153">
        <v>10181.078</v>
      </c>
      <c r="F295" s="154">
        <v>18469.485800000002</v>
      </c>
      <c r="G295" s="20"/>
      <c r="H295" s="149">
        <v>77642.146200000017</v>
      </c>
      <c r="I295" s="135" t="s">
        <v>324</v>
      </c>
    </row>
    <row r="296" spans="2:37" s="140" customFormat="1" ht="24" customHeight="1" x14ac:dyDescent="0.2">
      <c r="B296" s="158"/>
      <c r="C296" s="159"/>
      <c r="D296" s="160"/>
      <c r="E296" s="161"/>
      <c r="F296" s="161"/>
      <c r="G296" s="162"/>
      <c r="H296" s="164">
        <f>SUM(H270:H295)</f>
        <v>2173747.4131000005</v>
      </c>
      <c r="I296" s="163"/>
    </row>
    <row r="297" spans="2:37" s="142" customFormat="1" ht="18.75" customHeight="1" x14ac:dyDescent="0.25">
      <c r="B297" s="144"/>
      <c r="C297" s="147"/>
      <c r="D297" s="155">
        <f ca="1">SUM(D6:D297)</f>
        <v>27494658.339999989</v>
      </c>
      <c r="E297" s="143">
        <f>SUM(E6:E295)</f>
        <v>2634294.3849999998</v>
      </c>
      <c r="F297" s="143">
        <f t="shared" ref="F297:G297" si="0">SUM(F6:F295)</f>
        <v>4788573.6323999995</v>
      </c>
      <c r="G297" s="142">
        <f t="shared" si="0"/>
        <v>12281.55</v>
      </c>
      <c r="H297" s="168">
        <f>+H13+H26+H32+H42+H48+H79+H125+H130+H144+H157+H171+H180+H187+H197+H204+H219+H231+H240+H249+H254+H259+H264+H269+H296</f>
        <v>20059508.772599999</v>
      </c>
    </row>
    <row r="298" spans="2:37" s="140" customFormat="1" ht="18" customHeight="1" x14ac:dyDescent="0.2">
      <c r="B298" s="141"/>
      <c r="C298" s="129"/>
      <c r="E298" s="145"/>
      <c r="F298" s="145"/>
      <c r="H298" s="145"/>
    </row>
    <row r="299" spans="2:37" s="140" customFormat="1" ht="18" customHeight="1" x14ac:dyDescent="0.2">
      <c r="B299" s="141"/>
      <c r="C299" s="129"/>
      <c r="D299" s="145"/>
      <c r="E299" s="145"/>
      <c r="F299" s="145"/>
      <c r="H299" s="145"/>
    </row>
    <row r="300" spans="2:37" s="140" customFormat="1" ht="18" customHeight="1" x14ac:dyDescent="0.2">
      <c r="B300" s="141"/>
      <c r="C300" s="129"/>
      <c r="D300" s="145"/>
      <c r="E300" s="145"/>
      <c r="F300" s="145"/>
    </row>
    <row r="301" spans="2:37" s="140" customFormat="1" ht="18" customHeight="1" x14ac:dyDescent="0.3">
      <c r="B301" s="141"/>
      <c r="C301" s="129"/>
      <c r="D301" s="156"/>
      <c r="E301" s="145"/>
      <c r="F301" s="145"/>
      <c r="H301" s="165">
        <f>+H297+F297+E297+G297</f>
        <v>27494658.34</v>
      </c>
    </row>
    <row r="302" spans="2:37" s="140" customFormat="1" ht="18" customHeight="1" x14ac:dyDescent="0.2">
      <c r="B302" s="141"/>
      <c r="C302" s="129"/>
      <c r="D302" s="156"/>
      <c r="E302" s="145"/>
      <c r="F302" s="145"/>
      <c r="H302" s="145"/>
    </row>
    <row r="303" spans="2:37" s="140" customFormat="1" ht="18" customHeight="1" x14ac:dyDescent="0.2">
      <c r="B303" s="141"/>
      <c r="C303" s="129"/>
      <c r="D303" s="156"/>
      <c r="E303" s="145"/>
      <c r="F303" s="145"/>
      <c r="H303" s="145"/>
    </row>
    <row r="304" spans="2:37" s="140" customFormat="1" ht="18" customHeight="1" x14ac:dyDescent="0.2">
      <c r="B304" s="141"/>
      <c r="C304" s="129"/>
      <c r="D304" s="156"/>
      <c r="E304" s="145"/>
      <c r="F304" s="145"/>
      <c r="H304" s="145"/>
    </row>
    <row r="305" spans="2:8" s="140" customFormat="1" ht="18" customHeight="1" x14ac:dyDescent="0.2">
      <c r="B305" s="141"/>
      <c r="C305" s="129"/>
      <c r="D305" s="156"/>
      <c r="E305" s="145"/>
      <c r="F305" s="145"/>
      <c r="H305" s="145"/>
    </row>
    <row r="306" spans="2:8" s="140" customFormat="1" ht="18" customHeight="1" x14ac:dyDescent="0.2">
      <c r="B306" s="141"/>
      <c r="C306" s="129"/>
      <c r="D306" s="156"/>
      <c r="E306" s="145"/>
      <c r="F306" s="145"/>
      <c r="H306" s="145"/>
    </row>
    <row r="307" spans="2:8" s="140" customFormat="1" ht="18" customHeight="1" x14ac:dyDescent="0.2">
      <c r="B307" s="141"/>
      <c r="C307" s="129"/>
      <c r="D307" s="156"/>
      <c r="E307" s="145"/>
      <c r="F307" s="145"/>
      <c r="H307" s="145"/>
    </row>
    <row r="308" spans="2:8" s="140" customFormat="1" ht="18" customHeight="1" x14ac:dyDescent="0.2">
      <c r="B308" s="141"/>
      <c r="C308" s="129"/>
      <c r="D308" s="156"/>
      <c r="E308" s="145"/>
      <c r="F308" s="145"/>
      <c r="H308" s="145"/>
    </row>
    <row r="309" spans="2:8" s="140" customFormat="1" ht="18" customHeight="1" x14ac:dyDescent="0.2">
      <c r="B309" s="141"/>
      <c r="C309" s="129"/>
      <c r="D309" s="156"/>
      <c r="E309" s="145"/>
      <c r="F309" s="145"/>
      <c r="H309" s="145"/>
    </row>
    <row r="310" spans="2:8" s="140" customFormat="1" ht="18" customHeight="1" x14ac:dyDescent="0.2">
      <c r="B310" s="141"/>
      <c r="C310" s="129"/>
      <c r="D310" s="156"/>
      <c r="E310" s="145"/>
      <c r="F310" s="145"/>
      <c r="H310" s="145"/>
    </row>
    <row r="311" spans="2:8" s="140" customFormat="1" ht="18" customHeight="1" x14ac:dyDescent="0.2">
      <c r="B311" s="141"/>
      <c r="C311" s="129"/>
      <c r="D311" s="156"/>
      <c r="E311" s="145"/>
      <c r="F311" s="145"/>
      <c r="H311" s="145"/>
    </row>
    <row r="312" spans="2:8" s="140" customFormat="1" ht="18" customHeight="1" x14ac:dyDescent="0.2">
      <c r="B312" s="141"/>
      <c r="C312" s="129"/>
      <c r="D312" s="156"/>
      <c r="E312" s="145"/>
      <c r="F312" s="145"/>
      <c r="H312" s="145"/>
    </row>
    <row r="313" spans="2:8" s="140" customFormat="1" ht="18" customHeight="1" x14ac:dyDescent="0.2">
      <c r="B313" s="141"/>
      <c r="C313" s="129"/>
      <c r="D313" s="156"/>
      <c r="E313" s="145"/>
      <c r="F313" s="145"/>
      <c r="H313" s="145"/>
    </row>
    <row r="314" spans="2:8" s="140" customFormat="1" ht="18" customHeight="1" x14ac:dyDescent="0.2">
      <c r="B314" s="141"/>
      <c r="C314" s="129"/>
      <c r="D314" s="156"/>
      <c r="E314" s="145"/>
      <c r="F314" s="145"/>
      <c r="H314" s="145"/>
    </row>
    <row r="315" spans="2:8" s="140" customFormat="1" ht="18" customHeight="1" x14ac:dyDescent="0.2">
      <c r="B315" s="141"/>
      <c r="C315" s="129"/>
      <c r="D315" s="156"/>
      <c r="E315" s="145"/>
      <c r="F315" s="145"/>
      <c r="H315" s="145"/>
    </row>
    <row r="316" spans="2:8" s="140" customFormat="1" ht="18" customHeight="1" x14ac:dyDescent="0.2">
      <c r="B316" s="141"/>
      <c r="C316" s="129"/>
      <c r="D316" s="156"/>
      <c r="E316" s="145"/>
      <c r="F316" s="145"/>
      <c r="H316" s="145"/>
    </row>
    <row r="317" spans="2:8" s="140" customFormat="1" ht="18" customHeight="1" x14ac:dyDescent="0.2">
      <c r="B317" s="141"/>
      <c r="C317" s="129"/>
      <c r="D317" s="156"/>
      <c r="E317" s="145"/>
      <c r="F317" s="145"/>
      <c r="H317" s="145"/>
    </row>
    <row r="318" spans="2:8" s="140" customFormat="1" ht="18" customHeight="1" x14ac:dyDescent="0.2">
      <c r="B318" s="141"/>
      <c r="C318" s="129"/>
      <c r="D318" s="156"/>
      <c r="E318" s="145"/>
      <c r="F318" s="145"/>
      <c r="H318" s="145"/>
    </row>
    <row r="319" spans="2:8" s="140" customFormat="1" ht="18" customHeight="1" x14ac:dyDescent="0.2">
      <c r="B319" s="141"/>
      <c r="C319" s="129"/>
      <c r="D319" s="156"/>
      <c r="E319" s="145"/>
      <c r="F319" s="145"/>
      <c r="H319" s="145"/>
    </row>
    <row r="320" spans="2:8" s="140" customFormat="1" ht="18" customHeight="1" x14ac:dyDescent="0.2">
      <c r="B320" s="141"/>
      <c r="C320" s="129"/>
      <c r="D320" s="156"/>
      <c r="E320" s="145"/>
      <c r="F320" s="145"/>
      <c r="H320" s="145"/>
    </row>
    <row r="321" spans="2:8" s="140" customFormat="1" ht="18" customHeight="1" x14ac:dyDescent="0.2">
      <c r="B321" s="141"/>
      <c r="C321" s="129"/>
      <c r="D321" s="156"/>
      <c r="E321" s="145"/>
      <c r="F321" s="145"/>
      <c r="H321" s="145"/>
    </row>
    <row r="322" spans="2:8" s="140" customFormat="1" ht="18" customHeight="1" x14ac:dyDescent="0.2">
      <c r="B322" s="141"/>
      <c r="C322" s="129"/>
      <c r="D322" s="156"/>
      <c r="E322" s="145"/>
      <c r="F322" s="145"/>
      <c r="H322" s="145"/>
    </row>
    <row r="323" spans="2:8" s="140" customFormat="1" ht="18" customHeight="1" x14ac:dyDescent="0.2">
      <c r="B323" s="141"/>
      <c r="C323" s="129"/>
      <c r="D323" s="156"/>
      <c r="E323" s="145"/>
      <c r="F323" s="145"/>
      <c r="H323" s="145"/>
    </row>
    <row r="324" spans="2:8" s="140" customFormat="1" ht="18" customHeight="1" x14ac:dyDescent="0.2">
      <c r="B324" s="141"/>
      <c r="C324" s="129"/>
      <c r="D324" s="156"/>
      <c r="E324" s="145"/>
      <c r="F324" s="145"/>
      <c r="H324" s="145"/>
    </row>
    <row r="325" spans="2:8" s="140" customFormat="1" ht="18" customHeight="1" x14ac:dyDescent="0.2">
      <c r="B325" s="141"/>
      <c r="C325" s="129"/>
      <c r="D325" s="156"/>
      <c r="E325" s="145"/>
      <c r="F325" s="145"/>
      <c r="H325" s="145"/>
    </row>
    <row r="326" spans="2:8" s="140" customFormat="1" ht="18" customHeight="1" x14ac:dyDescent="0.2">
      <c r="B326" s="141"/>
      <c r="C326" s="129"/>
      <c r="D326" s="156"/>
      <c r="E326" s="145"/>
      <c r="F326" s="145"/>
      <c r="H326" s="145"/>
    </row>
    <row r="327" spans="2:8" s="140" customFormat="1" ht="18" customHeight="1" x14ac:dyDescent="0.2">
      <c r="B327" s="141"/>
      <c r="C327" s="129"/>
      <c r="D327" s="156"/>
      <c r="E327" s="145"/>
      <c r="F327" s="145"/>
      <c r="H327" s="145"/>
    </row>
    <row r="328" spans="2:8" s="140" customFormat="1" ht="18" customHeight="1" x14ac:dyDescent="0.2">
      <c r="B328" s="141"/>
      <c r="C328" s="129"/>
      <c r="D328" s="156"/>
      <c r="E328" s="145"/>
      <c r="F328" s="145"/>
      <c r="H328" s="145"/>
    </row>
    <row r="329" spans="2:8" s="140" customFormat="1" ht="18" customHeight="1" x14ac:dyDescent="0.2">
      <c r="B329" s="141"/>
      <c r="C329" s="129"/>
      <c r="D329" s="156"/>
      <c r="E329" s="145"/>
      <c r="F329" s="145"/>
      <c r="H329" s="145"/>
    </row>
    <row r="330" spans="2:8" s="140" customFormat="1" ht="18" customHeight="1" x14ac:dyDescent="0.2">
      <c r="B330" s="141"/>
      <c r="C330" s="129"/>
      <c r="D330" s="156"/>
      <c r="E330" s="145"/>
      <c r="F330" s="145"/>
      <c r="H330" s="145"/>
    </row>
    <row r="331" spans="2:8" s="140" customFormat="1" ht="18" customHeight="1" x14ac:dyDescent="0.2">
      <c r="B331" s="141"/>
      <c r="C331" s="129"/>
      <c r="D331" s="156"/>
      <c r="E331" s="145"/>
      <c r="F331" s="145"/>
      <c r="H331" s="145"/>
    </row>
    <row r="332" spans="2:8" s="140" customFormat="1" ht="18" customHeight="1" x14ac:dyDescent="0.2">
      <c r="B332" s="141"/>
      <c r="C332" s="129"/>
      <c r="D332" s="156"/>
      <c r="E332" s="145"/>
      <c r="F332" s="145"/>
      <c r="H332" s="145"/>
    </row>
    <row r="333" spans="2:8" s="140" customFormat="1" ht="18" customHeight="1" x14ac:dyDescent="0.2">
      <c r="B333" s="141"/>
      <c r="C333" s="129"/>
      <c r="D333" s="156"/>
      <c r="E333" s="145"/>
      <c r="F333" s="145"/>
      <c r="H333" s="145"/>
    </row>
    <row r="334" spans="2:8" s="140" customFormat="1" ht="18" customHeight="1" x14ac:dyDescent="0.2">
      <c r="B334" s="141"/>
      <c r="C334" s="129"/>
      <c r="D334" s="156"/>
      <c r="E334" s="145"/>
      <c r="F334" s="145"/>
      <c r="H334" s="145"/>
    </row>
    <row r="335" spans="2:8" s="140" customFormat="1" ht="18" customHeight="1" x14ac:dyDescent="0.2">
      <c r="B335" s="141"/>
      <c r="C335" s="129"/>
      <c r="D335" s="156"/>
      <c r="E335" s="145"/>
      <c r="F335" s="145"/>
      <c r="H335" s="145"/>
    </row>
    <row r="336" spans="2:8" s="140" customFormat="1" ht="18" customHeight="1" x14ac:dyDescent="0.2">
      <c r="B336" s="141"/>
      <c r="C336" s="129"/>
      <c r="D336" s="156"/>
      <c r="E336" s="145"/>
      <c r="F336" s="145"/>
      <c r="H336" s="145"/>
    </row>
    <row r="337" spans="2:8" s="140" customFormat="1" ht="18" customHeight="1" x14ac:dyDescent="0.2">
      <c r="B337" s="141"/>
      <c r="C337" s="129"/>
      <c r="D337" s="156"/>
      <c r="E337" s="145"/>
      <c r="F337" s="145"/>
      <c r="H337" s="145"/>
    </row>
    <row r="338" spans="2:8" s="140" customFormat="1" ht="18" customHeight="1" x14ac:dyDescent="0.2">
      <c r="B338" s="141"/>
      <c r="C338" s="129"/>
      <c r="D338" s="156"/>
      <c r="E338" s="145"/>
      <c r="F338" s="145"/>
      <c r="H338" s="145"/>
    </row>
    <row r="339" spans="2:8" s="140" customFormat="1" ht="18" customHeight="1" x14ac:dyDescent="0.2">
      <c r="B339" s="141"/>
      <c r="C339" s="129"/>
      <c r="D339" s="156"/>
      <c r="E339" s="145"/>
      <c r="F339" s="145"/>
      <c r="H339" s="145"/>
    </row>
    <row r="340" spans="2:8" s="140" customFormat="1" ht="18" customHeight="1" x14ac:dyDescent="0.2">
      <c r="B340" s="141"/>
      <c r="C340" s="129"/>
      <c r="D340" s="156"/>
      <c r="E340" s="145"/>
      <c r="F340" s="145"/>
      <c r="H340" s="145"/>
    </row>
    <row r="341" spans="2:8" s="140" customFormat="1" ht="18" customHeight="1" x14ac:dyDescent="0.2">
      <c r="B341" s="141"/>
      <c r="C341" s="129"/>
      <c r="D341" s="156"/>
      <c r="E341" s="145"/>
      <c r="F341" s="145"/>
      <c r="H341" s="145"/>
    </row>
    <row r="342" spans="2:8" s="140" customFormat="1" ht="18" customHeight="1" x14ac:dyDescent="0.2">
      <c r="B342" s="141"/>
      <c r="C342" s="129"/>
      <c r="D342" s="156"/>
      <c r="E342" s="145"/>
      <c r="F342" s="145"/>
      <c r="H342" s="145"/>
    </row>
    <row r="343" spans="2:8" s="140" customFormat="1" ht="18" customHeight="1" x14ac:dyDescent="0.2">
      <c r="B343" s="141"/>
      <c r="C343" s="129"/>
      <c r="D343" s="156"/>
      <c r="E343" s="145"/>
      <c r="F343" s="145"/>
      <c r="H343" s="145"/>
    </row>
    <row r="344" spans="2:8" s="140" customFormat="1" ht="18" customHeight="1" x14ac:dyDescent="0.2">
      <c r="B344" s="141"/>
      <c r="C344" s="129"/>
      <c r="D344" s="156"/>
      <c r="E344" s="145"/>
      <c r="F344" s="145"/>
      <c r="H344" s="145"/>
    </row>
    <row r="345" spans="2:8" s="140" customFormat="1" ht="18" customHeight="1" x14ac:dyDescent="0.2">
      <c r="B345" s="141"/>
      <c r="C345" s="129"/>
      <c r="D345" s="156"/>
      <c r="E345" s="145"/>
      <c r="F345" s="145"/>
      <c r="H345" s="145"/>
    </row>
    <row r="346" spans="2:8" s="140" customFormat="1" ht="18" customHeight="1" x14ac:dyDescent="0.2">
      <c r="B346" s="141"/>
      <c r="C346" s="129"/>
      <c r="D346" s="156"/>
      <c r="E346" s="145"/>
      <c r="F346" s="145"/>
      <c r="H346" s="145"/>
    </row>
    <row r="347" spans="2:8" s="140" customFormat="1" ht="18" customHeight="1" x14ac:dyDescent="0.2">
      <c r="B347" s="141"/>
      <c r="C347" s="129"/>
      <c r="D347" s="156"/>
      <c r="E347" s="145"/>
      <c r="F347" s="145"/>
      <c r="H347" s="145"/>
    </row>
    <row r="348" spans="2:8" s="140" customFormat="1" ht="18" customHeight="1" x14ac:dyDescent="0.2">
      <c r="B348" s="141"/>
      <c r="C348" s="129"/>
      <c r="D348" s="156"/>
      <c r="E348" s="145"/>
      <c r="F348" s="145"/>
      <c r="H348" s="145"/>
    </row>
    <row r="349" spans="2:8" s="140" customFormat="1" ht="18" customHeight="1" x14ac:dyDescent="0.2">
      <c r="B349" s="141"/>
      <c r="C349" s="129"/>
      <c r="D349" s="156"/>
      <c r="E349" s="145"/>
      <c r="F349" s="145"/>
      <c r="H349" s="145"/>
    </row>
    <row r="350" spans="2:8" s="140" customFormat="1" ht="18" customHeight="1" x14ac:dyDescent="0.2">
      <c r="B350" s="141"/>
      <c r="C350" s="129"/>
      <c r="D350" s="156"/>
      <c r="E350" s="145"/>
      <c r="F350" s="145"/>
      <c r="H350" s="145"/>
    </row>
    <row r="351" spans="2:8" s="140" customFormat="1" ht="18" customHeight="1" x14ac:dyDescent="0.2">
      <c r="B351" s="141"/>
      <c r="C351" s="129"/>
      <c r="D351" s="156"/>
      <c r="E351" s="145"/>
      <c r="F351" s="145"/>
      <c r="H351" s="145"/>
    </row>
    <row r="352" spans="2:8" s="140" customFormat="1" ht="18" customHeight="1" x14ac:dyDescent="0.2">
      <c r="B352" s="141"/>
      <c r="C352" s="129"/>
      <c r="D352" s="156"/>
      <c r="E352" s="145"/>
      <c r="F352" s="145"/>
      <c r="H352" s="145"/>
    </row>
    <row r="353" spans="2:8" s="140" customFormat="1" ht="18" customHeight="1" x14ac:dyDescent="0.2">
      <c r="B353" s="141"/>
      <c r="C353" s="129"/>
      <c r="D353" s="156"/>
      <c r="E353" s="145"/>
      <c r="F353" s="145"/>
      <c r="H353" s="145"/>
    </row>
    <row r="354" spans="2:8" s="140" customFormat="1" ht="18" customHeight="1" x14ac:dyDescent="0.2">
      <c r="B354" s="141"/>
      <c r="C354" s="129"/>
      <c r="D354" s="156"/>
      <c r="E354" s="145"/>
      <c r="F354" s="145"/>
      <c r="H354" s="145"/>
    </row>
    <row r="355" spans="2:8" s="140" customFormat="1" ht="18" customHeight="1" x14ac:dyDescent="0.2">
      <c r="B355" s="141"/>
      <c r="C355" s="129"/>
      <c r="D355" s="156"/>
      <c r="E355" s="145"/>
      <c r="F355" s="145"/>
      <c r="H355" s="145"/>
    </row>
    <row r="356" spans="2:8" s="140" customFormat="1" ht="18" customHeight="1" x14ac:dyDescent="0.2">
      <c r="B356" s="141"/>
      <c r="C356" s="129"/>
      <c r="D356" s="156"/>
      <c r="E356" s="145"/>
      <c r="F356" s="145"/>
      <c r="H356" s="145"/>
    </row>
    <row r="357" spans="2:8" s="140" customFormat="1" ht="18" customHeight="1" x14ac:dyDescent="0.2">
      <c r="B357" s="141"/>
      <c r="C357" s="129"/>
      <c r="D357" s="156"/>
      <c r="E357" s="145"/>
      <c r="F357" s="145"/>
      <c r="H357" s="145"/>
    </row>
    <row r="358" spans="2:8" s="140" customFormat="1" ht="18" customHeight="1" x14ac:dyDescent="0.2">
      <c r="B358" s="141"/>
      <c r="C358" s="129"/>
      <c r="D358" s="156"/>
      <c r="E358" s="145"/>
      <c r="F358" s="145"/>
      <c r="H358" s="145"/>
    </row>
    <row r="359" spans="2:8" s="140" customFormat="1" ht="18" customHeight="1" x14ac:dyDescent="0.2">
      <c r="B359" s="141"/>
      <c r="C359" s="129"/>
      <c r="D359" s="156"/>
      <c r="E359" s="145"/>
      <c r="F359" s="145"/>
      <c r="H359" s="145"/>
    </row>
    <row r="360" spans="2:8" s="140" customFormat="1" ht="18" customHeight="1" x14ac:dyDescent="0.2">
      <c r="B360" s="141"/>
      <c r="C360" s="129"/>
      <c r="D360" s="156"/>
      <c r="E360" s="145"/>
      <c r="F360" s="145"/>
      <c r="H360" s="145"/>
    </row>
    <row r="361" spans="2:8" s="140" customFormat="1" ht="18" customHeight="1" x14ac:dyDescent="0.2">
      <c r="B361" s="141"/>
      <c r="C361" s="129"/>
      <c r="D361" s="156"/>
      <c r="E361" s="145"/>
      <c r="F361" s="145"/>
      <c r="H361" s="145"/>
    </row>
    <row r="362" spans="2:8" s="140" customFormat="1" ht="18" customHeight="1" x14ac:dyDescent="0.2">
      <c r="B362" s="141"/>
      <c r="C362" s="129"/>
      <c r="D362" s="156"/>
      <c r="E362" s="145"/>
      <c r="F362" s="145"/>
      <c r="H362" s="145"/>
    </row>
    <row r="363" spans="2:8" s="140" customFormat="1" ht="18" customHeight="1" x14ac:dyDescent="0.2">
      <c r="B363" s="141"/>
      <c r="C363" s="129"/>
      <c r="D363" s="156"/>
      <c r="E363" s="145"/>
      <c r="F363" s="145"/>
      <c r="H363" s="145"/>
    </row>
    <row r="364" spans="2:8" s="140" customFormat="1" ht="18" customHeight="1" x14ac:dyDescent="0.2">
      <c r="B364" s="141"/>
      <c r="C364" s="129"/>
      <c r="D364" s="156"/>
      <c r="E364" s="145"/>
      <c r="F364" s="145"/>
      <c r="H364" s="145"/>
    </row>
    <row r="365" spans="2:8" s="140" customFormat="1" ht="18" customHeight="1" x14ac:dyDescent="0.2">
      <c r="B365" s="141"/>
      <c r="C365" s="129"/>
      <c r="D365" s="156"/>
      <c r="E365" s="145"/>
      <c r="F365" s="145"/>
      <c r="H365" s="145"/>
    </row>
    <row r="366" spans="2:8" s="140" customFormat="1" ht="18" customHeight="1" x14ac:dyDescent="0.2">
      <c r="B366" s="141"/>
      <c r="C366" s="129"/>
      <c r="D366" s="156"/>
      <c r="E366" s="145"/>
      <c r="F366" s="145"/>
      <c r="H366" s="145"/>
    </row>
    <row r="367" spans="2:8" s="140" customFormat="1" ht="18" customHeight="1" x14ac:dyDescent="0.2">
      <c r="B367" s="141"/>
      <c r="C367" s="129"/>
      <c r="D367" s="156"/>
      <c r="E367" s="145"/>
      <c r="F367" s="145"/>
      <c r="H367" s="145"/>
    </row>
    <row r="368" spans="2:8" s="140" customFormat="1" ht="18" customHeight="1" x14ac:dyDescent="0.2">
      <c r="B368" s="141"/>
      <c r="C368" s="129"/>
      <c r="D368" s="156"/>
      <c r="E368" s="145"/>
      <c r="F368" s="145"/>
      <c r="H368" s="145"/>
    </row>
    <row r="369" spans="2:8" s="140" customFormat="1" ht="18" customHeight="1" x14ac:dyDescent="0.2">
      <c r="B369" s="141"/>
      <c r="C369" s="129"/>
      <c r="D369" s="156"/>
      <c r="E369" s="145"/>
      <c r="F369" s="145"/>
      <c r="H369" s="145"/>
    </row>
    <row r="370" spans="2:8" s="140" customFormat="1" ht="18" customHeight="1" x14ac:dyDescent="0.2">
      <c r="B370" s="141"/>
      <c r="C370" s="129"/>
      <c r="D370" s="156"/>
      <c r="E370" s="145"/>
      <c r="F370" s="145"/>
      <c r="H370" s="145"/>
    </row>
    <row r="371" spans="2:8" s="140" customFormat="1" ht="18" customHeight="1" x14ac:dyDescent="0.2">
      <c r="B371" s="141"/>
      <c r="C371" s="129"/>
      <c r="D371" s="156"/>
      <c r="E371" s="145"/>
      <c r="F371" s="145"/>
      <c r="H371" s="145"/>
    </row>
    <row r="372" spans="2:8" s="140" customFormat="1" ht="18" customHeight="1" x14ac:dyDescent="0.2">
      <c r="B372" s="141"/>
      <c r="C372" s="129"/>
      <c r="D372" s="156"/>
      <c r="E372" s="145"/>
      <c r="F372" s="145"/>
      <c r="H372" s="145"/>
    </row>
    <row r="373" spans="2:8" s="140" customFormat="1" ht="18" customHeight="1" x14ac:dyDescent="0.2">
      <c r="B373" s="141"/>
      <c r="C373" s="129"/>
      <c r="D373" s="156"/>
      <c r="E373" s="145"/>
      <c r="F373" s="145"/>
      <c r="H373" s="145"/>
    </row>
    <row r="374" spans="2:8" s="140" customFormat="1" ht="18" customHeight="1" x14ac:dyDescent="0.2">
      <c r="B374" s="141"/>
      <c r="C374" s="129"/>
      <c r="D374" s="156"/>
      <c r="E374" s="145"/>
      <c r="F374" s="145"/>
      <c r="H374" s="145"/>
    </row>
    <row r="375" spans="2:8" s="140" customFormat="1" ht="18" customHeight="1" x14ac:dyDescent="0.2">
      <c r="B375" s="141"/>
      <c r="C375" s="129"/>
      <c r="D375" s="156"/>
      <c r="E375" s="145"/>
      <c r="F375" s="145"/>
      <c r="H375" s="145"/>
    </row>
    <row r="376" spans="2:8" s="140" customFormat="1" ht="18" customHeight="1" x14ac:dyDescent="0.2">
      <c r="B376" s="141"/>
      <c r="C376" s="129"/>
      <c r="D376" s="156"/>
      <c r="E376" s="145"/>
      <c r="F376" s="145"/>
      <c r="H376" s="145"/>
    </row>
    <row r="377" spans="2:8" s="140" customFormat="1" ht="18" customHeight="1" x14ac:dyDescent="0.2">
      <c r="B377" s="141"/>
      <c r="C377" s="129"/>
      <c r="D377" s="156"/>
      <c r="E377" s="145"/>
      <c r="F377" s="145"/>
      <c r="H377" s="145"/>
    </row>
    <row r="378" spans="2:8" s="140" customFormat="1" ht="18" customHeight="1" x14ac:dyDescent="0.2">
      <c r="B378" s="141"/>
      <c r="C378" s="129"/>
      <c r="D378" s="156"/>
      <c r="E378" s="145"/>
      <c r="F378" s="145"/>
      <c r="H378" s="145"/>
    </row>
    <row r="379" spans="2:8" s="140" customFormat="1" ht="18" customHeight="1" x14ac:dyDescent="0.2">
      <c r="B379" s="141"/>
      <c r="C379" s="129"/>
      <c r="D379" s="156"/>
      <c r="E379" s="145"/>
      <c r="F379" s="145"/>
      <c r="H379" s="145"/>
    </row>
    <row r="380" spans="2:8" s="140" customFormat="1" ht="18" customHeight="1" x14ac:dyDescent="0.2">
      <c r="B380" s="141"/>
      <c r="C380" s="129"/>
      <c r="D380" s="156"/>
      <c r="E380" s="145"/>
      <c r="F380" s="145"/>
      <c r="H380" s="145"/>
    </row>
    <row r="381" spans="2:8" s="140" customFormat="1" ht="18" customHeight="1" x14ac:dyDescent="0.2">
      <c r="B381" s="141"/>
      <c r="C381" s="129"/>
      <c r="D381" s="156"/>
      <c r="E381" s="145"/>
      <c r="F381" s="145"/>
      <c r="H381" s="145"/>
    </row>
    <row r="382" spans="2:8" s="140" customFormat="1" ht="18" customHeight="1" x14ac:dyDescent="0.2">
      <c r="B382" s="141"/>
      <c r="C382" s="129"/>
      <c r="D382" s="156"/>
      <c r="E382" s="145"/>
      <c r="F382" s="145"/>
      <c r="H382" s="145"/>
    </row>
    <row r="383" spans="2:8" s="140" customFormat="1" ht="18" customHeight="1" x14ac:dyDescent="0.2">
      <c r="B383" s="141"/>
      <c r="C383" s="129"/>
      <c r="D383" s="156"/>
      <c r="E383" s="145"/>
      <c r="F383" s="145"/>
      <c r="H383" s="145"/>
    </row>
    <row r="384" spans="2:8" s="140" customFormat="1" ht="18" customHeight="1" x14ac:dyDescent="0.2">
      <c r="B384" s="141"/>
      <c r="C384" s="129"/>
      <c r="D384" s="156"/>
      <c r="E384" s="145"/>
      <c r="F384" s="145"/>
      <c r="H384" s="145"/>
    </row>
    <row r="385" spans="2:8" s="140" customFormat="1" ht="18" customHeight="1" x14ac:dyDescent="0.2">
      <c r="B385" s="141"/>
      <c r="C385" s="129"/>
      <c r="D385" s="156"/>
      <c r="E385" s="145"/>
      <c r="F385" s="145"/>
      <c r="H385" s="145"/>
    </row>
    <row r="386" spans="2:8" s="140" customFormat="1" ht="18" customHeight="1" x14ac:dyDescent="0.2">
      <c r="B386" s="141"/>
      <c r="C386" s="129"/>
      <c r="D386" s="156"/>
      <c r="E386" s="145"/>
      <c r="F386" s="145"/>
      <c r="H386" s="145"/>
    </row>
    <row r="387" spans="2:8" s="140" customFormat="1" ht="18" customHeight="1" x14ac:dyDescent="0.2">
      <c r="B387" s="141"/>
      <c r="C387" s="129"/>
      <c r="D387" s="156"/>
      <c r="E387" s="145"/>
      <c r="F387" s="145"/>
      <c r="H387" s="145"/>
    </row>
    <row r="388" spans="2:8" s="140" customFormat="1" ht="18" customHeight="1" x14ac:dyDescent="0.2">
      <c r="B388" s="141"/>
      <c r="C388" s="129"/>
      <c r="D388" s="156"/>
      <c r="E388" s="145"/>
      <c r="F388" s="145"/>
      <c r="H388" s="145"/>
    </row>
    <row r="389" spans="2:8" s="140" customFormat="1" ht="18" customHeight="1" x14ac:dyDescent="0.2">
      <c r="B389" s="141"/>
      <c r="C389" s="129"/>
      <c r="D389" s="156"/>
      <c r="E389" s="145"/>
      <c r="F389" s="145"/>
      <c r="H389" s="145"/>
    </row>
    <row r="390" spans="2:8" s="140" customFormat="1" ht="18" customHeight="1" x14ac:dyDescent="0.2">
      <c r="B390" s="141"/>
      <c r="C390" s="129"/>
      <c r="D390" s="156"/>
      <c r="E390" s="145"/>
      <c r="F390" s="145"/>
      <c r="H390" s="145"/>
    </row>
    <row r="391" spans="2:8" s="140" customFormat="1" ht="18" customHeight="1" x14ac:dyDescent="0.2">
      <c r="B391" s="141"/>
      <c r="C391" s="129"/>
      <c r="D391" s="156"/>
      <c r="E391" s="145"/>
      <c r="F391" s="145"/>
      <c r="H391" s="145"/>
    </row>
    <row r="392" spans="2:8" s="140" customFormat="1" ht="18" customHeight="1" x14ac:dyDescent="0.2">
      <c r="B392" s="141"/>
      <c r="C392" s="129"/>
      <c r="D392" s="156"/>
      <c r="E392" s="145"/>
      <c r="F392" s="145"/>
      <c r="H392" s="145"/>
    </row>
    <row r="393" spans="2:8" s="140" customFormat="1" ht="18" customHeight="1" x14ac:dyDescent="0.2">
      <c r="B393" s="141"/>
      <c r="C393" s="129"/>
      <c r="D393" s="156"/>
      <c r="E393" s="145"/>
      <c r="F393" s="145"/>
      <c r="H393" s="145"/>
    </row>
    <row r="394" spans="2:8" s="140" customFormat="1" ht="18" customHeight="1" x14ac:dyDescent="0.2">
      <c r="B394" s="141"/>
      <c r="C394" s="129"/>
      <c r="D394" s="156"/>
      <c r="E394" s="145"/>
      <c r="F394" s="145"/>
      <c r="H394" s="145"/>
    </row>
    <row r="395" spans="2:8" s="140" customFormat="1" ht="18" customHeight="1" x14ac:dyDescent="0.2">
      <c r="B395" s="141"/>
      <c r="C395" s="129"/>
      <c r="D395" s="156"/>
      <c r="E395" s="145"/>
      <c r="F395" s="145"/>
      <c r="H395" s="145"/>
    </row>
    <row r="396" spans="2:8" s="140" customFormat="1" ht="18" customHeight="1" x14ac:dyDescent="0.2">
      <c r="B396" s="141"/>
      <c r="C396" s="129"/>
      <c r="D396" s="156"/>
      <c r="E396" s="145"/>
      <c r="F396" s="145"/>
      <c r="H396" s="145"/>
    </row>
    <row r="397" spans="2:8" s="140" customFormat="1" ht="18" customHeight="1" x14ac:dyDescent="0.2">
      <c r="B397" s="141"/>
      <c r="C397" s="129"/>
      <c r="D397" s="156"/>
      <c r="E397" s="145"/>
      <c r="F397" s="145"/>
      <c r="H397" s="145"/>
    </row>
    <row r="398" spans="2:8" s="140" customFormat="1" ht="18" customHeight="1" x14ac:dyDescent="0.2">
      <c r="B398" s="141"/>
      <c r="C398" s="129"/>
      <c r="D398" s="156"/>
      <c r="E398" s="145"/>
      <c r="F398" s="145"/>
      <c r="H398" s="145"/>
    </row>
    <row r="399" spans="2:8" s="140" customFormat="1" ht="18" customHeight="1" x14ac:dyDescent="0.2">
      <c r="B399" s="141"/>
      <c r="C399" s="129"/>
      <c r="D399" s="156"/>
      <c r="E399" s="145"/>
      <c r="F399" s="145"/>
      <c r="H399" s="145"/>
    </row>
    <row r="400" spans="2:8" s="140" customFormat="1" ht="18" customHeight="1" x14ac:dyDescent="0.2">
      <c r="B400" s="141"/>
      <c r="C400" s="129"/>
      <c r="D400" s="156"/>
      <c r="E400" s="145"/>
      <c r="F400" s="145"/>
      <c r="H400" s="145"/>
    </row>
    <row r="401" spans="2:8" s="140" customFormat="1" ht="18" customHeight="1" x14ac:dyDescent="0.2">
      <c r="B401" s="141"/>
      <c r="C401" s="129"/>
      <c r="D401" s="156"/>
      <c r="E401" s="145"/>
      <c r="F401" s="145"/>
      <c r="H401" s="145"/>
    </row>
    <row r="402" spans="2:8" s="140" customFormat="1" ht="18" customHeight="1" x14ac:dyDescent="0.2">
      <c r="B402" s="141"/>
      <c r="C402" s="129"/>
      <c r="D402" s="156"/>
      <c r="E402" s="145"/>
      <c r="F402" s="145"/>
      <c r="H402" s="145"/>
    </row>
    <row r="403" spans="2:8" s="140" customFormat="1" ht="18" customHeight="1" x14ac:dyDescent="0.2">
      <c r="B403" s="141"/>
      <c r="C403" s="129"/>
      <c r="D403" s="156"/>
      <c r="E403" s="145"/>
      <c r="F403" s="145"/>
      <c r="H403" s="145"/>
    </row>
    <row r="404" spans="2:8" s="140" customFormat="1" ht="18" customHeight="1" x14ac:dyDescent="0.2">
      <c r="B404" s="141"/>
      <c r="C404" s="129"/>
      <c r="D404" s="156"/>
      <c r="E404" s="145"/>
      <c r="F404" s="145"/>
      <c r="H404" s="145"/>
    </row>
    <row r="405" spans="2:8" s="140" customFormat="1" ht="18" customHeight="1" x14ac:dyDescent="0.2">
      <c r="B405" s="141"/>
      <c r="C405" s="129"/>
      <c r="D405" s="156"/>
      <c r="E405" s="145"/>
      <c r="F405" s="145"/>
      <c r="H405" s="145"/>
    </row>
    <row r="406" spans="2:8" s="140" customFormat="1" ht="18" customHeight="1" x14ac:dyDescent="0.2">
      <c r="B406" s="141"/>
      <c r="C406" s="129"/>
      <c r="D406" s="156"/>
      <c r="E406" s="145"/>
      <c r="F406" s="145"/>
      <c r="H406" s="145"/>
    </row>
    <row r="407" spans="2:8" s="140" customFormat="1" ht="18" customHeight="1" x14ac:dyDescent="0.2">
      <c r="B407" s="141"/>
      <c r="C407" s="129"/>
      <c r="D407" s="156"/>
      <c r="E407" s="145"/>
      <c r="F407" s="145"/>
      <c r="H407" s="145"/>
    </row>
    <row r="408" spans="2:8" s="140" customFormat="1" ht="18" customHeight="1" x14ac:dyDescent="0.2">
      <c r="B408" s="141"/>
      <c r="C408" s="129"/>
      <c r="D408" s="156"/>
      <c r="E408" s="145"/>
      <c r="F408" s="145"/>
      <c r="H408" s="145"/>
    </row>
    <row r="409" spans="2:8" s="140" customFormat="1" ht="18" customHeight="1" x14ac:dyDescent="0.2">
      <c r="B409" s="141"/>
      <c r="C409" s="129"/>
      <c r="D409" s="156"/>
      <c r="E409" s="145"/>
      <c r="F409" s="145"/>
      <c r="H409" s="145"/>
    </row>
    <row r="410" spans="2:8" s="140" customFormat="1" ht="18" customHeight="1" x14ac:dyDescent="0.2">
      <c r="B410" s="141"/>
      <c r="C410" s="129"/>
      <c r="D410" s="156"/>
      <c r="E410" s="145"/>
      <c r="F410" s="145"/>
      <c r="H410" s="145"/>
    </row>
    <row r="411" spans="2:8" s="140" customFormat="1" ht="18" customHeight="1" x14ac:dyDescent="0.2">
      <c r="B411" s="141"/>
      <c r="C411" s="129"/>
      <c r="D411" s="156"/>
      <c r="E411" s="145"/>
      <c r="F411" s="145"/>
      <c r="H411" s="145"/>
    </row>
    <row r="412" spans="2:8" s="140" customFormat="1" ht="18" customHeight="1" x14ac:dyDescent="0.2">
      <c r="B412" s="141"/>
      <c r="C412" s="129"/>
      <c r="D412" s="156"/>
      <c r="E412" s="145"/>
      <c r="F412" s="145"/>
      <c r="H412" s="145"/>
    </row>
    <row r="413" spans="2:8" s="140" customFormat="1" ht="18" customHeight="1" x14ac:dyDescent="0.2">
      <c r="B413" s="141"/>
      <c r="C413" s="129"/>
      <c r="D413" s="156"/>
      <c r="E413" s="145"/>
      <c r="F413" s="145"/>
      <c r="H413" s="145"/>
    </row>
    <row r="414" spans="2:8" s="140" customFormat="1" ht="18" customHeight="1" x14ac:dyDescent="0.2">
      <c r="B414" s="141"/>
      <c r="C414" s="129"/>
      <c r="D414" s="156"/>
      <c r="E414" s="145"/>
      <c r="F414" s="145"/>
      <c r="H414" s="145"/>
    </row>
    <row r="415" spans="2:8" s="140" customFormat="1" ht="18" customHeight="1" x14ac:dyDescent="0.2">
      <c r="B415" s="141"/>
      <c r="C415" s="129"/>
      <c r="D415" s="156"/>
      <c r="E415" s="145"/>
      <c r="F415" s="145"/>
      <c r="H415" s="145"/>
    </row>
    <row r="416" spans="2:8" s="140" customFormat="1" ht="18" customHeight="1" x14ac:dyDescent="0.2">
      <c r="B416" s="141"/>
      <c r="C416" s="129"/>
      <c r="D416" s="156"/>
      <c r="E416" s="145"/>
      <c r="F416" s="145"/>
      <c r="H416" s="145"/>
    </row>
    <row r="417" spans="2:8" s="140" customFormat="1" ht="18" customHeight="1" x14ac:dyDescent="0.2">
      <c r="B417" s="141"/>
      <c r="C417" s="129"/>
      <c r="D417" s="156"/>
      <c r="E417" s="145"/>
      <c r="F417" s="145"/>
      <c r="H417" s="145"/>
    </row>
    <row r="418" spans="2:8" s="140" customFormat="1" ht="18" customHeight="1" x14ac:dyDescent="0.2">
      <c r="B418" s="141"/>
      <c r="C418" s="129"/>
      <c r="D418" s="156"/>
      <c r="E418" s="145"/>
      <c r="F418" s="145"/>
      <c r="H418" s="145"/>
    </row>
    <row r="419" spans="2:8" s="140" customFormat="1" ht="18" customHeight="1" x14ac:dyDescent="0.2">
      <c r="B419" s="141"/>
      <c r="C419" s="129"/>
      <c r="D419" s="156"/>
      <c r="E419" s="145"/>
      <c r="F419" s="145"/>
      <c r="H419" s="145"/>
    </row>
    <row r="420" spans="2:8" s="140" customFormat="1" ht="18" customHeight="1" x14ac:dyDescent="0.2">
      <c r="B420" s="141"/>
      <c r="C420" s="129"/>
      <c r="D420" s="156"/>
      <c r="E420" s="145"/>
      <c r="F420" s="145"/>
      <c r="H420" s="145"/>
    </row>
    <row r="421" spans="2:8" s="140" customFormat="1" ht="18" customHeight="1" x14ac:dyDescent="0.2">
      <c r="B421" s="141"/>
      <c r="C421" s="129"/>
      <c r="D421" s="156"/>
      <c r="E421" s="145"/>
      <c r="F421" s="145"/>
      <c r="H421" s="145"/>
    </row>
    <row r="422" spans="2:8" s="140" customFormat="1" ht="18" customHeight="1" x14ac:dyDescent="0.2">
      <c r="B422" s="141"/>
      <c r="C422" s="129"/>
      <c r="D422" s="156"/>
      <c r="E422" s="145"/>
      <c r="F422" s="145"/>
      <c r="H422" s="145"/>
    </row>
    <row r="423" spans="2:8" s="140" customFormat="1" ht="18" customHeight="1" x14ac:dyDescent="0.2">
      <c r="B423" s="141"/>
      <c r="C423" s="129"/>
      <c r="D423" s="156"/>
      <c r="E423" s="145"/>
      <c r="F423" s="145"/>
      <c r="H423" s="145"/>
    </row>
    <row r="424" spans="2:8" s="140" customFormat="1" ht="18" customHeight="1" x14ac:dyDescent="0.2">
      <c r="B424" s="141"/>
      <c r="C424" s="129"/>
      <c r="D424" s="156"/>
      <c r="E424" s="145"/>
      <c r="F424" s="145"/>
      <c r="H424" s="145"/>
    </row>
    <row r="425" spans="2:8" s="140" customFormat="1" ht="18" customHeight="1" x14ac:dyDescent="0.2">
      <c r="B425" s="141"/>
      <c r="C425" s="129"/>
      <c r="D425" s="156"/>
      <c r="E425" s="145"/>
      <c r="F425" s="145"/>
      <c r="H425" s="145"/>
    </row>
    <row r="426" spans="2:8" s="140" customFormat="1" ht="18" customHeight="1" x14ac:dyDescent="0.2">
      <c r="B426" s="141"/>
      <c r="C426" s="129"/>
      <c r="D426" s="156"/>
      <c r="E426" s="145"/>
      <c r="F426" s="145"/>
      <c r="H426" s="145"/>
    </row>
    <row r="427" spans="2:8" s="140" customFormat="1" ht="18" customHeight="1" x14ac:dyDescent="0.2">
      <c r="B427" s="141"/>
      <c r="C427" s="129"/>
      <c r="D427" s="156"/>
      <c r="E427" s="145"/>
      <c r="F427" s="145"/>
      <c r="H427" s="145"/>
    </row>
    <row r="428" spans="2:8" s="140" customFormat="1" ht="18" customHeight="1" x14ac:dyDescent="0.2">
      <c r="B428" s="141"/>
      <c r="C428" s="129"/>
      <c r="D428" s="156"/>
      <c r="E428" s="145"/>
      <c r="F428" s="145"/>
      <c r="H428" s="145"/>
    </row>
    <row r="429" spans="2:8" s="140" customFormat="1" ht="18" customHeight="1" x14ac:dyDescent="0.2">
      <c r="B429" s="141"/>
      <c r="C429" s="129"/>
      <c r="D429" s="156"/>
      <c r="E429" s="145"/>
      <c r="F429" s="145"/>
      <c r="H429" s="145"/>
    </row>
    <row r="430" spans="2:8" s="140" customFormat="1" ht="18" customHeight="1" x14ac:dyDescent="0.2">
      <c r="B430" s="141"/>
      <c r="C430" s="129"/>
      <c r="D430" s="156"/>
      <c r="E430" s="145"/>
      <c r="F430" s="145"/>
      <c r="H430" s="145"/>
    </row>
    <row r="431" spans="2:8" s="140" customFormat="1" ht="18" customHeight="1" x14ac:dyDescent="0.2">
      <c r="B431" s="141"/>
      <c r="C431" s="129"/>
      <c r="D431" s="156"/>
      <c r="E431" s="145"/>
      <c r="F431" s="145"/>
      <c r="H431" s="145"/>
    </row>
    <row r="432" spans="2:8" s="140" customFormat="1" ht="18" customHeight="1" x14ac:dyDescent="0.2">
      <c r="B432" s="141"/>
      <c r="C432" s="129"/>
      <c r="D432" s="156"/>
      <c r="E432" s="145"/>
      <c r="F432" s="145"/>
      <c r="H432" s="145"/>
    </row>
    <row r="433" spans="2:8" s="140" customFormat="1" ht="18" customHeight="1" x14ac:dyDescent="0.2">
      <c r="B433" s="141"/>
      <c r="C433" s="129"/>
      <c r="D433" s="156"/>
      <c r="E433" s="145"/>
      <c r="F433" s="145"/>
      <c r="H433" s="145"/>
    </row>
    <row r="434" spans="2:8" s="140" customFormat="1" ht="18" customHeight="1" x14ac:dyDescent="0.2">
      <c r="B434" s="141"/>
      <c r="C434" s="129"/>
      <c r="D434" s="156"/>
      <c r="E434" s="145"/>
      <c r="F434" s="145"/>
      <c r="H434" s="145"/>
    </row>
    <row r="435" spans="2:8" s="140" customFormat="1" ht="18" customHeight="1" x14ac:dyDescent="0.2">
      <c r="B435" s="141"/>
      <c r="C435" s="129"/>
      <c r="D435" s="156"/>
      <c r="E435" s="145"/>
      <c r="F435" s="145"/>
      <c r="H435" s="145"/>
    </row>
    <row r="436" spans="2:8" s="140" customFormat="1" ht="18" customHeight="1" x14ac:dyDescent="0.2">
      <c r="B436" s="141"/>
      <c r="C436" s="129"/>
      <c r="D436" s="156"/>
      <c r="E436" s="145"/>
      <c r="F436" s="145"/>
      <c r="H436" s="145"/>
    </row>
    <row r="437" spans="2:8" s="140" customFormat="1" ht="18" customHeight="1" x14ac:dyDescent="0.2">
      <c r="B437" s="141"/>
      <c r="C437" s="129"/>
      <c r="D437" s="156"/>
      <c r="E437" s="145"/>
      <c r="F437" s="145"/>
      <c r="H437" s="145"/>
    </row>
    <row r="438" spans="2:8" s="140" customFormat="1" ht="18" customHeight="1" x14ac:dyDescent="0.2">
      <c r="B438" s="141"/>
      <c r="C438" s="129"/>
      <c r="D438" s="156"/>
      <c r="E438" s="145"/>
      <c r="F438" s="145"/>
      <c r="H438" s="145"/>
    </row>
    <row r="439" spans="2:8" s="140" customFormat="1" ht="18" customHeight="1" x14ac:dyDescent="0.2">
      <c r="B439" s="141"/>
      <c r="C439" s="129"/>
      <c r="D439" s="156"/>
      <c r="E439" s="145"/>
      <c r="F439" s="145"/>
      <c r="H439" s="145"/>
    </row>
    <row r="440" spans="2:8" s="140" customFormat="1" ht="18" customHeight="1" x14ac:dyDescent="0.2">
      <c r="B440" s="141"/>
      <c r="C440" s="129"/>
      <c r="D440" s="156"/>
      <c r="E440" s="145"/>
      <c r="F440" s="145"/>
      <c r="H440" s="145"/>
    </row>
    <row r="441" spans="2:8" s="140" customFormat="1" ht="18" customHeight="1" x14ac:dyDescent="0.2">
      <c r="B441" s="141"/>
      <c r="C441" s="129"/>
      <c r="D441" s="156"/>
      <c r="E441" s="145"/>
      <c r="F441" s="145"/>
      <c r="H441" s="145"/>
    </row>
    <row r="442" spans="2:8" s="140" customFormat="1" ht="18" customHeight="1" x14ac:dyDescent="0.2">
      <c r="B442" s="141"/>
      <c r="C442" s="129"/>
      <c r="D442" s="156"/>
      <c r="E442" s="145"/>
      <c r="F442" s="145"/>
      <c r="H442" s="145"/>
    </row>
    <row r="443" spans="2:8" s="140" customFormat="1" ht="18" customHeight="1" x14ac:dyDescent="0.2">
      <c r="B443" s="141"/>
      <c r="C443" s="129"/>
      <c r="D443" s="156"/>
      <c r="E443" s="145"/>
      <c r="F443" s="145"/>
      <c r="H443" s="145"/>
    </row>
    <row r="444" spans="2:8" s="140" customFormat="1" ht="18" customHeight="1" x14ac:dyDescent="0.2">
      <c r="B444" s="141"/>
      <c r="C444" s="129"/>
      <c r="D444" s="156"/>
      <c r="E444" s="145"/>
      <c r="F444" s="145"/>
      <c r="H444" s="145"/>
    </row>
    <row r="445" spans="2:8" s="140" customFormat="1" ht="18" customHeight="1" x14ac:dyDescent="0.2">
      <c r="B445" s="141"/>
      <c r="C445" s="129"/>
      <c r="D445" s="156"/>
      <c r="E445" s="145"/>
      <c r="F445" s="145"/>
      <c r="H445" s="145"/>
    </row>
    <row r="446" spans="2:8" s="140" customFormat="1" ht="18" customHeight="1" x14ac:dyDescent="0.2">
      <c r="B446" s="141"/>
      <c r="C446" s="129"/>
      <c r="D446" s="156"/>
      <c r="E446" s="145"/>
      <c r="F446" s="145"/>
      <c r="H446" s="145"/>
    </row>
    <row r="447" spans="2:8" s="140" customFormat="1" ht="18" customHeight="1" x14ac:dyDescent="0.2">
      <c r="B447" s="141"/>
      <c r="C447" s="129"/>
      <c r="D447" s="156"/>
      <c r="E447" s="145"/>
      <c r="F447" s="145"/>
      <c r="H447" s="145"/>
    </row>
    <row r="448" spans="2:8" s="140" customFormat="1" ht="18" customHeight="1" x14ac:dyDescent="0.2">
      <c r="B448" s="141"/>
      <c r="C448" s="129"/>
      <c r="D448" s="156"/>
      <c r="E448" s="145"/>
      <c r="F448" s="145"/>
      <c r="H448" s="145"/>
    </row>
    <row r="449" spans="2:8" s="140" customFormat="1" ht="18" customHeight="1" x14ac:dyDescent="0.2">
      <c r="B449" s="141"/>
      <c r="C449" s="129"/>
      <c r="D449" s="156"/>
      <c r="E449" s="145"/>
      <c r="F449" s="145"/>
      <c r="H449" s="145"/>
    </row>
    <row r="450" spans="2:8" s="140" customFormat="1" ht="18" customHeight="1" x14ac:dyDescent="0.2">
      <c r="B450" s="141"/>
      <c r="C450" s="129"/>
      <c r="D450" s="156"/>
      <c r="E450" s="145"/>
      <c r="F450" s="145"/>
      <c r="H450" s="145"/>
    </row>
    <row r="451" spans="2:8" s="140" customFormat="1" ht="18" customHeight="1" x14ac:dyDescent="0.2">
      <c r="B451" s="141"/>
      <c r="C451" s="129"/>
      <c r="D451" s="156"/>
      <c r="E451" s="145"/>
      <c r="F451" s="145"/>
      <c r="H451" s="145"/>
    </row>
    <row r="452" spans="2:8" s="140" customFormat="1" ht="18" customHeight="1" x14ac:dyDescent="0.2">
      <c r="B452" s="141"/>
      <c r="C452" s="129"/>
      <c r="D452" s="156"/>
      <c r="E452" s="145"/>
      <c r="F452" s="145"/>
      <c r="H452" s="145"/>
    </row>
    <row r="453" spans="2:8" s="140" customFormat="1" ht="18" customHeight="1" x14ac:dyDescent="0.2">
      <c r="B453" s="141"/>
      <c r="C453" s="129"/>
      <c r="D453" s="156"/>
      <c r="E453" s="145"/>
      <c r="F453" s="145"/>
      <c r="H453" s="145"/>
    </row>
    <row r="454" spans="2:8" s="140" customFormat="1" ht="18" customHeight="1" x14ac:dyDescent="0.2">
      <c r="B454" s="141"/>
      <c r="C454" s="129"/>
      <c r="D454" s="156"/>
      <c r="E454" s="145"/>
      <c r="F454" s="145"/>
      <c r="H454" s="145"/>
    </row>
    <row r="455" spans="2:8" s="140" customFormat="1" ht="18" customHeight="1" x14ac:dyDescent="0.2">
      <c r="B455" s="141"/>
      <c r="C455" s="129"/>
      <c r="D455" s="156"/>
      <c r="E455" s="145"/>
      <c r="F455" s="145"/>
      <c r="H455" s="145"/>
    </row>
    <row r="456" spans="2:8" s="140" customFormat="1" ht="18" customHeight="1" x14ac:dyDescent="0.2">
      <c r="B456" s="141"/>
      <c r="C456" s="129"/>
      <c r="D456" s="156"/>
      <c r="E456" s="145"/>
      <c r="F456" s="145"/>
      <c r="H456" s="145"/>
    </row>
    <row r="457" spans="2:8" s="140" customFormat="1" ht="18" customHeight="1" x14ac:dyDescent="0.2">
      <c r="B457" s="141"/>
      <c r="C457" s="129"/>
      <c r="D457" s="156"/>
      <c r="E457" s="145"/>
      <c r="F457" s="145"/>
      <c r="H457" s="145"/>
    </row>
    <row r="458" spans="2:8" s="140" customFormat="1" ht="18" customHeight="1" x14ac:dyDescent="0.2">
      <c r="B458" s="141"/>
      <c r="C458" s="129"/>
      <c r="D458" s="156"/>
      <c r="E458" s="145"/>
      <c r="F458" s="145"/>
      <c r="H458" s="145"/>
    </row>
    <row r="459" spans="2:8" s="140" customFormat="1" ht="18" customHeight="1" x14ac:dyDescent="0.2">
      <c r="B459" s="141"/>
      <c r="C459" s="129"/>
      <c r="D459" s="156"/>
      <c r="E459" s="145"/>
      <c r="F459" s="145"/>
      <c r="H459" s="145"/>
    </row>
    <row r="460" spans="2:8" s="140" customFormat="1" ht="18" customHeight="1" x14ac:dyDescent="0.2">
      <c r="B460" s="141"/>
      <c r="C460" s="129"/>
      <c r="D460" s="156"/>
      <c r="E460" s="145"/>
      <c r="F460" s="145"/>
      <c r="H460" s="145"/>
    </row>
    <row r="461" spans="2:8" s="140" customFormat="1" ht="18" customHeight="1" x14ac:dyDescent="0.2">
      <c r="B461" s="141"/>
      <c r="C461" s="129"/>
      <c r="D461" s="156"/>
      <c r="E461" s="145"/>
      <c r="F461" s="145"/>
      <c r="H461" s="145"/>
    </row>
    <row r="462" spans="2:8" s="140" customFormat="1" ht="18" customHeight="1" x14ac:dyDescent="0.2">
      <c r="B462" s="141"/>
      <c r="C462" s="129"/>
      <c r="D462" s="156"/>
      <c r="E462" s="145"/>
      <c r="F462" s="145"/>
      <c r="H462" s="145"/>
    </row>
    <row r="463" spans="2:8" s="140" customFormat="1" ht="18" customHeight="1" x14ac:dyDescent="0.2">
      <c r="B463" s="141"/>
      <c r="C463" s="129"/>
      <c r="D463" s="156"/>
      <c r="E463" s="145"/>
      <c r="F463" s="145"/>
      <c r="H463" s="145"/>
    </row>
    <row r="464" spans="2:8" s="140" customFormat="1" ht="18" customHeight="1" x14ac:dyDescent="0.2">
      <c r="B464" s="141"/>
      <c r="C464" s="129"/>
      <c r="D464" s="156"/>
      <c r="E464" s="145"/>
      <c r="F464" s="145"/>
      <c r="H464" s="145"/>
    </row>
    <row r="465" spans="2:8" s="140" customFormat="1" ht="18" customHeight="1" x14ac:dyDescent="0.2">
      <c r="B465" s="141"/>
      <c r="C465" s="129"/>
      <c r="D465" s="156"/>
      <c r="E465" s="145"/>
      <c r="F465" s="145"/>
      <c r="H465" s="145"/>
    </row>
    <row r="466" spans="2:8" s="140" customFormat="1" ht="18" customHeight="1" x14ac:dyDescent="0.2">
      <c r="B466" s="141"/>
      <c r="C466" s="129"/>
      <c r="D466" s="156"/>
      <c r="E466" s="145"/>
      <c r="F466" s="145"/>
      <c r="H466" s="145"/>
    </row>
    <row r="467" spans="2:8" s="140" customFormat="1" ht="18" customHeight="1" x14ac:dyDescent="0.2">
      <c r="B467" s="141"/>
      <c r="C467" s="129"/>
      <c r="D467" s="156"/>
      <c r="E467" s="145"/>
      <c r="F467" s="145"/>
      <c r="H467" s="145"/>
    </row>
    <row r="468" spans="2:8" s="140" customFormat="1" ht="18" customHeight="1" x14ac:dyDescent="0.2">
      <c r="B468" s="141"/>
      <c r="C468" s="129"/>
      <c r="D468" s="156"/>
      <c r="E468" s="145"/>
      <c r="F468" s="145"/>
      <c r="H468" s="145"/>
    </row>
    <row r="469" spans="2:8" s="140" customFormat="1" ht="18" customHeight="1" x14ac:dyDescent="0.2">
      <c r="B469" s="141"/>
      <c r="C469" s="129"/>
      <c r="D469" s="156"/>
      <c r="E469" s="145"/>
      <c r="F469" s="145"/>
      <c r="H469" s="145"/>
    </row>
    <row r="470" spans="2:8" s="140" customFormat="1" ht="18" customHeight="1" x14ac:dyDescent="0.2">
      <c r="B470" s="141"/>
      <c r="C470" s="129"/>
      <c r="D470" s="156"/>
      <c r="E470" s="145"/>
      <c r="F470" s="145"/>
      <c r="H470" s="145"/>
    </row>
    <row r="471" spans="2:8" s="140" customFormat="1" ht="18" customHeight="1" x14ac:dyDescent="0.2">
      <c r="B471" s="141"/>
      <c r="C471" s="129"/>
      <c r="D471" s="156"/>
      <c r="E471" s="145"/>
      <c r="F471" s="145"/>
      <c r="H471" s="145"/>
    </row>
    <row r="472" spans="2:8" s="140" customFormat="1" ht="18" customHeight="1" x14ac:dyDescent="0.2">
      <c r="B472" s="141"/>
      <c r="C472" s="129"/>
      <c r="D472" s="156"/>
      <c r="E472" s="145"/>
      <c r="F472" s="145"/>
      <c r="H472" s="145"/>
    </row>
    <row r="473" spans="2:8" s="140" customFormat="1" ht="18" customHeight="1" x14ac:dyDescent="0.2">
      <c r="B473" s="141"/>
      <c r="C473" s="129"/>
      <c r="D473" s="156"/>
      <c r="E473" s="145"/>
      <c r="F473" s="145"/>
      <c r="H473" s="145"/>
    </row>
    <row r="474" spans="2:8" s="140" customFormat="1" ht="18" customHeight="1" x14ac:dyDescent="0.2">
      <c r="B474" s="141"/>
      <c r="C474" s="129"/>
      <c r="D474" s="156"/>
      <c r="E474" s="145"/>
      <c r="F474" s="145"/>
      <c r="H474" s="145"/>
    </row>
    <row r="475" spans="2:8" s="140" customFormat="1" ht="18" customHeight="1" x14ac:dyDescent="0.2">
      <c r="B475" s="141"/>
      <c r="C475" s="129"/>
      <c r="D475" s="156"/>
      <c r="E475" s="145"/>
      <c r="F475" s="145"/>
      <c r="H475" s="145"/>
    </row>
    <row r="476" spans="2:8" s="140" customFormat="1" ht="18" customHeight="1" x14ac:dyDescent="0.2">
      <c r="B476" s="141"/>
      <c r="C476" s="129"/>
      <c r="D476" s="156"/>
      <c r="E476" s="145"/>
      <c r="F476" s="145"/>
      <c r="H476" s="145"/>
    </row>
    <row r="477" spans="2:8" s="140" customFormat="1" ht="18" customHeight="1" x14ac:dyDescent="0.2">
      <c r="B477" s="141"/>
      <c r="C477" s="129"/>
      <c r="D477" s="156"/>
      <c r="E477" s="145"/>
      <c r="F477" s="145"/>
      <c r="H477" s="145"/>
    </row>
    <row r="478" spans="2:8" s="140" customFormat="1" ht="18" customHeight="1" x14ac:dyDescent="0.2">
      <c r="B478" s="141"/>
      <c r="C478" s="129"/>
      <c r="D478" s="156"/>
      <c r="E478" s="145"/>
      <c r="F478" s="145"/>
      <c r="H478" s="145"/>
    </row>
    <row r="479" spans="2:8" s="140" customFormat="1" ht="18" customHeight="1" x14ac:dyDescent="0.2">
      <c r="B479" s="141"/>
      <c r="C479" s="129"/>
      <c r="D479" s="156"/>
      <c r="E479" s="145"/>
      <c r="F479" s="145"/>
      <c r="H479" s="145"/>
    </row>
    <row r="480" spans="2:8" s="140" customFormat="1" ht="18" customHeight="1" x14ac:dyDescent="0.2">
      <c r="B480" s="141"/>
      <c r="C480" s="129"/>
      <c r="D480" s="156"/>
      <c r="E480" s="145"/>
      <c r="F480" s="145"/>
      <c r="H480" s="145"/>
    </row>
    <row r="481" spans="2:8" s="140" customFormat="1" ht="18" customHeight="1" x14ac:dyDescent="0.2">
      <c r="B481" s="141"/>
      <c r="C481" s="129"/>
      <c r="D481" s="156"/>
      <c r="E481" s="145"/>
      <c r="F481" s="145"/>
      <c r="H481" s="145"/>
    </row>
    <row r="482" spans="2:8" s="140" customFormat="1" ht="18" customHeight="1" x14ac:dyDescent="0.2">
      <c r="B482" s="141"/>
      <c r="C482" s="129"/>
      <c r="D482" s="156"/>
      <c r="E482" s="145"/>
      <c r="F482" s="145"/>
      <c r="H482" s="145"/>
    </row>
    <row r="483" spans="2:8" s="140" customFormat="1" ht="18" customHeight="1" x14ac:dyDescent="0.2">
      <c r="B483" s="141"/>
      <c r="C483" s="129"/>
      <c r="D483" s="156"/>
      <c r="E483" s="145"/>
      <c r="F483" s="145"/>
      <c r="H483" s="145"/>
    </row>
    <row r="484" spans="2:8" s="140" customFormat="1" ht="18" customHeight="1" x14ac:dyDescent="0.2">
      <c r="B484" s="141"/>
      <c r="C484" s="129"/>
      <c r="D484" s="156"/>
      <c r="E484" s="145"/>
      <c r="F484" s="145"/>
      <c r="H484" s="145"/>
    </row>
    <row r="485" spans="2:8" s="140" customFormat="1" ht="18" customHeight="1" x14ac:dyDescent="0.2">
      <c r="B485" s="141"/>
      <c r="C485" s="129"/>
      <c r="D485" s="156"/>
      <c r="E485" s="145"/>
      <c r="F485" s="145"/>
      <c r="H485" s="145"/>
    </row>
    <row r="486" spans="2:8" s="140" customFormat="1" ht="18" customHeight="1" x14ac:dyDescent="0.2">
      <c r="B486" s="141"/>
      <c r="C486" s="129"/>
      <c r="D486" s="156"/>
      <c r="E486" s="145"/>
      <c r="F486" s="145"/>
      <c r="H486" s="145"/>
    </row>
    <row r="487" spans="2:8" s="140" customFormat="1" ht="18" customHeight="1" x14ac:dyDescent="0.2">
      <c r="B487" s="141"/>
      <c r="C487" s="129"/>
      <c r="D487" s="156"/>
      <c r="E487" s="145"/>
      <c r="F487" s="145"/>
      <c r="H487" s="145"/>
    </row>
    <row r="488" spans="2:8" s="140" customFormat="1" ht="18" customHeight="1" x14ac:dyDescent="0.2">
      <c r="B488" s="141"/>
      <c r="C488" s="129"/>
      <c r="D488" s="156"/>
      <c r="E488" s="145"/>
      <c r="F488" s="145"/>
      <c r="H488" s="145"/>
    </row>
    <row r="489" spans="2:8" s="140" customFormat="1" ht="18" customHeight="1" x14ac:dyDescent="0.2">
      <c r="B489" s="141"/>
      <c r="C489" s="129"/>
      <c r="D489" s="156"/>
      <c r="E489" s="145"/>
      <c r="F489" s="145"/>
      <c r="H489" s="145"/>
    </row>
    <row r="490" spans="2:8" s="140" customFormat="1" ht="18" customHeight="1" x14ac:dyDescent="0.2">
      <c r="B490" s="141"/>
      <c r="C490" s="129"/>
      <c r="D490" s="156"/>
      <c r="E490" s="145"/>
      <c r="F490" s="145"/>
      <c r="H490" s="145"/>
    </row>
    <row r="491" spans="2:8" s="140" customFormat="1" ht="18" customHeight="1" x14ac:dyDescent="0.2">
      <c r="B491" s="141"/>
      <c r="C491" s="129"/>
      <c r="D491" s="156"/>
      <c r="E491" s="145"/>
      <c r="F491" s="145"/>
      <c r="H491" s="145"/>
    </row>
    <row r="492" spans="2:8" s="140" customFormat="1" ht="18" customHeight="1" x14ac:dyDescent="0.2">
      <c r="B492" s="141"/>
      <c r="C492" s="129"/>
      <c r="D492" s="156"/>
      <c r="E492" s="145"/>
      <c r="F492" s="145"/>
      <c r="H492" s="145"/>
    </row>
    <row r="493" spans="2:8" s="140" customFormat="1" ht="18" customHeight="1" x14ac:dyDescent="0.2">
      <c r="B493" s="141"/>
      <c r="C493" s="129"/>
      <c r="D493" s="156"/>
      <c r="E493" s="145"/>
      <c r="F493" s="145"/>
      <c r="H493" s="145"/>
    </row>
    <row r="494" spans="2:8" s="140" customFormat="1" ht="18" customHeight="1" x14ac:dyDescent="0.2">
      <c r="B494" s="141"/>
      <c r="C494" s="129"/>
      <c r="D494" s="156"/>
      <c r="E494" s="145"/>
      <c r="F494" s="145"/>
      <c r="H494" s="145"/>
    </row>
    <row r="495" spans="2:8" s="140" customFormat="1" ht="18" customHeight="1" x14ac:dyDescent="0.2">
      <c r="B495" s="141"/>
      <c r="C495" s="129"/>
      <c r="D495" s="156"/>
      <c r="E495" s="145"/>
      <c r="F495" s="145"/>
      <c r="H495" s="145"/>
    </row>
    <row r="496" spans="2:8" s="140" customFormat="1" ht="18" customHeight="1" x14ac:dyDescent="0.2">
      <c r="B496" s="141"/>
      <c r="C496" s="129"/>
      <c r="D496" s="156"/>
      <c r="E496" s="145"/>
      <c r="F496" s="145"/>
      <c r="H496" s="145"/>
    </row>
    <row r="497" spans="2:8" s="140" customFormat="1" ht="18" customHeight="1" x14ac:dyDescent="0.2">
      <c r="B497" s="141"/>
      <c r="C497" s="129"/>
      <c r="D497" s="156"/>
      <c r="E497" s="145"/>
      <c r="F497" s="145"/>
      <c r="H497" s="145"/>
    </row>
    <row r="498" spans="2:8" s="140" customFormat="1" ht="18" customHeight="1" x14ac:dyDescent="0.2">
      <c r="B498" s="141"/>
      <c r="C498" s="129"/>
      <c r="D498" s="156"/>
      <c r="E498" s="145"/>
      <c r="F498" s="145"/>
      <c r="H498" s="145"/>
    </row>
    <row r="499" spans="2:8" s="140" customFormat="1" ht="18" customHeight="1" x14ac:dyDescent="0.2">
      <c r="B499" s="141"/>
      <c r="C499" s="129"/>
      <c r="D499" s="156"/>
      <c r="E499" s="145"/>
      <c r="F499" s="145"/>
      <c r="H499" s="145"/>
    </row>
    <row r="500" spans="2:8" s="140" customFormat="1" ht="18" customHeight="1" x14ac:dyDescent="0.2">
      <c r="B500" s="141"/>
      <c r="C500" s="129"/>
      <c r="D500" s="156"/>
      <c r="E500" s="145"/>
      <c r="F500" s="145"/>
      <c r="H500" s="145"/>
    </row>
    <row r="501" spans="2:8" s="140" customFormat="1" ht="18" customHeight="1" x14ac:dyDescent="0.2">
      <c r="B501" s="141"/>
      <c r="C501" s="129"/>
      <c r="D501" s="156"/>
      <c r="E501" s="145"/>
      <c r="F501" s="145"/>
      <c r="H501" s="145"/>
    </row>
    <row r="502" spans="2:8" s="140" customFormat="1" ht="18" customHeight="1" x14ac:dyDescent="0.2">
      <c r="B502" s="141"/>
      <c r="C502" s="129"/>
      <c r="D502" s="156"/>
      <c r="E502" s="145"/>
      <c r="F502" s="145"/>
      <c r="H502" s="145"/>
    </row>
    <row r="503" spans="2:8" s="140" customFormat="1" ht="18" customHeight="1" x14ac:dyDescent="0.2">
      <c r="B503" s="141"/>
      <c r="C503" s="129"/>
      <c r="D503" s="156"/>
      <c r="E503" s="145"/>
      <c r="F503" s="145"/>
      <c r="H503" s="145"/>
    </row>
    <row r="504" spans="2:8" s="140" customFormat="1" ht="18" customHeight="1" x14ac:dyDescent="0.2">
      <c r="B504" s="141"/>
      <c r="C504" s="129"/>
      <c r="D504" s="156"/>
      <c r="E504" s="145"/>
      <c r="F504" s="145"/>
      <c r="H504" s="145"/>
    </row>
    <row r="505" spans="2:8" s="140" customFormat="1" ht="18" customHeight="1" x14ac:dyDescent="0.2">
      <c r="B505" s="141"/>
      <c r="C505" s="129"/>
      <c r="D505" s="156"/>
      <c r="E505" s="145"/>
      <c r="F505" s="145"/>
      <c r="H505" s="145"/>
    </row>
    <row r="506" spans="2:8" s="140" customFormat="1" ht="18" customHeight="1" x14ac:dyDescent="0.2">
      <c r="B506" s="141"/>
      <c r="C506" s="129"/>
      <c r="D506" s="156"/>
      <c r="E506" s="145"/>
      <c r="F506" s="145"/>
      <c r="H506" s="145"/>
    </row>
    <row r="507" spans="2:8" s="140" customFormat="1" ht="18" customHeight="1" x14ac:dyDescent="0.2">
      <c r="B507" s="141"/>
      <c r="C507" s="129"/>
      <c r="D507" s="156"/>
      <c r="E507" s="145"/>
      <c r="F507" s="145"/>
      <c r="H507" s="145"/>
    </row>
    <row r="508" spans="2:8" s="140" customFormat="1" ht="18" customHeight="1" x14ac:dyDescent="0.2">
      <c r="B508" s="141"/>
      <c r="C508" s="129"/>
      <c r="D508" s="156"/>
      <c r="E508" s="145"/>
      <c r="F508" s="145"/>
      <c r="H508" s="145"/>
    </row>
    <row r="509" spans="2:8" s="140" customFormat="1" ht="18" customHeight="1" x14ac:dyDescent="0.2">
      <c r="B509" s="141"/>
      <c r="C509" s="129"/>
      <c r="D509" s="156"/>
      <c r="E509" s="145"/>
      <c r="F509" s="145"/>
      <c r="H509" s="145"/>
    </row>
    <row r="510" spans="2:8" s="140" customFormat="1" ht="18" customHeight="1" x14ac:dyDescent="0.2">
      <c r="B510" s="141"/>
      <c r="C510" s="129"/>
      <c r="D510" s="156"/>
      <c r="E510" s="145"/>
      <c r="F510" s="145"/>
      <c r="H510" s="145"/>
    </row>
    <row r="511" spans="2:8" s="140" customFormat="1" ht="18" customHeight="1" x14ac:dyDescent="0.2">
      <c r="B511" s="141"/>
      <c r="C511" s="129"/>
      <c r="D511" s="156"/>
      <c r="E511" s="145"/>
      <c r="F511" s="145"/>
      <c r="H511" s="145"/>
    </row>
    <row r="512" spans="2:8" s="140" customFormat="1" ht="18" customHeight="1" x14ac:dyDescent="0.2">
      <c r="B512" s="141"/>
      <c r="C512" s="129"/>
      <c r="D512" s="156"/>
      <c r="E512" s="145"/>
      <c r="F512" s="145"/>
      <c r="H512" s="145"/>
    </row>
    <row r="513" spans="2:8" s="140" customFormat="1" ht="18" customHeight="1" x14ac:dyDescent="0.2">
      <c r="B513" s="141"/>
      <c r="C513" s="129"/>
      <c r="D513" s="156"/>
      <c r="E513" s="145"/>
      <c r="F513" s="145"/>
      <c r="H513" s="145"/>
    </row>
    <row r="514" spans="2:8" s="140" customFormat="1" ht="18" customHeight="1" x14ac:dyDescent="0.2">
      <c r="B514" s="141"/>
      <c r="C514" s="129"/>
      <c r="D514" s="156"/>
      <c r="E514" s="145"/>
      <c r="F514" s="145"/>
      <c r="H514" s="145"/>
    </row>
    <row r="515" spans="2:8" s="140" customFormat="1" ht="18" customHeight="1" x14ac:dyDescent="0.2">
      <c r="B515" s="141"/>
      <c r="C515" s="129"/>
      <c r="D515" s="156"/>
      <c r="E515" s="145"/>
      <c r="F515" s="145"/>
      <c r="H515" s="145"/>
    </row>
    <row r="516" spans="2:8" s="140" customFormat="1" ht="18" customHeight="1" x14ac:dyDescent="0.2">
      <c r="B516" s="141"/>
      <c r="C516" s="129"/>
      <c r="D516" s="156"/>
      <c r="E516" s="145"/>
      <c r="F516" s="145"/>
      <c r="H516" s="145"/>
    </row>
    <row r="517" spans="2:8" s="140" customFormat="1" ht="18" customHeight="1" x14ac:dyDescent="0.2">
      <c r="B517" s="141"/>
      <c r="C517" s="129"/>
      <c r="D517" s="156"/>
      <c r="E517" s="145"/>
      <c r="F517" s="145"/>
      <c r="H517" s="145"/>
    </row>
    <row r="518" spans="2:8" s="140" customFormat="1" ht="18" customHeight="1" x14ac:dyDescent="0.2">
      <c r="B518" s="141"/>
      <c r="C518" s="129"/>
      <c r="D518" s="156"/>
      <c r="E518" s="145"/>
      <c r="F518" s="145"/>
      <c r="H518" s="145"/>
    </row>
    <row r="519" spans="2:8" s="140" customFormat="1" ht="18" customHeight="1" x14ac:dyDescent="0.2">
      <c r="B519" s="141"/>
      <c r="C519" s="129"/>
      <c r="D519" s="156"/>
      <c r="E519" s="145"/>
      <c r="F519" s="145"/>
      <c r="H519" s="145"/>
    </row>
    <row r="520" spans="2:8" s="140" customFormat="1" ht="18" customHeight="1" x14ac:dyDescent="0.2">
      <c r="B520" s="141"/>
      <c r="C520" s="129"/>
      <c r="D520" s="156"/>
      <c r="E520" s="145"/>
      <c r="F520" s="145"/>
      <c r="H520" s="145"/>
    </row>
    <row r="521" spans="2:8" s="140" customFormat="1" ht="18" customHeight="1" x14ac:dyDescent="0.2">
      <c r="B521" s="141"/>
      <c r="C521" s="129"/>
      <c r="D521" s="156"/>
      <c r="E521" s="145"/>
      <c r="F521" s="145"/>
      <c r="H521" s="145"/>
    </row>
    <row r="522" spans="2:8" s="140" customFormat="1" ht="18" customHeight="1" x14ac:dyDescent="0.2">
      <c r="B522" s="141"/>
      <c r="C522" s="129"/>
      <c r="D522" s="156"/>
      <c r="E522" s="145"/>
      <c r="F522" s="145"/>
      <c r="H522" s="145"/>
    </row>
    <row r="523" spans="2:8" s="140" customFormat="1" ht="18" customHeight="1" x14ac:dyDescent="0.2">
      <c r="B523" s="141"/>
      <c r="C523" s="129"/>
      <c r="D523" s="156"/>
      <c r="E523" s="145"/>
      <c r="F523" s="145"/>
      <c r="H523" s="145"/>
    </row>
    <row r="524" spans="2:8" s="140" customFormat="1" ht="18" customHeight="1" x14ac:dyDescent="0.2">
      <c r="B524" s="141"/>
      <c r="C524" s="129"/>
      <c r="D524" s="156"/>
      <c r="E524" s="145"/>
      <c r="F524" s="145"/>
      <c r="H524" s="145"/>
    </row>
    <row r="525" spans="2:8" s="140" customFormat="1" ht="18" customHeight="1" x14ac:dyDescent="0.2">
      <c r="B525" s="141"/>
      <c r="C525" s="129"/>
      <c r="D525" s="156"/>
      <c r="E525" s="145"/>
      <c r="F525" s="145"/>
      <c r="H525" s="145"/>
    </row>
    <row r="526" spans="2:8" s="140" customFormat="1" ht="18" customHeight="1" x14ac:dyDescent="0.2">
      <c r="B526" s="141"/>
      <c r="C526" s="129"/>
      <c r="D526" s="156"/>
      <c r="E526" s="145"/>
      <c r="F526" s="145"/>
      <c r="H526" s="145"/>
    </row>
    <row r="527" spans="2:8" s="140" customFormat="1" ht="18" customHeight="1" x14ac:dyDescent="0.2">
      <c r="B527" s="141"/>
      <c r="C527" s="129"/>
      <c r="D527" s="156"/>
      <c r="E527" s="145"/>
      <c r="F527" s="145"/>
      <c r="H527" s="145"/>
    </row>
    <row r="528" spans="2:8" s="140" customFormat="1" ht="18" customHeight="1" x14ac:dyDescent="0.2">
      <c r="B528" s="141"/>
      <c r="C528" s="129"/>
      <c r="D528" s="156"/>
      <c r="E528" s="145"/>
      <c r="F528" s="145"/>
      <c r="H528" s="145"/>
    </row>
    <row r="529" spans="2:8" s="140" customFormat="1" ht="18" customHeight="1" x14ac:dyDescent="0.2">
      <c r="B529" s="141"/>
      <c r="C529" s="129"/>
      <c r="D529" s="156"/>
      <c r="E529" s="145"/>
      <c r="F529" s="145"/>
      <c r="H529" s="145"/>
    </row>
    <row r="530" spans="2:8" s="140" customFormat="1" ht="18" customHeight="1" x14ac:dyDescent="0.2">
      <c r="B530" s="141"/>
      <c r="C530" s="129"/>
      <c r="D530" s="156"/>
      <c r="E530" s="145"/>
      <c r="F530" s="145"/>
      <c r="H530" s="145"/>
    </row>
    <row r="531" spans="2:8" s="140" customFormat="1" ht="18" customHeight="1" x14ac:dyDescent="0.2">
      <c r="B531" s="141"/>
      <c r="C531" s="129"/>
      <c r="D531" s="156"/>
      <c r="E531" s="145"/>
      <c r="F531" s="145"/>
      <c r="H531" s="145"/>
    </row>
    <row r="532" spans="2:8" s="140" customFormat="1" ht="18" customHeight="1" x14ac:dyDescent="0.2">
      <c r="B532" s="141"/>
      <c r="C532" s="129"/>
      <c r="D532" s="156"/>
      <c r="E532" s="145"/>
      <c r="F532" s="145"/>
      <c r="H532" s="145"/>
    </row>
    <row r="533" spans="2:8" s="140" customFormat="1" ht="18" customHeight="1" x14ac:dyDescent="0.2">
      <c r="B533" s="141"/>
      <c r="C533" s="129"/>
      <c r="D533" s="156"/>
      <c r="E533" s="145"/>
      <c r="F533" s="145"/>
      <c r="H533" s="145"/>
    </row>
    <row r="534" spans="2:8" s="140" customFormat="1" ht="18" customHeight="1" x14ac:dyDescent="0.2">
      <c r="B534" s="141"/>
      <c r="C534" s="129"/>
      <c r="D534" s="156"/>
      <c r="E534" s="145"/>
      <c r="F534" s="145"/>
      <c r="H534" s="145"/>
    </row>
    <row r="535" spans="2:8" s="140" customFormat="1" ht="18" customHeight="1" x14ac:dyDescent="0.2">
      <c r="B535" s="141"/>
      <c r="C535" s="129"/>
      <c r="D535" s="156"/>
      <c r="E535" s="145"/>
      <c r="F535" s="145"/>
      <c r="H535" s="145"/>
    </row>
    <row r="536" spans="2:8" s="140" customFormat="1" ht="18" customHeight="1" x14ac:dyDescent="0.2">
      <c r="B536" s="141"/>
      <c r="C536" s="129"/>
      <c r="D536" s="156"/>
      <c r="E536" s="145"/>
      <c r="F536" s="145"/>
      <c r="H536" s="145"/>
    </row>
    <row r="537" spans="2:8" s="140" customFormat="1" ht="18" customHeight="1" x14ac:dyDescent="0.2">
      <c r="B537" s="141"/>
      <c r="C537" s="129"/>
      <c r="D537" s="156"/>
      <c r="E537" s="145"/>
      <c r="F537" s="145"/>
      <c r="H537" s="145"/>
    </row>
    <row r="538" spans="2:8" s="140" customFormat="1" ht="18" customHeight="1" x14ac:dyDescent="0.2">
      <c r="B538" s="141"/>
      <c r="C538" s="129"/>
      <c r="D538" s="156"/>
      <c r="E538" s="145"/>
      <c r="F538" s="145"/>
      <c r="H538" s="145"/>
    </row>
    <row r="539" spans="2:8" s="140" customFormat="1" ht="18" customHeight="1" x14ac:dyDescent="0.2">
      <c r="B539" s="141"/>
      <c r="C539" s="129"/>
      <c r="D539" s="156"/>
      <c r="E539" s="145"/>
      <c r="F539" s="145"/>
      <c r="H539" s="145"/>
    </row>
    <row r="540" spans="2:8" s="140" customFormat="1" ht="18" customHeight="1" x14ac:dyDescent="0.2">
      <c r="B540" s="141"/>
      <c r="C540" s="129"/>
      <c r="D540" s="156"/>
      <c r="E540" s="145"/>
      <c r="F540" s="145"/>
      <c r="H540" s="145"/>
    </row>
    <row r="541" spans="2:8" s="140" customFormat="1" ht="18" customHeight="1" x14ac:dyDescent="0.2">
      <c r="B541" s="141"/>
      <c r="C541" s="129"/>
      <c r="D541" s="156"/>
      <c r="E541" s="145"/>
      <c r="F541" s="145"/>
      <c r="H541" s="145"/>
    </row>
    <row r="542" spans="2:8" s="140" customFormat="1" ht="18" customHeight="1" x14ac:dyDescent="0.2">
      <c r="B542" s="141"/>
      <c r="C542" s="129"/>
      <c r="D542" s="156"/>
      <c r="E542" s="145"/>
      <c r="F542" s="145"/>
      <c r="H542" s="145"/>
    </row>
    <row r="543" spans="2:8" s="140" customFormat="1" ht="18" customHeight="1" x14ac:dyDescent="0.2">
      <c r="B543" s="141"/>
      <c r="C543" s="129"/>
      <c r="D543" s="156"/>
      <c r="E543" s="145"/>
      <c r="F543" s="145"/>
      <c r="H543" s="145"/>
    </row>
    <row r="544" spans="2:8" s="140" customFormat="1" ht="18" customHeight="1" x14ac:dyDescent="0.2">
      <c r="B544" s="141"/>
      <c r="C544" s="129"/>
      <c r="D544" s="156"/>
      <c r="E544" s="145"/>
      <c r="F544" s="145"/>
      <c r="H544" s="145"/>
    </row>
    <row r="545" spans="2:8" s="140" customFormat="1" ht="18" customHeight="1" x14ac:dyDescent="0.2">
      <c r="B545" s="141"/>
      <c r="C545" s="129"/>
      <c r="D545" s="156"/>
      <c r="E545" s="145"/>
      <c r="F545" s="145"/>
      <c r="H545" s="145"/>
    </row>
    <row r="546" spans="2:8" s="140" customFormat="1" ht="18" customHeight="1" x14ac:dyDescent="0.2">
      <c r="B546" s="141"/>
      <c r="C546" s="129"/>
      <c r="D546" s="156"/>
      <c r="E546" s="145"/>
      <c r="F546" s="145"/>
      <c r="H546" s="145"/>
    </row>
    <row r="547" spans="2:8" s="140" customFormat="1" ht="18" customHeight="1" x14ac:dyDescent="0.2">
      <c r="B547" s="141"/>
      <c r="C547" s="129"/>
      <c r="D547" s="156"/>
      <c r="E547" s="145"/>
      <c r="F547" s="145"/>
      <c r="H547" s="145"/>
    </row>
    <row r="548" spans="2:8" s="140" customFormat="1" ht="18" customHeight="1" x14ac:dyDescent="0.2">
      <c r="B548" s="141"/>
      <c r="C548" s="129"/>
      <c r="D548" s="156"/>
      <c r="E548" s="145"/>
      <c r="F548" s="145"/>
      <c r="H548" s="145"/>
    </row>
    <row r="549" spans="2:8" s="140" customFormat="1" ht="18" customHeight="1" x14ac:dyDescent="0.2">
      <c r="B549" s="141"/>
      <c r="C549" s="129"/>
      <c r="D549" s="156"/>
      <c r="E549" s="145"/>
      <c r="F549" s="145"/>
      <c r="H549" s="145"/>
    </row>
    <row r="550" spans="2:8" s="140" customFormat="1" ht="18" customHeight="1" x14ac:dyDescent="0.2">
      <c r="B550" s="141"/>
      <c r="C550" s="129"/>
      <c r="D550" s="156"/>
      <c r="E550" s="145"/>
      <c r="F550" s="145"/>
      <c r="H550" s="145"/>
    </row>
    <row r="551" spans="2:8" s="140" customFormat="1" ht="18" customHeight="1" x14ac:dyDescent="0.2">
      <c r="B551" s="141"/>
      <c r="C551" s="129"/>
      <c r="D551" s="156"/>
      <c r="E551" s="145"/>
      <c r="F551" s="145"/>
      <c r="H551" s="145"/>
    </row>
    <row r="552" spans="2:8" s="140" customFormat="1" ht="18" customHeight="1" x14ac:dyDescent="0.2">
      <c r="B552" s="141"/>
      <c r="C552" s="129"/>
      <c r="D552" s="156"/>
      <c r="E552" s="145"/>
      <c r="F552" s="145"/>
      <c r="H552" s="145"/>
    </row>
    <row r="553" spans="2:8" s="140" customFormat="1" ht="18" customHeight="1" x14ac:dyDescent="0.2">
      <c r="B553" s="141"/>
      <c r="C553" s="129"/>
      <c r="D553" s="156"/>
      <c r="E553" s="145"/>
      <c r="F553" s="145"/>
      <c r="H553" s="145"/>
    </row>
    <row r="554" spans="2:8" s="140" customFormat="1" ht="18" customHeight="1" x14ac:dyDescent="0.2">
      <c r="B554" s="141"/>
      <c r="C554" s="129"/>
      <c r="D554" s="156"/>
      <c r="E554" s="145"/>
      <c r="F554" s="145"/>
      <c r="H554" s="145"/>
    </row>
    <row r="555" spans="2:8" s="140" customFormat="1" ht="18" customHeight="1" x14ac:dyDescent="0.2">
      <c r="B555" s="141"/>
      <c r="C555" s="129"/>
      <c r="D555" s="156"/>
      <c r="E555" s="145"/>
      <c r="F555" s="145"/>
      <c r="H555" s="145"/>
    </row>
    <row r="556" spans="2:8" s="140" customFormat="1" ht="18" customHeight="1" x14ac:dyDescent="0.2">
      <c r="B556" s="141"/>
      <c r="C556" s="129"/>
      <c r="D556" s="156"/>
      <c r="E556" s="145"/>
      <c r="F556" s="145"/>
      <c r="H556" s="145"/>
    </row>
    <row r="557" spans="2:8" s="140" customFormat="1" ht="18" customHeight="1" x14ac:dyDescent="0.2">
      <c r="B557" s="141"/>
      <c r="C557" s="129"/>
      <c r="D557" s="156"/>
      <c r="E557" s="145"/>
      <c r="F557" s="145"/>
      <c r="H557" s="145"/>
    </row>
    <row r="558" spans="2:8" s="140" customFormat="1" ht="18" customHeight="1" x14ac:dyDescent="0.2">
      <c r="B558" s="141"/>
      <c r="C558" s="129"/>
      <c r="D558" s="156"/>
      <c r="E558" s="145"/>
      <c r="F558" s="145"/>
      <c r="H558" s="145"/>
    </row>
    <row r="559" spans="2:8" s="140" customFormat="1" ht="18" customHeight="1" x14ac:dyDescent="0.2">
      <c r="B559" s="141"/>
      <c r="C559" s="129"/>
      <c r="D559" s="156"/>
      <c r="E559" s="145"/>
      <c r="F559" s="145"/>
      <c r="H559" s="145"/>
    </row>
    <row r="560" spans="2:8" s="140" customFormat="1" ht="18" customHeight="1" x14ac:dyDescent="0.2">
      <c r="B560" s="141"/>
      <c r="C560" s="129"/>
      <c r="D560" s="156"/>
      <c r="E560" s="145"/>
      <c r="F560" s="145"/>
      <c r="H560" s="145"/>
    </row>
    <row r="561" spans="2:8" s="140" customFormat="1" ht="18" customHeight="1" x14ac:dyDescent="0.2">
      <c r="B561" s="141"/>
      <c r="C561" s="129"/>
      <c r="D561" s="156"/>
      <c r="E561" s="145"/>
      <c r="F561" s="145"/>
      <c r="H561" s="145"/>
    </row>
    <row r="562" spans="2:8" s="140" customFormat="1" ht="18" customHeight="1" x14ac:dyDescent="0.2">
      <c r="B562" s="141"/>
      <c r="C562" s="129"/>
      <c r="D562" s="156"/>
      <c r="E562" s="145"/>
      <c r="F562" s="145"/>
      <c r="H562" s="145"/>
    </row>
    <row r="563" spans="2:8" s="140" customFormat="1" ht="18" customHeight="1" x14ac:dyDescent="0.2">
      <c r="B563" s="141"/>
      <c r="C563" s="129"/>
      <c r="D563" s="156"/>
      <c r="E563" s="145"/>
      <c r="F563" s="145"/>
      <c r="H563" s="145"/>
    </row>
    <row r="564" spans="2:8" s="140" customFormat="1" ht="18" customHeight="1" x14ac:dyDescent="0.2">
      <c r="B564" s="141"/>
      <c r="C564" s="129"/>
      <c r="D564" s="156"/>
      <c r="E564" s="145"/>
      <c r="F564" s="145"/>
      <c r="H564" s="145"/>
    </row>
    <row r="565" spans="2:8" s="140" customFormat="1" ht="18" customHeight="1" x14ac:dyDescent="0.2">
      <c r="B565" s="141"/>
      <c r="C565" s="129"/>
      <c r="D565" s="156"/>
      <c r="E565" s="145"/>
      <c r="F565" s="145"/>
      <c r="H565" s="145"/>
    </row>
    <row r="566" spans="2:8" s="140" customFormat="1" ht="18" customHeight="1" x14ac:dyDescent="0.2">
      <c r="B566" s="141"/>
      <c r="C566" s="129"/>
      <c r="D566" s="156"/>
      <c r="E566" s="145"/>
      <c r="F566" s="145"/>
      <c r="H566" s="145"/>
    </row>
    <row r="567" spans="2:8" s="140" customFormat="1" ht="18" customHeight="1" x14ac:dyDescent="0.2">
      <c r="B567" s="141"/>
      <c r="C567" s="129"/>
      <c r="D567" s="156"/>
      <c r="E567" s="145"/>
      <c r="F567" s="145"/>
      <c r="H567" s="145"/>
    </row>
    <row r="568" spans="2:8" s="140" customFormat="1" ht="18" customHeight="1" x14ac:dyDescent="0.2">
      <c r="B568" s="141"/>
      <c r="C568" s="129"/>
      <c r="D568" s="156"/>
      <c r="E568" s="145"/>
      <c r="F568" s="145"/>
      <c r="H568" s="145"/>
    </row>
    <row r="569" spans="2:8" s="140" customFormat="1" ht="18" customHeight="1" x14ac:dyDescent="0.2">
      <c r="B569" s="141"/>
      <c r="C569" s="129"/>
      <c r="D569" s="156"/>
      <c r="E569" s="145"/>
      <c r="F569" s="145"/>
      <c r="H569" s="145"/>
    </row>
    <row r="570" spans="2:8" s="140" customFormat="1" ht="18" customHeight="1" x14ac:dyDescent="0.2">
      <c r="B570" s="141"/>
      <c r="C570" s="129"/>
      <c r="D570" s="156"/>
      <c r="E570" s="145"/>
      <c r="F570" s="145"/>
      <c r="H570" s="145"/>
    </row>
    <row r="571" spans="2:8" s="140" customFormat="1" ht="18" customHeight="1" x14ac:dyDescent="0.2">
      <c r="B571" s="141"/>
      <c r="C571" s="129"/>
      <c r="D571" s="156"/>
      <c r="E571" s="145"/>
      <c r="F571" s="145"/>
      <c r="H571" s="145"/>
    </row>
    <row r="572" spans="2:8" s="140" customFormat="1" ht="18" customHeight="1" x14ac:dyDescent="0.2">
      <c r="B572" s="141"/>
      <c r="C572" s="129"/>
      <c r="D572" s="156"/>
      <c r="E572" s="145"/>
      <c r="F572" s="145"/>
      <c r="H572" s="145"/>
    </row>
    <row r="573" spans="2:8" s="140" customFormat="1" ht="18" customHeight="1" x14ac:dyDescent="0.2">
      <c r="B573" s="141"/>
      <c r="C573" s="129"/>
      <c r="D573" s="156"/>
      <c r="E573" s="145"/>
      <c r="F573" s="145"/>
      <c r="H573" s="145"/>
    </row>
    <row r="574" spans="2:8" s="140" customFormat="1" ht="18" customHeight="1" x14ac:dyDescent="0.2">
      <c r="B574" s="141"/>
      <c r="C574" s="129"/>
      <c r="D574" s="156"/>
      <c r="E574" s="145"/>
      <c r="F574" s="145"/>
      <c r="H574" s="145"/>
    </row>
    <row r="575" spans="2:8" s="140" customFormat="1" ht="18" customHeight="1" x14ac:dyDescent="0.2">
      <c r="B575" s="141"/>
      <c r="C575" s="129"/>
      <c r="D575" s="156"/>
      <c r="E575" s="145"/>
      <c r="F575" s="145"/>
      <c r="H575" s="145"/>
    </row>
    <row r="576" spans="2:8" s="140" customFormat="1" ht="18" customHeight="1" x14ac:dyDescent="0.2">
      <c r="B576" s="141"/>
      <c r="C576" s="129"/>
      <c r="D576" s="156"/>
      <c r="E576" s="145"/>
      <c r="F576" s="145"/>
      <c r="H576" s="145"/>
    </row>
    <row r="577" spans="2:8" s="140" customFormat="1" ht="18" customHeight="1" x14ac:dyDescent="0.2">
      <c r="B577" s="141"/>
      <c r="C577" s="129"/>
      <c r="D577" s="156"/>
      <c r="E577" s="145"/>
      <c r="F577" s="145"/>
      <c r="H577" s="145"/>
    </row>
    <row r="578" spans="2:8" s="140" customFormat="1" ht="18" customHeight="1" x14ac:dyDescent="0.2">
      <c r="B578" s="141"/>
      <c r="C578" s="129"/>
      <c r="D578" s="156"/>
      <c r="E578" s="145"/>
      <c r="F578" s="145"/>
      <c r="H578" s="145"/>
    </row>
    <row r="579" spans="2:8" s="140" customFormat="1" ht="18" customHeight="1" x14ac:dyDescent="0.2">
      <c r="B579" s="141"/>
      <c r="C579" s="129"/>
      <c r="D579" s="156"/>
      <c r="E579" s="145"/>
      <c r="F579" s="145"/>
      <c r="H579" s="145"/>
    </row>
    <row r="580" spans="2:8" s="140" customFormat="1" ht="18" customHeight="1" x14ac:dyDescent="0.2">
      <c r="B580" s="141"/>
      <c r="C580" s="129"/>
      <c r="D580" s="156"/>
      <c r="E580" s="145"/>
      <c r="F580" s="145"/>
      <c r="H580" s="145"/>
    </row>
    <row r="581" spans="2:8" s="140" customFormat="1" ht="18" customHeight="1" x14ac:dyDescent="0.2">
      <c r="B581" s="141"/>
      <c r="C581" s="129"/>
      <c r="D581" s="156"/>
      <c r="E581" s="145"/>
      <c r="F581" s="145"/>
      <c r="H581" s="145"/>
    </row>
    <row r="582" spans="2:8" s="140" customFormat="1" ht="18" customHeight="1" x14ac:dyDescent="0.2">
      <c r="B582" s="141"/>
      <c r="C582" s="129"/>
      <c r="D582" s="156"/>
      <c r="E582" s="145"/>
      <c r="F582" s="145"/>
      <c r="H582" s="145"/>
    </row>
    <row r="583" spans="2:8" s="140" customFormat="1" ht="18" customHeight="1" x14ac:dyDescent="0.2">
      <c r="B583" s="141"/>
      <c r="C583" s="129"/>
      <c r="D583" s="156"/>
      <c r="E583" s="145"/>
      <c r="F583" s="145"/>
      <c r="H583" s="145"/>
    </row>
    <row r="584" spans="2:8" s="140" customFormat="1" ht="18" customHeight="1" x14ac:dyDescent="0.2">
      <c r="B584" s="141"/>
      <c r="C584" s="129"/>
      <c r="D584" s="156"/>
      <c r="E584" s="145"/>
      <c r="F584" s="145"/>
      <c r="H584" s="145"/>
    </row>
    <row r="585" spans="2:8" s="140" customFormat="1" ht="18" customHeight="1" x14ac:dyDescent="0.2">
      <c r="B585" s="141"/>
      <c r="C585" s="129"/>
      <c r="D585" s="156"/>
      <c r="E585" s="145"/>
      <c r="F585" s="145"/>
      <c r="H585" s="145"/>
    </row>
    <row r="586" spans="2:8" s="140" customFormat="1" ht="18" customHeight="1" x14ac:dyDescent="0.2">
      <c r="B586" s="141"/>
      <c r="C586" s="129"/>
      <c r="D586" s="156"/>
      <c r="E586" s="145"/>
      <c r="F586" s="145"/>
      <c r="H586" s="145"/>
    </row>
    <row r="587" spans="2:8" s="140" customFormat="1" ht="18" customHeight="1" x14ac:dyDescent="0.2">
      <c r="B587" s="141"/>
      <c r="C587" s="129"/>
      <c r="D587" s="156"/>
      <c r="E587" s="145"/>
      <c r="F587" s="145"/>
      <c r="H587" s="145"/>
    </row>
    <row r="588" spans="2:8" s="140" customFormat="1" ht="18" customHeight="1" x14ac:dyDescent="0.2">
      <c r="B588" s="141"/>
      <c r="C588" s="129"/>
      <c r="D588" s="156"/>
      <c r="E588" s="145"/>
      <c r="F588" s="145"/>
      <c r="H588" s="145"/>
    </row>
    <row r="589" spans="2:8" s="140" customFormat="1" ht="18" customHeight="1" x14ac:dyDescent="0.2">
      <c r="B589" s="141"/>
      <c r="C589" s="129"/>
      <c r="D589" s="156"/>
      <c r="E589" s="145"/>
      <c r="F589" s="145"/>
      <c r="H589" s="145"/>
    </row>
    <row r="590" spans="2:8" s="140" customFormat="1" ht="18" customHeight="1" x14ac:dyDescent="0.2">
      <c r="B590" s="141"/>
      <c r="C590" s="129"/>
      <c r="D590" s="156"/>
      <c r="E590" s="145"/>
      <c r="F590" s="145"/>
      <c r="H590" s="145"/>
    </row>
    <row r="591" spans="2:8" s="140" customFormat="1" ht="18" customHeight="1" x14ac:dyDescent="0.2">
      <c r="B591" s="141"/>
      <c r="C591" s="129"/>
      <c r="D591" s="156"/>
      <c r="E591" s="145"/>
      <c r="F591" s="145"/>
      <c r="H591" s="145"/>
    </row>
    <row r="592" spans="2:8" s="140" customFormat="1" ht="18" customHeight="1" x14ac:dyDescent="0.2">
      <c r="B592" s="141"/>
      <c r="C592" s="129"/>
      <c r="D592" s="156"/>
      <c r="E592" s="145"/>
      <c r="F592" s="145"/>
      <c r="H592" s="145"/>
    </row>
    <row r="593" spans="2:8" s="140" customFormat="1" ht="18" customHeight="1" x14ac:dyDescent="0.2">
      <c r="B593" s="141"/>
      <c r="C593" s="129"/>
      <c r="D593" s="156"/>
      <c r="E593" s="145"/>
      <c r="F593" s="145"/>
      <c r="H593" s="145"/>
    </row>
    <row r="594" spans="2:8" s="140" customFormat="1" ht="18" customHeight="1" x14ac:dyDescent="0.2">
      <c r="B594" s="141"/>
      <c r="C594" s="129"/>
      <c r="D594" s="156"/>
      <c r="E594" s="145"/>
      <c r="F594" s="145"/>
      <c r="H594" s="145"/>
    </row>
    <row r="595" spans="2:8" s="140" customFormat="1" ht="18" customHeight="1" x14ac:dyDescent="0.2">
      <c r="B595" s="141"/>
      <c r="C595" s="129"/>
      <c r="D595" s="156"/>
      <c r="E595" s="145"/>
      <c r="F595" s="145"/>
      <c r="H595" s="145"/>
    </row>
    <row r="596" spans="2:8" s="140" customFormat="1" ht="18" customHeight="1" x14ac:dyDescent="0.2">
      <c r="B596" s="141"/>
      <c r="C596" s="129"/>
      <c r="D596" s="156"/>
      <c r="E596" s="145"/>
      <c r="F596" s="145"/>
      <c r="H596" s="145"/>
    </row>
    <row r="597" spans="2:8" s="140" customFormat="1" ht="18" customHeight="1" x14ac:dyDescent="0.2">
      <c r="B597" s="141"/>
      <c r="C597" s="129"/>
      <c r="D597" s="156"/>
      <c r="E597" s="145"/>
      <c r="F597" s="145"/>
      <c r="H597" s="145"/>
    </row>
    <row r="598" spans="2:8" s="140" customFormat="1" ht="18" customHeight="1" x14ac:dyDescent="0.2">
      <c r="B598" s="141"/>
      <c r="C598" s="129"/>
      <c r="D598" s="156"/>
      <c r="E598" s="145"/>
      <c r="F598" s="145"/>
      <c r="H598" s="145"/>
    </row>
    <row r="599" spans="2:8" s="140" customFormat="1" ht="18" customHeight="1" x14ac:dyDescent="0.2">
      <c r="B599" s="141"/>
      <c r="C599" s="129"/>
      <c r="D599" s="156"/>
      <c r="E599" s="145"/>
      <c r="F599" s="145"/>
      <c r="H599" s="145"/>
    </row>
    <row r="600" spans="2:8" s="140" customFormat="1" ht="18" customHeight="1" x14ac:dyDescent="0.2">
      <c r="B600" s="141"/>
      <c r="C600" s="129"/>
      <c r="D600" s="156"/>
      <c r="E600" s="145"/>
      <c r="F600" s="145"/>
      <c r="H600" s="145"/>
    </row>
    <row r="601" spans="2:8" s="140" customFormat="1" ht="18" customHeight="1" x14ac:dyDescent="0.2">
      <c r="B601" s="141"/>
      <c r="C601" s="129"/>
      <c r="D601" s="156"/>
      <c r="E601" s="145"/>
      <c r="F601" s="145"/>
      <c r="H601" s="145"/>
    </row>
    <row r="602" spans="2:8" s="140" customFormat="1" ht="18" customHeight="1" x14ac:dyDescent="0.2">
      <c r="B602" s="141"/>
      <c r="C602" s="129"/>
      <c r="D602" s="156"/>
      <c r="E602" s="145"/>
      <c r="F602" s="145"/>
      <c r="H602" s="145"/>
    </row>
    <row r="603" spans="2:8" s="140" customFormat="1" ht="18" customHeight="1" x14ac:dyDescent="0.2">
      <c r="B603" s="141"/>
      <c r="C603" s="129"/>
      <c r="D603" s="156"/>
      <c r="E603" s="145"/>
      <c r="F603" s="145"/>
      <c r="H603" s="145"/>
    </row>
    <row r="604" spans="2:8" s="140" customFormat="1" ht="18" customHeight="1" x14ac:dyDescent="0.2">
      <c r="B604" s="141"/>
      <c r="C604" s="129"/>
      <c r="D604" s="156"/>
      <c r="E604" s="145"/>
      <c r="F604" s="145"/>
      <c r="H604" s="145"/>
    </row>
    <row r="605" spans="2:8" s="140" customFormat="1" ht="18" customHeight="1" x14ac:dyDescent="0.2">
      <c r="B605" s="141"/>
      <c r="C605" s="129"/>
      <c r="D605" s="156"/>
      <c r="E605" s="145"/>
      <c r="F605" s="145"/>
      <c r="H605" s="145"/>
    </row>
    <row r="606" spans="2:8" s="140" customFormat="1" ht="18" customHeight="1" x14ac:dyDescent="0.2">
      <c r="B606" s="141"/>
      <c r="C606" s="129"/>
      <c r="D606" s="156"/>
      <c r="E606" s="145"/>
      <c r="F606" s="145"/>
      <c r="H606" s="145"/>
    </row>
    <row r="607" spans="2:8" s="140" customFormat="1" ht="18" customHeight="1" x14ac:dyDescent="0.2">
      <c r="B607" s="141"/>
      <c r="C607" s="129"/>
      <c r="D607" s="156"/>
      <c r="E607" s="145"/>
      <c r="F607" s="145"/>
      <c r="H607" s="145"/>
    </row>
    <row r="608" spans="2:8" s="140" customFormat="1" ht="18" customHeight="1" x14ac:dyDescent="0.2">
      <c r="B608" s="141"/>
      <c r="C608" s="129"/>
      <c r="D608" s="156"/>
      <c r="E608" s="145"/>
      <c r="F608" s="145"/>
      <c r="H608" s="145"/>
    </row>
    <row r="609" spans="2:8" s="140" customFormat="1" ht="18" customHeight="1" x14ac:dyDescent="0.2">
      <c r="B609" s="141"/>
      <c r="C609" s="129"/>
      <c r="D609" s="156"/>
      <c r="E609" s="145"/>
      <c r="F609" s="145"/>
      <c r="H609" s="145"/>
    </row>
    <row r="610" spans="2:8" s="140" customFormat="1" ht="18" customHeight="1" x14ac:dyDescent="0.2">
      <c r="B610" s="141"/>
      <c r="C610" s="129"/>
      <c r="D610" s="156"/>
      <c r="E610" s="145"/>
      <c r="F610" s="145"/>
      <c r="H610" s="145"/>
    </row>
    <row r="611" spans="2:8" s="140" customFormat="1" ht="18" customHeight="1" x14ac:dyDescent="0.2">
      <c r="B611" s="141"/>
      <c r="C611" s="129"/>
      <c r="D611" s="156"/>
      <c r="E611" s="145"/>
      <c r="F611" s="145"/>
      <c r="H611" s="145"/>
    </row>
    <row r="612" spans="2:8" s="140" customFormat="1" ht="18" customHeight="1" x14ac:dyDescent="0.2">
      <c r="B612" s="141"/>
      <c r="C612" s="129"/>
      <c r="D612" s="156"/>
      <c r="E612" s="145"/>
      <c r="F612" s="145"/>
      <c r="H612" s="145"/>
    </row>
    <row r="613" spans="2:8" s="140" customFormat="1" ht="18" customHeight="1" x14ac:dyDescent="0.2">
      <c r="B613" s="141"/>
      <c r="C613" s="129"/>
      <c r="D613" s="156"/>
      <c r="E613" s="145"/>
      <c r="F613" s="145"/>
      <c r="H613" s="145"/>
    </row>
    <row r="614" spans="2:8" s="140" customFormat="1" ht="18" customHeight="1" x14ac:dyDescent="0.2">
      <c r="B614" s="141"/>
      <c r="C614" s="129"/>
      <c r="D614" s="156"/>
      <c r="E614" s="145"/>
      <c r="F614" s="145"/>
      <c r="H614" s="145"/>
    </row>
    <row r="615" spans="2:8" s="140" customFormat="1" ht="18" customHeight="1" x14ac:dyDescent="0.2">
      <c r="B615" s="141"/>
      <c r="C615" s="129"/>
      <c r="D615" s="156"/>
      <c r="E615" s="145"/>
      <c r="F615" s="145"/>
      <c r="H615" s="145"/>
    </row>
    <row r="616" spans="2:8" s="140" customFormat="1" ht="18" customHeight="1" x14ac:dyDescent="0.2">
      <c r="B616" s="141"/>
      <c r="C616" s="129"/>
      <c r="D616" s="156"/>
      <c r="E616" s="145"/>
      <c r="F616" s="145"/>
      <c r="H616" s="145"/>
    </row>
    <row r="617" spans="2:8" s="140" customFormat="1" ht="18" customHeight="1" x14ac:dyDescent="0.2">
      <c r="B617" s="141"/>
      <c r="C617" s="129"/>
      <c r="D617" s="156"/>
      <c r="E617" s="145"/>
      <c r="F617" s="145"/>
      <c r="H617" s="145"/>
    </row>
    <row r="618" spans="2:8" s="140" customFormat="1" ht="18" customHeight="1" x14ac:dyDescent="0.2">
      <c r="B618" s="141"/>
      <c r="C618" s="129"/>
      <c r="D618" s="156"/>
      <c r="E618" s="145"/>
      <c r="F618" s="145"/>
      <c r="H618" s="145"/>
    </row>
    <row r="619" spans="2:8" s="140" customFormat="1" ht="18" customHeight="1" x14ac:dyDescent="0.2">
      <c r="B619" s="141"/>
      <c r="C619" s="129"/>
      <c r="D619" s="156"/>
      <c r="E619" s="145"/>
      <c r="F619" s="145"/>
      <c r="H619" s="145"/>
    </row>
    <row r="620" spans="2:8" s="140" customFormat="1" ht="18" customHeight="1" x14ac:dyDescent="0.2">
      <c r="B620" s="141"/>
      <c r="C620" s="129"/>
      <c r="D620" s="156"/>
      <c r="E620" s="145"/>
      <c r="F620" s="145"/>
      <c r="H620" s="145"/>
    </row>
    <row r="621" spans="2:8" s="140" customFormat="1" ht="18" customHeight="1" x14ac:dyDescent="0.2">
      <c r="B621" s="141"/>
      <c r="C621" s="129"/>
      <c r="D621" s="156"/>
      <c r="E621" s="145"/>
      <c r="F621" s="145"/>
      <c r="H621" s="145"/>
    </row>
    <row r="622" spans="2:8" s="140" customFormat="1" ht="18" customHeight="1" x14ac:dyDescent="0.2">
      <c r="B622" s="141"/>
      <c r="C622" s="129"/>
      <c r="D622" s="156"/>
      <c r="E622" s="145"/>
      <c r="F622" s="145"/>
      <c r="H622" s="145"/>
    </row>
    <row r="623" spans="2:8" s="140" customFormat="1" ht="18" customHeight="1" x14ac:dyDescent="0.2">
      <c r="B623" s="141"/>
      <c r="C623" s="129"/>
      <c r="D623" s="156"/>
      <c r="E623" s="145"/>
      <c r="F623" s="145"/>
      <c r="H623" s="145"/>
    </row>
    <row r="624" spans="2:8" s="140" customFormat="1" ht="18" customHeight="1" x14ac:dyDescent="0.2">
      <c r="B624" s="141"/>
      <c r="C624" s="129"/>
      <c r="D624" s="156"/>
      <c r="E624" s="145"/>
      <c r="F624" s="145"/>
      <c r="H624" s="145"/>
    </row>
    <row r="625" spans="2:8" s="140" customFormat="1" ht="18" customHeight="1" x14ac:dyDescent="0.2">
      <c r="B625" s="141"/>
      <c r="C625" s="129"/>
      <c r="D625" s="156"/>
      <c r="E625" s="145"/>
      <c r="F625" s="145"/>
      <c r="H625" s="145"/>
    </row>
    <row r="626" spans="2:8" s="140" customFormat="1" ht="18" customHeight="1" x14ac:dyDescent="0.2">
      <c r="B626" s="141"/>
      <c r="C626" s="129"/>
      <c r="D626" s="156"/>
      <c r="E626" s="145"/>
      <c r="F626" s="145"/>
      <c r="H626" s="145"/>
    </row>
    <row r="627" spans="2:8" s="140" customFormat="1" ht="18" customHeight="1" x14ac:dyDescent="0.2">
      <c r="B627" s="141"/>
      <c r="C627" s="129"/>
      <c r="D627" s="156"/>
      <c r="E627" s="145"/>
      <c r="F627" s="145"/>
      <c r="H627" s="145"/>
    </row>
    <row r="628" spans="2:8" s="140" customFormat="1" ht="18" customHeight="1" x14ac:dyDescent="0.2">
      <c r="B628" s="141"/>
      <c r="C628" s="129"/>
      <c r="D628" s="156"/>
      <c r="E628" s="145"/>
      <c r="F628" s="145"/>
      <c r="H628" s="145"/>
    </row>
    <row r="629" spans="2:8" s="140" customFormat="1" ht="18" customHeight="1" x14ac:dyDescent="0.2">
      <c r="B629" s="141"/>
      <c r="C629" s="129"/>
      <c r="D629" s="156"/>
      <c r="E629" s="145"/>
      <c r="F629" s="145"/>
      <c r="H629" s="145"/>
    </row>
    <row r="630" spans="2:8" s="140" customFormat="1" ht="18" customHeight="1" x14ac:dyDescent="0.2">
      <c r="B630" s="141"/>
      <c r="C630" s="129"/>
      <c r="D630" s="156"/>
      <c r="E630" s="145"/>
      <c r="F630" s="145"/>
      <c r="H630" s="145"/>
    </row>
    <row r="631" spans="2:8" s="140" customFormat="1" ht="18" customHeight="1" x14ac:dyDescent="0.2">
      <c r="B631" s="141"/>
      <c r="C631" s="129"/>
      <c r="D631" s="156"/>
      <c r="E631" s="145"/>
      <c r="F631" s="145"/>
      <c r="H631" s="145"/>
    </row>
    <row r="632" spans="2:8" s="140" customFormat="1" ht="18" customHeight="1" x14ac:dyDescent="0.2">
      <c r="B632" s="141"/>
      <c r="C632" s="129"/>
      <c r="D632" s="156"/>
      <c r="E632" s="145"/>
      <c r="F632" s="145"/>
      <c r="H632" s="145"/>
    </row>
    <row r="633" spans="2:8" s="140" customFormat="1" ht="18" customHeight="1" x14ac:dyDescent="0.2">
      <c r="B633" s="141"/>
      <c r="C633" s="129"/>
      <c r="D633" s="156"/>
      <c r="E633" s="145"/>
      <c r="F633" s="145"/>
      <c r="H633" s="145"/>
    </row>
    <row r="634" spans="2:8" s="140" customFormat="1" ht="18" customHeight="1" x14ac:dyDescent="0.2">
      <c r="B634" s="141"/>
      <c r="C634" s="129"/>
      <c r="D634" s="156"/>
      <c r="E634" s="145"/>
      <c r="F634" s="145"/>
      <c r="H634" s="145"/>
    </row>
    <row r="635" spans="2:8" s="140" customFormat="1" ht="18" customHeight="1" x14ac:dyDescent="0.2">
      <c r="B635" s="141"/>
      <c r="C635" s="129"/>
      <c r="D635" s="156"/>
      <c r="E635" s="145"/>
      <c r="F635" s="145"/>
      <c r="H635" s="145"/>
    </row>
    <row r="636" spans="2:8" s="140" customFormat="1" ht="18" customHeight="1" x14ac:dyDescent="0.2">
      <c r="B636" s="141"/>
      <c r="C636" s="129"/>
      <c r="D636" s="156"/>
      <c r="E636" s="145"/>
      <c r="F636" s="145"/>
      <c r="H636" s="145"/>
    </row>
    <row r="637" spans="2:8" s="140" customFormat="1" ht="18" customHeight="1" x14ac:dyDescent="0.2">
      <c r="B637" s="141"/>
      <c r="C637" s="129"/>
      <c r="D637" s="156"/>
      <c r="E637" s="145"/>
      <c r="F637" s="145"/>
      <c r="H637" s="145"/>
    </row>
    <row r="638" spans="2:8" s="140" customFormat="1" ht="18" customHeight="1" x14ac:dyDescent="0.2">
      <c r="B638" s="141"/>
      <c r="C638" s="129"/>
      <c r="D638" s="156"/>
      <c r="E638" s="145"/>
      <c r="F638" s="145"/>
      <c r="H638" s="145"/>
    </row>
    <row r="639" spans="2:8" s="140" customFormat="1" ht="18" customHeight="1" x14ac:dyDescent="0.2">
      <c r="B639" s="141"/>
      <c r="C639" s="129"/>
      <c r="D639" s="156"/>
      <c r="E639" s="145"/>
      <c r="F639" s="145"/>
      <c r="H639" s="145"/>
    </row>
    <row r="640" spans="2:8" s="140" customFormat="1" ht="18" customHeight="1" x14ac:dyDescent="0.2">
      <c r="B640" s="141"/>
      <c r="C640" s="129"/>
      <c r="D640" s="156"/>
      <c r="E640" s="145"/>
      <c r="F640" s="145"/>
      <c r="H640" s="145"/>
    </row>
    <row r="641" spans="2:8" s="140" customFormat="1" ht="18" customHeight="1" x14ac:dyDescent="0.2">
      <c r="B641" s="141"/>
      <c r="C641" s="129"/>
      <c r="D641" s="156"/>
      <c r="E641" s="145"/>
      <c r="F641" s="145"/>
      <c r="H641" s="145"/>
    </row>
    <row r="642" spans="2:8" s="140" customFormat="1" ht="18" customHeight="1" x14ac:dyDescent="0.2">
      <c r="B642" s="141"/>
      <c r="C642" s="129"/>
      <c r="D642" s="156"/>
      <c r="E642" s="145"/>
      <c r="F642" s="145"/>
      <c r="H642" s="145"/>
    </row>
    <row r="643" spans="2:8" s="140" customFormat="1" ht="18" customHeight="1" x14ac:dyDescent="0.2">
      <c r="B643" s="141"/>
      <c r="C643" s="129"/>
      <c r="D643" s="156"/>
      <c r="E643" s="145"/>
      <c r="F643" s="145"/>
      <c r="H643" s="145"/>
    </row>
    <row r="644" spans="2:8" s="140" customFormat="1" ht="18" customHeight="1" x14ac:dyDescent="0.2">
      <c r="B644" s="141"/>
      <c r="C644" s="129"/>
      <c r="D644" s="156"/>
      <c r="E644" s="145"/>
      <c r="F644" s="145"/>
      <c r="H644" s="145"/>
    </row>
    <row r="645" spans="2:8" s="140" customFormat="1" ht="18" customHeight="1" x14ac:dyDescent="0.2">
      <c r="B645" s="141"/>
      <c r="C645" s="129"/>
      <c r="D645" s="156"/>
      <c r="E645" s="145"/>
      <c r="F645" s="145"/>
      <c r="H645" s="145"/>
    </row>
    <row r="646" spans="2:8" s="140" customFormat="1" ht="18" customHeight="1" x14ac:dyDescent="0.2">
      <c r="B646" s="141"/>
      <c r="C646" s="129"/>
      <c r="D646" s="156"/>
      <c r="E646" s="145"/>
      <c r="F646" s="145"/>
      <c r="H646" s="145"/>
    </row>
    <row r="647" spans="2:8" s="140" customFormat="1" ht="18" customHeight="1" x14ac:dyDescent="0.2">
      <c r="B647" s="141"/>
      <c r="C647" s="129"/>
      <c r="D647" s="156"/>
      <c r="E647" s="145"/>
      <c r="F647" s="145"/>
      <c r="H647" s="145"/>
    </row>
    <row r="648" spans="2:8" s="140" customFormat="1" ht="18" customHeight="1" x14ac:dyDescent="0.2">
      <c r="B648" s="141"/>
      <c r="C648" s="129"/>
      <c r="D648" s="156"/>
      <c r="E648" s="145"/>
      <c r="F648" s="145"/>
      <c r="H648" s="145"/>
    </row>
    <row r="649" spans="2:8" s="140" customFormat="1" ht="18" customHeight="1" x14ac:dyDescent="0.2">
      <c r="B649" s="141"/>
      <c r="C649" s="129"/>
      <c r="D649" s="156"/>
      <c r="E649" s="145"/>
      <c r="F649" s="145"/>
      <c r="H649" s="145"/>
    </row>
    <row r="650" spans="2:8" s="140" customFormat="1" ht="18" customHeight="1" x14ac:dyDescent="0.2">
      <c r="B650" s="141"/>
      <c r="C650" s="129"/>
      <c r="D650" s="156"/>
      <c r="E650" s="145"/>
      <c r="F650" s="145"/>
      <c r="H650" s="145"/>
    </row>
    <row r="651" spans="2:8" s="140" customFormat="1" ht="18" customHeight="1" x14ac:dyDescent="0.2">
      <c r="B651" s="141"/>
      <c r="C651" s="129"/>
      <c r="D651" s="156"/>
      <c r="E651" s="145"/>
      <c r="F651" s="145"/>
      <c r="H651" s="145"/>
    </row>
    <row r="652" spans="2:8" s="140" customFormat="1" ht="18" customHeight="1" x14ac:dyDescent="0.2">
      <c r="B652" s="141"/>
      <c r="C652" s="129"/>
      <c r="D652" s="156"/>
      <c r="E652" s="145"/>
      <c r="F652" s="145"/>
      <c r="H652" s="145"/>
    </row>
    <row r="653" spans="2:8" s="140" customFormat="1" ht="18" customHeight="1" x14ac:dyDescent="0.2">
      <c r="B653" s="141"/>
      <c r="C653" s="129"/>
      <c r="D653" s="156"/>
      <c r="E653" s="145"/>
      <c r="F653" s="145"/>
      <c r="H653" s="145"/>
    </row>
    <row r="654" spans="2:8" s="140" customFormat="1" ht="18" customHeight="1" x14ac:dyDescent="0.2">
      <c r="B654" s="141"/>
      <c r="C654" s="129"/>
      <c r="D654" s="156"/>
      <c r="E654" s="145"/>
      <c r="F654" s="145"/>
      <c r="H654" s="145"/>
    </row>
    <row r="655" spans="2:8" s="140" customFormat="1" ht="18" customHeight="1" x14ac:dyDescent="0.2">
      <c r="B655" s="141"/>
      <c r="C655" s="129"/>
      <c r="D655" s="156"/>
      <c r="E655" s="145"/>
      <c r="F655" s="145"/>
      <c r="H655" s="145"/>
    </row>
    <row r="656" spans="2:8" s="140" customFormat="1" ht="18" customHeight="1" x14ac:dyDescent="0.2">
      <c r="B656" s="141"/>
      <c r="C656" s="129"/>
      <c r="D656" s="156"/>
      <c r="E656" s="145"/>
      <c r="F656" s="145"/>
      <c r="H656" s="145"/>
    </row>
    <row r="657" spans="2:8" s="140" customFormat="1" ht="18" customHeight="1" x14ac:dyDescent="0.2">
      <c r="B657" s="141"/>
      <c r="C657" s="129"/>
      <c r="D657" s="156"/>
      <c r="E657" s="145"/>
      <c r="F657" s="145"/>
      <c r="H657" s="145"/>
    </row>
    <row r="658" spans="2:8" s="140" customFormat="1" ht="18" customHeight="1" x14ac:dyDescent="0.2">
      <c r="B658" s="141"/>
      <c r="C658" s="129"/>
      <c r="D658" s="156"/>
      <c r="E658" s="145"/>
      <c r="F658" s="145"/>
      <c r="H658" s="145"/>
    </row>
    <row r="659" spans="2:8" s="140" customFormat="1" ht="18" customHeight="1" x14ac:dyDescent="0.2">
      <c r="B659" s="141"/>
      <c r="C659" s="129"/>
      <c r="D659" s="156"/>
      <c r="E659" s="145"/>
      <c r="F659" s="145"/>
      <c r="H659" s="145"/>
    </row>
    <row r="660" spans="2:8" s="140" customFormat="1" ht="18" customHeight="1" x14ac:dyDescent="0.2">
      <c r="B660" s="141"/>
      <c r="C660" s="129"/>
      <c r="D660" s="156"/>
      <c r="E660" s="145"/>
      <c r="F660" s="145"/>
      <c r="H660" s="145"/>
    </row>
    <row r="661" spans="2:8" s="140" customFormat="1" ht="18" customHeight="1" x14ac:dyDescent="0.2">
      <c r="B661" s="141"/>
      <c r="C661" s="129"/>
      <c r="D661" s="156"/>
      <c r="E661" s="145"/>
      <c r="F661" s="145"/>
      <c r="H661" s="145"/>
    </row>
    <row r="662" spans="2:8" s="140" customFormat="1" ht="18" customHeight="1" x14ac:dyDescent="0.2">
      <c r="B662" s="141"/>
      <c r="C662" s="129"/>
      <c r="D662" s="156"/>
      <c r="E662" s="145"/>
      <c r="F662" s="145"/>
      <c r="H662" s="145"/>
    </row>
    <row r="663" spans="2:8" s="140" customFormat="1" ht="18" customHeight="1" x14ac:dyDescent="0.2">
      <c r="B663" s="141"/>
      <c r="C663" s="129"/>
      <c r="D663" s="156"/>
      <c r="E663" s="145"/>
      <c r="F663" s="145"/>
      <c r="H663" s="145"/>
    </row>
    <row r="664" spans="2:8" s="140" customFormat="1" ht="18" customHeight="1" x14ac:dyDescent="0.2">
      <c r="B664" s="141"/>
      <c r="C664" s="129"/>
      <c r="D664" s="156"/>
      <c r="E664" s="145"/>
      <c r="F664" s="145"/>
      <c r="H664" s="145"/>
    </row>
    <row r="665" spans="2:8" s="140" customFormat="1" ht="18" customHeight="1" x14ac:dyDescent="0.2">
      <c r="B665" s="141"/>
      <c r="C665" s="129"/>
      <c r="D665" s="156"/>
      <c r="E665" s="145"/>
      <c r="F665" s="145"/>
      <c r="H665" s="145"/>
    </row>
    <row r="666" spans="2:8" s="140" customFormat="1" ht="18" customHeight="1" x14ac:dyDescent="0.2">
      <c r="B666" s="141"/>
      <c r="C666" s="129"/>
      <c r="D666" s="156"/>
      <c r="E666" s="145"/>
      <c r="F666" s="145"/>
      <c r="H666" s="145"/>
    </row>
    <row r="667" spans="2:8" s="140" customFormat="1" ht="18" customHeight="1" x14ac:dyDescent="0.2">
      <c r="B667" s="141"/>
      <c r="C667" s="129"/>
      <c r="D667" s="156"/>
      <c r="E667" s="145"/>
      <c r="F667" s="145"/>
      <c r="H667" s="145"/>
    </row>
    <row r="668" spans="2:8" s="140" customFormat="1" ht="18" customHeight="1" x14ac:dyDescent="0.2">
      <c r="B668" s="141"/>
      <c r="C668" s="129"/>
      <c r="D668" s="156"/>
      <c r="E668" s="145"/>
      <c r="F668" s="145"/>
      <c r="H668" s="145"/>
    </row>
    <row r="669" spans="2:8" s="140" customFormat="1" ht="18" customHeight="1" x14ac:dyDescent="0.2">
      <c r="B669" s="141"/>
      <c r="C669" s="129"/>
      <c r="D669" s="156"/>
      <c r="E669" s="145"/>
      <c r="F669" s="145"/>
      <c r="H669" s="145"/>
    </row>
    <row r="670" spans="2:8" s="140" customFormat="1" ht="18" customHeight="1" x14ac:dyDescent="0.2">
      <c r="B670" s="141"/>
      <c r="C670" s="129"/>
      <c r="D670" s="156"/>
      <c r="E670" s="145"/>
      <c r="F670" s="145"/>
      <c r="H670" s="145"/>
    </row>
    <row r="671" spans="2:8" s="140" customFormat="1" ht="18" customHeight="1" x14ac:dyDescent="0.2">
      <c r="B671" s="141"/>
      <c r="C671" s="129"/>
      <c r="D671" s="156"/>
      <c r="E671" s="145"/>
      <c r="F671" s="145"/>
      <c r="H671" s="145"/>
    </row>
    <row r="672" spans="2:8" s="140" customFormat="1" ht="18" customHeight="1" x14ac:dyDescent="0.2">
      <c r="B672" s="141"/>
      <c r="C672" s="129"/>
      <c r="D672" s="156"/>
      <c r="E672" s="145"/>
      <c r="F672" s="145"/>
      <c r="H672" s="145"/>
    </row>
    <row r="673" spans="2:8" s="140" customFormat="1" ht="18" customHeight="1" x14ac:dyDescent="0.2">
      <c r="B673" s="141"/>
      <c r="C673" s="129"/>
      <c r="D673" s="156"/>
      <c r="E673" s="145"/>
      <c r="F673" s="145"/>
      <c r="H673" s="145"/>
    </row>
    <row r="674" spans="2:8" s="140" customFormat="1" ht="18" customHeight="1" x14ac:dyDescent="0.2">
      <c r="B674" s="141"/>
      <c r="C674" s="129"/>
      <c r="D674" s="156"/>
      <c r="E674" s="145"/>
      <c r="F674" s="145"/>
      <c r="H674" s="145"/>
    </row>
    <row r="675" spans="2:8" s="140" customFormat="1" ht="18" customHeight="1" x14ac:dyDescent="0.2">
      <c r="B675" s="141"/>
      <c r="C675" s="129"/>
      <c r="D675" s="156"/>
      <c r="E675" s="145"/>
      <c r="F675" s="145"/>
      <c r="H675" s="145"/>
    </row>
    <row r="676" spans="2:8" s="140" customFormat="1" ht="18" customHeight="1" x14ac:dyDescent="0.2">
      <c r="B676" s="141"/>
      <c r="C676" s="129"/>
      <c r="D676" s="156"/>
      <c r="E676" s="145"/>
      <c r="F676" s="145"/>
      <c r="H676" s="145"/>
    </row>
    <row r="677" spans="2:8" s="140" customFormat="1" ht="18" customHeight="1" x14ac:dyDescent="0.2">
      <c r="B677" s="141"/>
      <c r="C677" s="129"/>
      <c r="D677" s="156"/>
      <c r="E677" s="145"/>
      <c r="F677" s="145"/>
      <c r="H677" s="145"/>
    </row>
    <row r="678" spans="2:8" s="140" customFormat="1" ht="18" customHeight="1" x14ac:dyDescent="0.2">
      <c r="B678" s="141"/>
      <c r="C678" s="129"/>
      <c r="D678" s="156"/>
      <c r="E678" s="145"/>
      <c r="F678" s="145"/>
      <c r="H678" s="145"/>
    </row>
    <row r="679" spans="2:8" s="140" customFormat="1" ht="18" customHeight="1" x14ac:dyDescent="0.2">
      <c r="B679" s="141"/>
      <c r="C679" s="129"/>
      <c r="D679" s="156"/>
      <c r="E679" s="145"/>
      <c r="F679" s="145"/>
      <c r="H679" s="145"/>
    </row>
    <row r="680" spans="2:8" s="140" customFormat="1" ht="18" customHeight="1" x14ac:dyDescent="0.2">
      <c r="B680" s="141"/>
      <c r="C680" s="129"/>
      <c r="D680" s="156"/>
      <c r="E680" s="145"/>
      <c r="F680" s="145"/>
      <c r="H680" s="145"/>
    </row>
    <row r="681" spans="2:8" s="140" customFormat="1" ht="18" customHeight="1" x14ac:dyDescent="0.2">
      <c r="B681" s="141"/>
      <c r="C681" s="129"/>
      <c r="D681" s="156"/>
      <c r="E681" s="145"/>
      <c r="F681" s="145"/>
      <c r="H681" s="145"/>
    </row>
    <row r="682" spans="2:8" s="140" customFormat="1" ht="18" customHeight="1" x14ac:dyDescent="0.2">
      <c r="B682" s="141"/>
      <c r="C682" s="129"/>
      <c r="D682" s="156"/>
      <c r="E682" s="145"/>
      <c r="F682" s="145"/>
      <c r="H682" s="145"/>
    </row>
    <row r="683" spans="2:8" s="140" customFormat="1" ht="18" customHeight="1" x14ac:dyDescent="0.2">
      <c r="B683" s="141"/>
      <c r="C683" s="129"/>
      <c r="D683" s="156"/>
      <c r="E683" s="145"/>
      <c r="F683" s="145"/>
      <c r="H683" s="145"/>
    </row>
    <row r="684" spans="2:8" s="140" customFormat="1" ht="18" customHeight="1" x14ac:dyDescent="0.2">
      <c r="B684" s="141"/>
      <c r="C684" s="129"/>
      <c r="D684" s="156"/>
      <c r="E684" s="145"/>
      <c r="F684" s="145"/>
      <c r="H684" s="145"/>
    </row>
    <row r="685" spans="2:8" s="140" customFormat="1" ht="18" customHeight="1" x14ac:dyDescent="0.2">
      <c r="B685" s="141"/>
      <c r="C685" s="129"/>
      <c r="D685" s="156"/>
      <c r="E685" s="145"/>
      <c r="F685" s="145"/>
      <c r="H685" s="145"/>
    </row>
    <row r="686" spans="2:8" s="140" customFormat="1" ht="18" customHeight="1" x14ac:dyDescent="0.2">
      <c r="B686" s="141"/>
      <c r="C686" s="129"/>
      <c r="D686" s="156"/>
      <c r="E686" s="145"/>
      <c r="F686" s="145"/>
      <c r="H686" s="145"/>
    </row>
    <row r="687" spans="2:8" s="140" customFormat="1" ht="18" customHeight="1" x14ac:dyDescent="0.2">
      <c r="B687" s="141"/>
      <c r="C687" s="129"/>
      <c r="D687" s="156"/>
      <c r="E687" s="145"/>
      <c r="F687" s="145"/>
      <c r="H687" s="145"/>
    </row>
    <row r="688" spans="2:8" s="140" customFormat="1" ht="18" customHeight="1" x14ac:dyDescent="0.2">
      <c r="B688" s="141"/>
      <c r="C688" s="129"/>
      <c r="D688" s="156"/>
      <c r="E688" s="145"/>
      <c r="F688" s="145"/>
      <c r="H688" s="145"/>
    </row>
    <row r="689" spans="2:8" s="140" customFormat="1" ht="18" customHeight="1" x14ac:dyDescent="0.2">
      <c r="B689" s="141"/>
      <c r="C689" s="129"/>
      <c r="D689" s="156"/>
      <c r="E689" s="145"/>
      <c r="F689" s="145"/>
      <c r="H689" s="145"/>
    </row>
    <row r="690" spans="2:8" s="140" customFormat="1" ht="18" customHeight="1" x14ac:dyDescent="0.2">
      <c r="B690" s="141"/>
      <c r="C690" s="129"/>
      <c r="D690" s="156"/>
      <c r="E690" s="145"/>
      <c r="F690" s="145"/>
      <c r="H690" s="145"/>
    </row>
    <row r="691" spans="2:8" s="140" customFormat="1" ht="18" customHeight="1" x14ac:dyDescent="0.2">
      <c r="B691" s="141"/>
      <c r="C691" s="129"/>
      <c r="D691" s="156"/>
      <c r="E691" s="145"/>
      <c r="F691" s="145"/>
      <c r="H691" s="145"/>
    </row>
    <row r="692" spans="2:8" s="140" customFormat="1" ht="18" customHeight="1" x14ac:dyDescent="0.2">
      <c r="B692" s="141"/>
      <c r="C692" s="129"/>
      <c r="D692" s="156"/>
      <c r="E692" s="145"/>
      <c r="F692" s="145"/>
      <c r="H692" s="145"/>
    </row>
    <row r="693" spans="2:8" s="140" customFormat="1" ht="18" customHeight="1" x14ac:dyDescent="0.2">
      <c r="B693" s="141"/>
      <c r="C693" s="129"/>
      <c r="D693" s="156"/>
      <c r="E693" s="145"/>
      <c r="F693" s="145"/>
      <c r="H693" s="145"/>
    </row>
    <row r="694" spans="2:8" s="140" customFormat="1" ht="18" customHeight="1" x14ac:dyDescent="0.2">
      <c r="B694" s="141"/>
      <c r="C694" s="129"/>
      <c r="D694" s="156"/>
      <c r="E694" s="145"/>
      <c r="F694" s="145"/>
      <c r="H694" s="145"/>
    </row>
    <row r="695" spans="2:8" s="140" customFormat="1" ht="18" customHeight="1" x14ac:dyDescent="0.2">
      <c r="B695" s="141"/>
      <c r="C695" s="129"/>
      <c r="D695" s="156"/>
      <c r="E695" s="145"/>
      <c r="F695" s="145"/>
      <c r="H695" s="145"/>
    </row>
    <row r="696" spans="2:8" s="140" customFormat="1" ht="18" customHeight="1" x14ac:dyDescent="0.2">
      <c r="B696" s="141"/>
      <c r="C696" s="129"/>
      <c r="D696" s="156"/>
      <c r="E696" s="145"/>
      <c r="F696" s="145"/>
      <c r="H696" s="145"/>
    </row>
    <row r="697" spans="2:8" s="140" customFormat="1" ht="18" customHeight="1" x14ac:dyDescent="0.2">
      <c r="B697" s="141"/>
      <c r="C697" s="129"/>
      <c r="D697" s="156"/>
      <c r="E697" s="145"/>
      <c r="F697" s="145"/>
      <c r="H697" s="145"/>
    </row>
    <row r="698" spans="2:8" s="140" customFormat="1" ht="18" customHeight="1" x14ac:dyDescent="0.2">
      <c r="B698" s="141"/>
      <c r="C698" s="129"/>
      <c r="D698" s="156"/>
      <c r="E698" s="145"/>
      <c r="F698" s="145"/>
      <c r="H698" s="145"/>
    </row>
    <row r="699" spans="2:8" s="140" customFormat="1" ht="18" customHeight="1" x14ac:dyDescent="0.2">
      <c r="B699" s="141"/>
      <c r="C699" s="129"/>
      <c r="D699" s="156"/>
      <c r="E699" s="145"/>
      <c r="F699" s="145"/>
      <c r="H699" s="145"/>
    </row>
    <row r="700" spans="2:8" s="140" customFormat="1" ht="18" customHeight="1" x14ac:dyDescent="0.2">
      <c r="B700" s="141"/>
      <c r="C700" s="129"/>
      <c r="D700" s="156"/>
      <c r="E700" s="145"/>
      <c r="F700" s="145"/>
      <c r="H700" s="145"/>
    </row>
    <row r="701" spans="2:8" s="140" customFormat="1" ht="18" customHeight="1" x14ac:dyDescent="0.2">
      <c r="B701" s="141"/>
      <c r="C701" s="129"/>
      <c r="D701" s="156"/>
      <c r="E701" s="145"/>
      <c r="F701" s="145"/>
      <c r="H701" s="145"/>
    </row>
    <row r="702" spans="2:8" s="140" customFormat="1" ht="18" customHeight="1" x14ac:dyDescent="0.2">
      <c r="B702" s="141"/>
      <c r="C702" s="129"/>
      <c r="D702" s="156"/>
      <c r="E702" s="145"/>
      <c r="F702" s="145"/>
      <c r="H702" s="145"/>
    </row>
    <row r="703" spans="2:8" s="140" customFormat="1" ht="18" customHeight="1" x14ac:dyDescent="0.2">
      <c r="B703" s="141"/>
      <c r="C703" s="129"/>
      <c r="D703" s="156"/>
      <c r="E703" s="145"/>
      <c r="F703" s="145"/>
      <c r="H703" s="145"/>
    </row>
    <row r="704" spans="2:8" s="140" customFormat="1" ht="18" customHeight="1" x14ac:dyDescent="0.2">
      <c r="B704" s="141"/>
      <c r="C704" s="129"/>
      <c r="D704" s="156"/>
      <c r="E704" s="145"/>
      <c r="F704" s="145"/>
      <c r="H704" s="145"/>
    </row>
    <row r="705" spans="2:8" s="140" customFormat="1" ht="18" customHeight="1" x14ac:dyDescent="0.2">
      <c r="B705" s="141"/>
      <c r="C705" s="129"/>
      <c r="D705" s="156"/>
      <c r="E705" s="145"/>
      <c r="F705" s="145"/>
      <c r="H705" s="145"/>
    </row>
    <row r="706" spans="2:8" s="140" customFormat="1" ht="18" customHeight="1" x14ac:dyDescent="0.2">
      <c r="B706" s="141"/>
      <c r="C706" s="129"/>
      <c r="D706" s="156"/>
      <c r="E706" s="145"/>
      <c r="F706" s="145"/>
      <c r="H706" s="145"/>
    </row>
    <row r="707" spans="2:8" s="140" customFormat="1" ht="18" customHeight="1" x14ac:dyDescent="0.2">
      <c r="B707" s="141"/>
      <c r="C707" s="129"/>
      <c r="D707" s="156"/>
      <c r="E707" s="145"/>
      <c r="F707" s="145"/>
      <c r="H707" s="145"/>
    </row>
    <row r="708" spans="2:8" s="140" customFormat="1" ht="18" customHeight="1" x14ac:dyDescent="0.2">
      <c r="B708" s="141"/>
      <c r="C708" s="129"/>
      <c r="D708" s="156"/>
      <c r="E708" s="145"/>
      <c r="F708" s="145"/>
      <c r="H708" s="145"/>
    </row>
    <row r="709" spans="2:8" s="140" customFormat="1" ht="18" customHeight="1" x14ac:dyDescent="0.2">
      <c r="B709" s="141"/>
      <c r="C709" s="129"/>
      <c r="D709" s="156"/>
      <c r="E709" s="145"/>
      <c r="F709" s="145"/>
      <c r="H709" s="145"/>
    </row>
    <row r="710" spans="2:8" s="140" customFormat="1" ht="18" customHeight="1" x14ac:dyDescent="0.2">
      <c r="B710" s="141"/>
      <c r="C710" s="129"/>
      <c r="D710" s="156"/>
      <c r="E710" s="145"/>
      <c r="F710" s="145"/>
      <c r="H710" s="145"/>
    </row>
    <row r="711" spans="2:8" s="140" customFormat="1" ht="18" customHeight="1" x14ac:dyDescent="0.2">
      <c r="B711" s="141"/>
      <c r="C711" s="129"/>
      <c r="D711" s="156"/>
      <c r="E711" s="145"/>
      <c r="F711" s="145"/>
      <c r="H711" s="145"/>
    </row>
    <row r="712" spans="2:8" s="140" customFormat="1" ht="18" customHeight="1" x14ac:dyDescent="0.2">
      <c r="B712" s="141"/>
      <c r="C712" s="129"/>
      <c r="D712" s="156"/>
      <c r="E712" s="145"/>
      <c r="F712" s="145"/>
      <c r="H712" s="145"/>
    </row>
    <row r="713" spans="2:8" s="140" customFormat="1" ht="18" customHeight="1" x14ac:dyDescent="0.2">
      <c r="B713" s="141"/>
      <c r="C713" s="129"/>
      <c r="D713" s="156"/>
      <c r="E713" s="145"/>
      <c r="F713" s="145"/>
      <c r="H713" s="145"/>
    </row>
    <row r="714" spans="2:8" s="140" customFormat="1" ht="18" customHeight="1" x14ac:dyDescent="0.2">
      <c r="B714" s="141"/>
      <c r="C714" s="129"/>
      <c r="D714" s="156"/>
      <c r="E714" s="145"/>
      <c r="F714" s="145"/>
      <c r="H714" s="145"/>
    </row>
    <row r="715" spans="2:8" s="140" customFormat="1" ht="18" customHeight="1" x14ac:dyDescent="0.2">
      <c r="B715" s="141"/>
      <c r="C715" s="129"/>
      <c r="D715" s="156"/>
      <c r="E715" s="145"/>
      <c r="F715" s="145"/>
      <c r="H715" s="145"/>
    </row>
    <row r="716" spans="2:8" s="140" customFormat="1" ht="18" customHeight="1" x14ac:dyDescent="0.2">
      <c r="B716" s="141"/>
      <c r="C716" s="129"/>
      <c r="D716" s="156"/>
      <c r="E716" s="145"/>
      <c r="F716" s="145"/>
      <c r="H716" s="145"/>
    </row>
    <row r="717" spans="2:8" s="140" customFormat="1" ht="18" customHeight="1" x14ac:dyDescent="0.2">
      <c r="B717" s="141"/>
      <c r="C717" s="129"/>
      <c r="D717" s="156"/>
      <c r="E717" s="145"/>
      <c r="F717" s="145"/>
      <c r="H717" s="145"/>
    </row>
    <row r="718" spans="2:8" s="140" customFormat="1" ht="18" customHeight="1" x14ac:dyDescent="0.2">
      <c r="B718" s="141"/>
      <c r="C718" s="129"/>
      <c r="D718" s="156"/>
      <c r="E718" s="145"/>
      <c r="F718" s="145"/>
      <c r="H718" s="145"/>
    </row>
    <row r="719" spans="2:8" s="140" customFormat="1" ht="18" customHeight="1" x14ac:dyDescent="0.2">
      <c r="B719" s="141"/>
      <c r="C719" s="129"/>
      <c r="D719" s="156"/>
      <c r="E719" s="145"/>
      <c r="F719" s="145"/>
      <c r="H719" s="145"/>
    </row>
    <row r="720" spans="2:8" s="140" customFormat="1" ht="18" customHeight="1" x14ac:dyDescent="0.2">
      <c r="B720" s="141"/>
      <c r="C720" s="129"/>
      <c r="D720" s="156"/>
      <c r="E720" s="145"/>
      <c r="F720" s="145"/>
      <c r="H720" s="145"/>
    </row>
    <row r="721" spans="2:8" s="140" customFormat="1" ht="18" customHeight="1" x14ac:dyDescent="0.2">
      <c r="B721" s="141"/>
      <c r="C721" s="129"/>
      <c r="D721" s="156"/>
      <c r="E721" s="145"/>
      <c r="F721" s="145"/>
      <c r="H721" s="145"/>
    </row>
    <row r="722" spans="2:8" s="140" customFormat="1" ht="18" customHeight="1" x14ac:dyDescent="0.2">
      <c r="B722" s="141"/>
      <c r="C722" s="129"/>
      <c r="D722" s="156"/>
      <c r="E722" s="145"/>
      <c r="F722" s="145"/>
      <c r="H722" s="145"/>
    </row>
    <row r="723" spans="2:8" s="140" customFormat="1" ht="18" customHeight="1" x14ac:dyDescent="0.2">
      <c r="B723" s="141"/>
      <c r="C723" s="129"/>
      <c r="D723" s="156"/>
      <c r="E723" s="145"/>
      <c r="F723" s="145"/>
      <c r="H723" s="145"/>
    </row>
    <row r="724" spans="2:8" s="140" customFormat="1" ht="18" customHeight="1" x14ac:dyDescent="0.2">
      <c r="B724" s="141"/>
      <c r="C724" s="129"/>
      <c r="D724" s="156"/>
      <c r="E724" s="145"/>
      <c r="F724" s="145"/>
      <c r="H724" s="145"/>
    </row>
    <row r="725" spans="2:8" s="140" customFormat="1" ht="18" customHeight="1" x14ac:dyDescent="0.2">
      <c r="B725" s="141"/>
      <c r="C725" s="129"/>
      <c r="D725" s="156"/>
      <c r="E725" s="145"/>
      <c r="F725" s="145"/>
      <c r="H725" s="145"/>
    </row>
    <row r="726" spans="2:8" s="140" customFormat="1" ht="18" customHeight="1" x14ac:dyDescent="0.2">
      <c r="B726" s="141"/>
      <c r="C726" s="129"/>
      <c r="D726" s="156"/>
      <c r="E726" s="145"/>
      <c r="F726" s="145"/>
      <c r="H726" s="145"/>
    </row>
    <row r="727" spans="2:8" s="140" customFormat="1" ht="18" customHeight="1" x14ac:dyDescent="0.2">
      <c r="B727" s="141"/>
      <c r="C727" s="129"/>
      <c r="D727" s="156"/>
      <c r="E727" s="145"/>
      <c r="F727" s="145"/>
      <c r="H727" s="145"/>
    </row>
    <row r="728" spans="2:8" s="140" customFormat="1" ht="18" customHeight="1" x14ac:dyDescent="0.2">
      <c r="B728" s="141"/>
      <c r="C728" s="129"/>
      <c r="D728" s="156"/>
      <c r="E728" s="145"/>
      <c r="F728" s="145"/>
      <c r="H728" s="145"/>
    </row>
    <row r="729" spans="2:8" s="140" customFormat="1" ht="18" customHeight="1" x14ac:dyDescent="0.2">
      <c r="B729" s="141"/>
      <c r="C729" s="129"/>
      <c r="D729" s="156"/>
      <c r="E729" s="145"/>
      <c r="F729" s="145"/>
      <c r="H729" s="145"/>
    </row>
    <row r="730" spans="2:8" s="140" customFormat="1" ht="18" customHeight="1" x14ac:dyDescent="0.2">
      <c r="B730" s="141"/>
      <c r="C730" s="129"/>
      <c r="D730" s="156"/>
      <c r="E730" s="145"/>
      <c r="F730" s="145"/>
      <c r="H730" s="145"/>
    </row>
    <row r="731" spans="2:8" s="140" customFormat="1" ht="18" customHeight="1" x14ac:dyDescent="0.2">
      <c r="B731" s="141"/>
      <c r="C731" s="129"/>
      <c r="D731" s="156"/>
      <c r="E731" s="145"/>
      <c r="F731" s="145"/>
      <c r="H731" s="145"/>
    </row>
    <row r="732" spans="2:8" s="140" customFormat="1" ht="18" customHeight="1" x14ac:dyDescent="0.2">
      <c r="B732" s="141"/>
      <c r="C732" s="129"/>
      <c r="D732" s="156"/>
      <c r="E732" s="145"/>
      <c r="F732" s="145"/>
      <c r="H732" s="145"/>
    </row>
    <row r="733" spans="2:8" s="140" customFormat="1" ht="18" customHeight="1" x14ac:dyDescent="0.2">
      <c r="B733" s="141"/>
      <c r="C733" s="129"/>
      <c r="D733" s="156"/>
      <c r="E733" s="145"/>
      <c r="F733" s="145"/>
      <c r="H733" s="145"/>
    </row>
    <row r="734" spans="2:8" s="140" customFormat="1" ht="18" customHeight="1" x14ac:dyDescent="0.2">
      <c r="B734" s="141"/>
      <c r="C734" s="129"/>
      <c r="D734" s="156"/>
      <c r="E734" s="145"/>
      <c r="F734" s="145"/>
      <c r="H734" s="145"/>
    </row>
    <row r="735" spans="2:8" s="140" customFormat="1" ht="18" customHeight="1" x14ac:dyDescent="0.2">
      <c r="B735" s="141"/>
      <c r="C735" s="129"/>
      <c r="D735" s="156"/>
      <c r="E735" s="145"/>
      <c r="F735" s="145"/>
      <c r="H735" s="145"/>
    </row>
    <row r="736" spans="2:8" s="140" customFormat="1" ht="18" customHeight="1" x14ac:dyDescent="0.2">
      <c r="B736" s="141"/>
      <c r="C736" s="129"/>
      <c r="D736" s="156"/>
      <c r="E736" s="145"/>
      <c r="F736" s="145"/>
      <c r="H736" s="145"/>
    </row>
    <row r="737" spans="2:8" s="140" customFormat="1" ht="18" customHeight="1" x14ac:dyDescent="0.2">
      <c r="B737" s="141"/>
      <c r="C737" s="129"/>
      <c r="D737" s="156"/>
      <c r="E737" s="145"/>
      <c r="F737" s="145"/>
      <c r="H737" s="145"/>
    </row>
    <row r="738" spans="2:8" s="140" customFormat="1" ht="18" customHeight="1" x14ac:dyDescent="0.2">
      <c r="B738" s="141"/>
      <c r="C738" s="129"/>
      <c r="D738" s="156"/>
      <c r="E738" s="145"/>
      <c r="F738" s="145"/>
      <c r="H738" s="145"/>
    </row>
    <row r="739" spans="2:8" s="140" customFormat="1" ht="18" customHeight="1" x14ac:dyDescent="0.2">
      <c r="B739" s="141"/>
      <c r="C739" s="129"/>
      <c r="D739" s="156"/>
      <c r="E739" s="145"/>
      <c r="F739" s="145"/>
      <c r="H739" s="145"/>
    </row>
    <row r="740" spans="2:8" s="140" customFormat="1" ht="18" customHeight="1" x14ac:dyDescent="0.2">
      <c r="B740" s="141"/>
      <c r="C740" s="129"/>
      <c r="D740" s="156"/>
      <c r="E740" s="145"/>
      <c r="F740" s="145"/>
      <c r="H740" s="145"/>
    </row>
    <row r="741" spans="2:8" s="140" customFormat="1" ht="18" customHeight="1" x14ac:dyDescent="0.2">
      <c r="B741" s="141"/>
      <c r="C741" s="129"/>
      <c r="D741" s="156"/>
      <c r="E741" s="145"/>
      <c r="F741" s="145"/>
      <c r="H741" s="145"/>
    </row>
    <row r="742" spans="2:8" s="140" customFormat="1" ht="18" customHeight="1" x14ac:dyDescent="0.2">
      <c r="B742" s="141"/>
      <c r="C742" s="129"/>
      <c r="D742" s="156"/>
      <c r="E742" s="145"/>
      <c r="F742" s="145"/>
      <c r="H742" s="145"/>
    </row>
    <row r="743" spans="2:8" s="140" customFormat="1" ht="18" customHeight="1" x14ac:dyDescent="0.2">
      <c r="B743" s="141"/>
      <c r="C743" s="129"/>
      <c r="D743" s="156"/>
      <c r="E743" s="145"/>
      <c r="F743" s="145"/>
      <c r="H743" s="145"/>
    </row>
    <row r="744" spans="2:8" s="140" customFormat="1" ht="18" customHeight="1" x14ac:dyDescent="0.2">
      <c r="B744" s="141"/>
      <c r="C744" s="129"/>
      <c r="D744" s="156"/>
      <c r="E744" s="145"/>
      <c r="F744" s="145"/>
      <c r="H744" s="145"/>
    </row>
    <row r="745" spans="2:8" s="140" customFormat="1" ht="18" customHeight="1" x14ac:dyDescent="0.2">
      <c r="B745" s="141"/>
      <c r="C745" s="129"/>
      <c r="D745" s="156"/>
      <c r="E745" s="145"/>
      <c r="F745" s="145"/>
      <c r="H745" s="145"/>
    </row>
    <row r="746" spans="2:8" s="140" customFormat="1" ht="18" customHeight="1" x14ac:dyDescent="0.2">
      <c r="B746" s="141"/>
      <c r="C746" s="129"/>
      <c r="D746" s="156"/>
      <c r="E746" s="145"/>
      <c r="F746" s="145"/>
      <c r="H746" s="145"/>
    </row>
    <row r="747" spans="2:8" s="140" customFormat="1" ht="18" customHeight="1" x14ac:dyDescent="0.2">
      <c r="B747" s="141"/>
      <c r="C747" s="129"/>
      <c r="D747" s="156"/>
      <c r="E747" s="145"/>
      <c r="F747" s="145"/>
      <c r="H747" s="145"/>
    </row>
    <row r="748" spans="2:8" s="140" customFormat="1" ht="18" customHeight="1" x14ac:dyDescent="0.2">
      <c r="B748" s="141"/>
      <c r="C748" s="129"/>
      <c r="D748" s="156"/>
      <c r="E748" s="145"/>
      <c r="F748" s="145"/>
      <c r="H748" s="145"/>
    </row>
    <row r="749" spans="2:8" s="140" customFormat="1" ht="18" customHeight="1" x14ac:dyDescent="0.2">
      <c r="B749" s="141"/>
      <c r="C749" s="129"/>
      <c r="D749" s="156"/>
      <c r="E749" s="145"/>
      <c r="F749" s="145"/>
      <c r="H749" s="145"/>
    </row>
    <row r="750" spans="2:8" s="140" customFormat="1" ht="18" customHeight="1" x14ac:dyDescent="0.2">
      <c r="B750" s="141"/>
      <c r="C750" s="129"/>
      <c r="D750" s="156"/>
      <c r="E750" s="145"/>
      <c r="F750" s="145"/>
      <c r="H750" s="145"/>
    </row>
    <row r="751" spans="2:8" s="140" customFormat="1" ht="18" customHeight="1" x14ac:dyDescent="0.2">
      <c r="B751" s="141"/>
      <c r="C751" s="129"/>
      <c r="D751" s="156"/>
      <c r="E751" s="145"/>
      <c r="F751" s="145"/>
      <c r="H751" s="145"/>
    </row>
    <row r="752" spans="2:8" s="140" customFormat="1" ht="18" customHeight="1" x14ac:dyDescent="0.2">
      <c r="B752" s="141"/>
      <c r="C752" s="129"/>
      <c r="D752" s="156"/>
      <c r="E752" s="145"/>
      <c r="F752" s="145"/>
      <c r="H752" s="145"/>
    </row>
    <row r="753" spans="2:8" s="140" customFormat="1" ht="18" customHeight="1" x14ac:dyDescent="0.2">
      <c r="B753" s="141"/>
      <c r="C753" s="129"/>
      <c r="D753" s="156"/>
      <c r="E753" s="145"/>
      <c r="F753" s="145"/>
      <c r="H753" s="145"/>
    </row>
    <row r="754" spans="2:8" s="140" customFormat="1" ht="18" customHeight="1" x14ac:dyDescent="0.2">
      <c r="B754" s="141"/>
      <c r="C754" s="129"/>
      <c r="D754" s="156"/>
      <c r="E754" s="145"/>
      <c r="F754" s="145"/>
      <c r="H754" s="145"/>
    </row>
    <row r="755" spans="2:8" s="140" customFormat="1" ht="18" customHeight="1" x14ac:dyDescent="0.2">
      <c r="B755" s="141"/>
      <c r="C755" s="129"/>
      <c r="D755" s="156"/>
      <c r="E755" s="145"/>
      <c r="F755" s="145"/>
      <c r="H755" s="145"/>
    </row>
    <row r="756" spans="2:8" s="140" customFormat="1" ht="18" customHeight="1" x14ac:dyDescent="0.2">
      <c r="B756" s="141"/>
      <c r="C756" s="129"/>
      <c r="D756" s="156"/>
      <c r="E756" s="145"/>
      <c r="F756" s="145"/>
      <c r="H756" s="145"/>
    </row>
    <row r="757" spans="2:8" s="140" customFormat="1" ht="18" customHeight="1" x14ac:dyDescent="0.2">
      <c r="B757" s="141"/>
      <c r="C757" s="129"/>
      <c r="D757" s="156"/>
      <c r="E757" s="145"/>
      <c r="F757" s="145"/>
      <c r="H757" s="145"/>
    </row>
    <row r="758" spans="2:8" s="140" customFormat="1" ht="18" customHeight="1" x14ac:dyDescent="0.2">
      <c r="B758" s="141"/>
      <c r="C758" s="129"/>
      <c r="D758" s="156"/>
      <c r="E758" s="145"/>
      <c r="F758" s="145"/>
      <c r="H758" s="145"/>
    </row>
    <row r="759" spans="2:8" s="140" customFormat="1" ht="18" customHeight="1" x14ac:dyDescent="0.2">
      <c r="B759" s="141"/>
      <c r="C759" s="129"/>
      <c r="D759" s="156"/>
      <c r="E759" s="145"/>
      <c r="F759" s="145"/>
      <c r="H759" s="145"/>
    </row>
    <row r="760" spans="2:8" s="140" customFormat="1" ht="18" customHeight="1" x14ac:dyDescent="0.2">
      <c r="B760" s="141"/>
      <c r="C760" s="129"/>
      <c r="D760" s="156"/>
      <c r="E760" s="145"/>
      <c r="F760" s="145"/>
      <c r="H760" s="145"/>
    </row>
    <row r="761" spans="2:8" s="140" customFormat="1" ht="18" customHeight="1" x14ac:dyDescent="0.2">
      <c r="B761" s="141"/>
      <c r="C761" s="129"/>
      <c r="D761" s="156"/>
      <c r="E761" s="145"/>
      <c r="F761" s="145"/>
      <c r="H761" s="145"/>
    </row>
    <row r="762" spans="2:8" s="140" customFormat="1" ht="18" customHeight="1" x14ac:dyDescent="0.2">
      <c r="B762" s="141"/>
      <c r="C762" s="129"/>
      <c r="D762" s="156"/>
      <c r="E762" s="145"/>
      <c r="F762" s="145"/>
      <c r="H762" s="145"/>
    </row>
    <row r="763" spans="2:8" s="140" customFormat="1" ht="18" customHeight="1" x14ac:dyDescent="0.2">
      <c r="B763" s="141"/>
      <c r="C763" s="129"/>
      <c r="D763" s="156"/>
      <c r="E763" s="145"/>
      <c r="F763" s="145"/>
      <c r="H763" s="145"/>
    </row>
    <row r="764" spans="2:8" s="140" customFormat="1" ht="18" customHeight="1" x14ac:dyDescent="0.2">
      <c r="B764" s="141"/>
      <c r="C764" s="129"/>
      <c r="D764" s="156"/>
      <c r="E764" s="145"/>
      <c r="F764" s="145"/>
      <c r="H764" s="145"/>
    </row>
    <row r="765" spans="2:8" s="140" customFormat="1" ht="18" customHeight="1" x14ac:dyDescent="0.2">
      <c r="B765" s="141"/>
      <c r="C765" s="129"/>
      <c r="D765" s="156"/>
      <c r="E765" s="145"/>
      <c r="F765" s="145"/>
      <c r="H765" s="145"/>
    </row>
    <row r="766" spans="2:8" s="140" customFormat="1" ht="18" customHeight="1" x14ac:dyDescent="0.2">
      <c r="B766" s="141"/>
      <c r="C766" s="129"/>
      <c r="D766" s="156"/>
      <c r="E766" s="145"/>
      <c r="F766" s="145"/>
      <c r="H766" s="145"/>
    </row>
    <row r="767" spans="2:8" s="140" customFormat="1" ht="18" customHeight="1" x14ac:dyDescent="0.2">
      <c r="B767" s="141"/>
      <c r="C767" s="129"/>
      <c r="D767" s="156"/>
      <c r="E767" s="145"/>
      <c r="F767" s="145"/>
      <c r="H767" s="145"/>
    </row>
    <row r="768" spans="2:8" s="140" customFormat="1" ht="18" customHeight="1" x14ac:dyDescent="0.2">
      <c r="B768" s="141"/>
      <c r="C768" s="129"/>
      <c r="D768" s="156"/>
      <c r="E768" s="145"/>
      <c r="F768" s="145"/>
      <c r="H768" s="145"/>
    </row>
    <row r="769" spans="2:8" s="140" customFormat="1" ht="18" customHeight="1" x14ac:dyDescent="0.2">
      <c r="B769" s="141"/>
      <c r="C769" s="129"/>
      <c r="D769" s="156"/>
      <c r="E769" s="145"/>
      <c r="F769" s="145"/>
      <c r="H769" s="145"/>
    </row>
    <row r="770" spans="2:8" s="140" customFormat="1" ht="18" customHeight="1" x14ac:dyDescent="0.2">
      <c r="B770" s="141"/>
      <c r="C770" s="129"/>
      <c r="D770" s="156"/>
      <c r="E770" s="145"/>
      <c r="F770" s="145"/>
      <c r="H770" s="145"/>
    </row>
    <row r="771" spans="2:8" s="140" customFormat="1" ht="18" customHeight="1" x14ac:dyDescent="0.2">
      <c r="B771" s="141"/>
      <c r="C771" s="129"/>
      <c r="D771" s="156"/>
      <c r="E771" s="145"/>
      <c r="F771" s="145"/>
      <c r="H771" s="145"/>
    </row>
    <row r="772" spans="2:8" s="140" customFormat="1" ht="18" customHeight="1" x14ac:dyDescent="0.2">
      <c r="B772" s="141"/>
      <c r="C772" s="129"/>
      <c r="D772" s="156"/>
      <c r="E772" s="145"/>
      <c r="F772" s="145"/>
      <c r="H772" s="145"/>
    </row>
    <row r="773" spans="2:8" s="140" customFormat="1" ht="18" customHeight="1" x14ac:dyDescent="0.2">
      <c r="B773" s="141"/>
      <c r="C773" s="129"/>
      <c r="D773" s="156"/>
      <c r="E773" s="145"/>
      <c r="F773" s="145"/>
      <c r="H773" s="145"/>
    </row>
    <row r="774" spans="2:8" s="140" customFormat="1" ht="18" customHeight="1" x14ac:dyDescent="0.2">
      <c r="B774" s="141"/>
      <c r="C774" s="129"/>
      <c r="D774" s="156"/>
      <c r="E774" s="145"/>
      <c r="F774" s="145"/>
      <c r="H774" s="145"/>
    </row>
    <row r="775" spans="2:8" s="140" customFormat="1" ht="18" customHeight="1" x14ac:dyDescent="0.2">
      <c r="B775" s="141"/>
      <c r="C775" s="129"/>
      <c r="D775" s="156"/>
      <c r="E775" s="145"/>
      <c r="F775" s="145"/>
      <c r="H775" s="145"/>
    </row>
    <row r="776" spans="2:8" s="140" customFormat="1" ht="18" customHeight="1" x14ac:dyDescent="0.2">
      <c r="B776" s="141"/>
      <c r="C776" s="129"/>
      <c r="D776" s="156"/>
      <c r="E776" s="145"/>
      <c r="F776" s="145"/>
      <c r="H776" s="145"/>
    </row>
    <row r="777" spans="2:8" s="140" customFormat="1" ht="18" customHeight="1" x14ac:dyDescent="0.2">
      <c r="B777" s="141"/>
      <c r="C777" s="129"/>
      <c r="D777" s="156"/>
      <c r="E777" s="145"/>
      <c r="F777" s="145"/>
      <c r="H777" s="145"/>
    </row>
    <row r="778" spans="2:8" s="140" customFormat="1" ht="18" customHeight="1" x14ac:dyDescent="0.2">
      <c r="B778" s="141"/>
      <c r="C778" s="129"/>
      <c r="D778" s="156"/>
      <c r="E778" s="145"/>
      <c r="F778" s="145"/>
      <c r="H778" s="145"/>
    </row>
    <row r="779" spans="2:8" s="140" customFormat="1" ht="18" customHeight="1" x14ac:dyDescent="0.2">
      <c r="B779" s="141"/>
      <c r="C779" s="129"/>
      <c r="D779" s="156"/>
      <c r="E779" s="145"/>
      <c r="F779" s="145"/>
      <c r="H779" s="145"/>
    </row>
    <row r="780" spans="2:8" s="140" customFormat="1" ht="18" customHeight="1" x14ac:dyDescent="0.2">
      <c r="B780" s="141"/>
      <c r="C780" s="129"/>
      <c r="D780" s="156"/>
      <c r="E780" s="145"/>
      <c r="F780" s="145"/>
      <c r="H780" s="145"/>
    </row>
    <row r="781" spans="2:8" s="140" customFormat="1" ht="18" customHeight="1" x14ac:dyDescent="0.2">
      <c r="B781" s="141"/>
      <c r="C781" s="129"/>
      <c r="D781" s="156"/>
      <c r="E781" s="145"/>
      <c r="F781" s="145"/>
      <c r="H781" s="145"/>
    </row>
    <row r="782" spans="2:8" s="140" customFormat="1" ht="18" customHeight="1" x14ac:dyDescent="0.2">
      <c r="B782" s="141"/>
      <c r="C782" s="129"/>
      <c r="D782" s="156"/>
      <c r="E782" s="145"/>
      <c r="F782" s="145"/>
      <c r="H782" s="145"/>
    </row>
    <row r="783" spans="2:8" s="140" customFormat="1" ht="18" customHeight="1" x14ac:dyDescent="0.2">
      <c r="B783" s="141"/>
      <c r="C783" s="129"/>
      <c r="D783" s="156"/>
      <c r="E783" s="145"/>
      <c r="F783" s="145"/>
      <c r="H783" s="145"/>
    </row>
    <row r="784" spans="2:8" s="140" customFormat="1" ht="18" customHeight="1" x14ac:dyDescent="0.2">
      <c r="B784" s="141"/>
      <c r="C784" s="129"/>
      <c r="D784" s="156"/>
      <c r="E784" s="145"/>
      <c r="F784" s="145"/>
      <c r="H784" s="145"/>
    </row>
    <row r="785" spans="2:8" s="140" customFormat="1" ht="18" customHeight="1" x14ac:dyDescent="0.2">
      <c r="B785" s="141"/>
      <c r="C785" s="129"/>
      <c r="D785" s="156"/>
      <c r="E785" s="145"/>
      <c r="F785" s="145"/>
      <c r="H785" s="145"/>
    </row>
    <row r="786" spans="2:8" s="140" customFormat="1" ht="18" customHeight="1" x14ac:dyDescent="0.2">
      <c r="B786" s="141"/>
      <c r="C786" s="129"/>
      <c r="D786" s="156"/>
      <c r="E786" s="145"/>
      <c r="F786" s="145"/>
      <c r="H786" s="145"/>
    </row>
    <row r="787" spans="2:8" s="140" customFormat="1" ht="18" customHeight="1" x14ac:dyDescent="0.2">
      <c r="B787" s="141"/>
      <c r="C787" s="129"/>
      <c r="D787" s="156"/>
      <c r="E787" s="145"/>
      <c r="F787" s="145"/>
      <c r="H787" s="145"/>
    </row>
    <row r="788" spans="2:8" s="140" customFormat="1" ht="18" customHeight="1" x14ac:dyDescent="0.2">
      <c r="B788" s="141"/>
      <c r="C788" s="129"/>
      <c r="D788" s="156"/>
      <c r="E788" s="145"/>
      <c r="F788" s="145"/>
      <c r="H788" s="145"/>
    </row>
    <row r="789" spans="2:8" s="140" customFormat="1" ht="18" customHeight="1" x14ac:dyDescent="0.2">
      <c r="B789" s="141"/>
      <c r="C789" s="129"/>
      <c r="D789" s="156"/>
      <c r="E789" s="145"/>
      <c r="F789" s="145"/>
      <c r="H789" s="145"/>
    </row>
    <row r="790" spans="2:8" s="140" customFormat="1" ht="18" customHeight="1" x14ac:dyDescent="0.2">
      <c r="B790" s="141"/>
      <c r="C790" s="129"/>
      <c r="D790" s="156"/>
      <c r="E790" s="145"/>
      <c r="F790" s="145"/>
      <c r="H790" s="145"/>
    </row>
    <row r="791" spans="2:8" s="140" customFormat="1" ht="18" customHeight="1" x14ac:dyDescent="0.2">
      <c r="B791" s="141"/>
      <c r="C791" s="129"/>
      <c r="D791" s="156"/>
      <c r="E791" s="145"/>
      <c r="F791" s="145"/>
      <c r="H791" s="145"/>
    </row>
    <row r="792" spans="2:8" s="140" customFormat="1" ht="18" customHeight="1" x14ac:dyDescent="0.2">
      <c r="B792" s="141"/>
      <c r="C792" s="129"/>
      <c r="D792" s="156"/>
      <c r="E792" s="145"/>
      <c r="F792" s="145"/>
      <c r="H792" s="145"/>
    </row>
    <row r="793" spans="2:8" s="140" customFormat="1" ht="18" customHeight="1" x14ac:dyDescent="0.2">
      <c r="B793" s="141"/>
      <c r="C793" s="129"/>
      <c r="D793" s="156"/>
      <c r="E793" s="145"/>
      <c r="F793" s="145"/>
      <c r="H793" s="145"/>
    </row>
    <row r="794" spans="2:8" s="140" customFormat="1" ht="18" customHeight="1" x14ac:dyDescent="0.2">
      <c r="B794" s="141"/>
      <c r="C794" s="129"/>
      <c r="D794" s="156"/>
      <c r="E794" s="145"/>
      <c r="F794" s="145"/>
      <c r="H794" s="145"/>
    </row>
    <row r="795" spans="2:8" s="140" customFormat="1" ht="18" customHeight="1" x14ac:dyDescent="0.2">
      <c r="B795" s="141"/>
      <c r="C795" s="129"/>
      <c r="D795" s="156"/>
      <c r="E795" s="145"/>
      <c r="F795" s="145"/>
      <c r="H795" s="145"/>
    </row>
    <row r="796" spans="2:8" s="140" customFormat="1" ht="18" customHeight="1" x14ac:dyDescent="0.2">
      <c r="B796" s="141"/>
      <c r="C796" s="129"/>
      <c r="D796" s="156"/>
      <c r="E796" s="145"/>
      <c r="F796" s="145"/>
      <c r="H796" s="145"/>
    </row>
    <row r="797" spans="2:8" s="140" customFormat="1" ht="18" customHeight="1" x14ac:dyDescent="0.2">
      <c r="B797" s="141"/>
      <c r="C797" s="129"/>
      <c r="D797" s="156"/>
      <c r="E797" s="145"/>
      <c r="F797" s="145"/>
      <c r="H797" s="145"/>
    </row>
    <row r="798" spans="2:8" s="140" customFormat="1" ht="18" customHeight="1" x14ac:dyDescent="0.2">
      <c r="B798" s="141"/>
      <c r="C798" s="129"/>
      <c r="D798" s="156"/>
      <c r="E798" s="145"/>
      <c r="F798" s="145"/>
      <c r="H798" s="145"/>
    </row>
    <row r="799" spans="2:8" s="140" customFormat="1" ht="18" customHeight="1" x14ac:dyDescent="0.2">
      <c r="B799" s="141"/>
      <c r="C799" s="129"/>
      <c r="D799" s="156"/>
      <c r="E799" s="145"/>
      <c r="F799" s="145"/>
      <c r="H799" s="145"/>
    </row>
    <row r="800" spans="2:8" s="140" customFormat="1" ht="18" customHeight="1" x14ac:dyDescent="0.2">
      <c r="B800" s="141"/>
      <c r="C800" s="129"/>
      <c r="D800" s="156"/>
      <c r="E800" s="145"/>
      <c r="F800" s="145"/>
      <c r="H800" s="145"/>
    </row>
    <row r="801" spans="2:8" s="140" customFormat="1" ht="18" customHeight="1" x14ac:dyDescent="0.2">
      <c r="B801" s="141"/>
      <c r="C801" s="129"/>
      <c r="D801" s="156"/>
      <c r="E801" s="145"/>
      <c r="F801" s="145"/>
      <c r="H801" s="145"/>
    </row>
    <row r="802" spans="2:8" s="140" customFormat="1" ht="18" customHeight="1" x14ac:dyDescent="0.2">
      <c r="B802" s="141"/>
      <c r="C802" s="129"/>
      <c r="D802" s="156"/>
      <c r="E802" s="145"/>
      <c r="F802" s="145"/>
      <c r="H802" s="145"/>
    </row>
    <row r="803" spans="2:8" s="140" customFormat="1" ht="18" customHeight="1" x14ac:dyDescent="0.2">
      <c r="B803" s="141"/>
      <c r="C803" s="129"/>
      <c r="D803" s="156"/>
      <c r="E803" s="145"/>
      <c r="F803" s="145"/>
      <c r="H803" s="145"/>
    </row>
    <row r="804" spans="2:8" s="140" customFormat="1" ht="18" customHeight="1" x14ac:dyDescent="0.2">
      <c r="B804" s="141"/>
      <c r="C804" s="129"/>
      <c r="D804" s="156"/>
      <c r="E804" s="145"/>
      <c r="F804" s="145"/>
      <c r="H804" s="145"/>
    </row>
    <row r="805" spans="2:8" s="140" customFormat="1" ht="18" customHeight="1" x14ac:dyDescent="0.2">
      <c r="B805" s="141"/>
      <c r="C805" s="129"/>
      <c r="D805" s="156"/>
      <c r="E805" s="145"/>
      <c r="F805" s="145"/>
      <c r="H805" s="145"/>
    </row>
    <row r="806" spans="2:8" s="140" customFormat="1" ht="18" customHeight="1" x14ac:dyDescent="0.2">
      <c r="B806" s="141"/>
      <c r="C806" s="129"/>
      <c r="D806" s="156"/>
      <c r="E806" s="145"/>
      <c r="F806" s="145"/>
      <c r="H806" s="145"/>
    </row>
    <row r="807" spans="2:8" s="140" customFormat="1" ht="18" customHeight="1" x14ac:dyDescent="0.2">
      <c r="B807" s="141"/>
      <c r="C807" s="129"/>
      <c r="D807" s="156"/>
      <c r="E807" s="145"/>
      <c r="F807" s="145"/>
      <c r="H807" s="145"/>
    </row>
    <row r="808" spans="2:8" s="140" customFormat="1" ht="18" customHeight="1" x14ac:dyDescent="0.2">
      <c r="B808" s="141"/>
      <c r="C808" s="129"/>
      <c r="D808" s="156"/>
      <c r="E808" s="145"/>
      <c r="F808" s="145"/>
      <c r="H808" s="145"/>
    </row>
    <row r="809" spans="2:8" s="140" customFormat="1" ht="18" customHeight="1" x14ac:dyDescent="0.2">
      <c r="B809" s="141"/>
      <c r="C809" s="129"/>
      <c r="D809" s="156"/>
      <c r="E809" s="145"/>
      <c r="F809" s="145"/>
      <c r="H809" s="145"/>
    </row>
    <row r="810" spans="2:8" s="140" customFormat="1" ht="18" customHeight="1" x14ac:dyDescent="0.2">
      <c r="B810" s="141"/>
      <c r="C810" s="129"/>
      <c r="D810" s="156"/>
      <c r="E810" s="145"/>
      <c r="F810" s="145"/>
      <c r="H810" s="145"/>
    </row>
    <row r="811" spans="2:8" s="140" customFormat="1" ht="18" customHeight="1" x14ac:dyDescent="0.2">
      <c r="B811" s="141"/>
      <c r="C811" s="129"/>
      <c r="D811" s="156"/>
      <c r="E811" s="145"/>
      <c r="F811" s="145"/>
      <c r="H811" s="145"/>
    </row>
    <row r="812" spans="2:8" s="140" customFormat="1" ht="18" customHeight="1" x14ac:dyDescent="0.2">
      <c r="B812" s="141"/>
      <c r="C812" s="129"/>
      <c r="D812" s="156"/>
      <c r="E812" s="145"/>
      <c r="F812" s="145"/>
      <c r="H812" s="145"/>
    </row>
    <row r="813" spans="2:8" s="140" customFormat="1" ht="18" customHeight="1" x14ac:dyDescent="0.2">
      <c r="B813" s="141"/>
      <c r="C813" s="129"/>
      <c r="D813" s="156"/>
      <c r="E813" s="145"/>
      <c r="F813" s="145"/>
      <c r="H813" s="145"/>
    </row>
    <row r="814" spans="2:8" s="140" customFormat="1" ht="18" customHeight="1" x14ac:dyDescent="0.2">
      <c r="B814" s="141"/>
      <c r="C814" s="129"/>
      <c r="D814" s="156"/>
      <c r="E814" s="145"/>
      <c r="F814" s="145"/>
      <c r="H814" s="145"/>
    </row>
    <row r="815" spans="2:8" s="140" customFormat="1" ht="18" customHeight="1" x14ac:dyDescent="0.2">
      <c r="B815" s="141"/>
      <c r="C815" s="129"/>
      <c r="D815" s="156"/>
      <c r="E815" s="145"/>
      <c r="F815" s="145"/>
      <c r="H815" s="145"/>
    </row>
    <row r="816" spans="2:8" s="140" customFormat="1" ht="18" customHeight="1" x14ac:dyDescent="0.2">
      <c r="B816" s="141"/>
      <c r="C816" s="129"/>
      <c r="D816" s="156"/>
      <c r="E816" s="145"/>
      <c r="F816" s="145"/>
      <c r="H816" s="145"/>
    </row>
    <row r="817" spans="2:8" s="140" customFormat="1" ht="18" customHeight="1" x14ac:dyDescent="0.2">
      <c r="B817" s="141"/>
      <c r="C817" s="129"/>
      <c r="D817" s="156"/>
      <c r="E817" s="145"/>
      <c r="F817" s="145"/>
      <c r="H817" s="145"/>
    </row>
    <row r="818" spans="2:8" s="140" customFormat="1" ht="18" customHeight="1" x14ac:dyDescent="0.2">
      <c r="B818" s="141"/>
      <c r="C818" s="129"/>
      <c r="D818" s="156"/>
      <c r="E818" s="145"/>
      <c r="F818" s="145"/>
      <c r="H818" s="145"/>
    </row>
    <row r="819" spans="2:8" s="140" customFormat="1" ht="18" customHeight="1" x14ac:dyDescent="0.2">
      <c r="B819" s="141"/>
      <c r="C819" s="129"/>
      <c r="D819" s="156"/>
      <c r="E819" s="145"/>
      <c r="F819" s="145"/>
      <c r="H819" s="145"/>
    </row>
    <row r="820" spans="2:8" s="140" customFormat="1" ht="18" customHeight="1" x14ac:dyDescent="0.2">
      <c r="B820" s="141"/>
      <c r="C820" s="129"/>
      <c r="D820" s="156"/>
      <c r="E820" s="145"/>
      <c r="F820" s="145"/>
      <c r="H820" s="145"/>
    </row>
    <row r="821" spans="2:8" s="140" customFormat="1" ht="18" customHeight="1" x14ac:dyDescent="0.2">
      <c r="B821" s="141"/>
      <c r="C821" s="129"/>
      <c r="D821" s="156"/>
      <c r="E821" s="145"/>
      <c r="F821" s="145"/>
      <c r="H821" s="145"/>
    </row>
    <row r="822" spans="2:8" s="140" customFormat="1" ht="18" customHeight="1" x14ac:dyDescent="0.2">
      <c r="B822" s="141"/>
      <c r="C822" s="129"/>
      <c r="D822" s="156"/>
      <c r="E822" s="145"/>
      <c r="F822" s="145"/>
      <c r="H822" s="145"/>
    </row>
    <row r="823" spans="2:8" s="140" customFormat="1" ht="18" customHeight="1" x14ac:dyDescent="0.2">
      <c r="B823" s="141"/>
      <c r="C823" s="129"/>
      <c r="D823" s="156"/>
      <c r="E823" s="145"/>
      <c r="F823" s="145"/>
      <c r="H823" s="145"/>
    </row>
    <row r="824" spans="2:8" s="140" customFormat="1" ht="18" customHeight="1" x14ac:dyDescent="0.2">
      <c r="B824" s="141"/>
      <c r="C824" s="129"/>
      <c r="D824" s="156"/>
      <c r="E824" s="145"/>
      <c r="F824" s="145"/>
      <c r="H824" s="145"/>
    </row>
    <row r="825" spans="2:8" s="140" customFormat="1" ht="18" customHeight="1" x14ac:dyDescent="0.2">
      <c r="B825" s="141"/>
      <c r="C825" s="129"/>
      <c r="D825" s="156"/>
      <c r="E825" s="145"/>
      <c r="F825" s="145"/>
      <c r="H825" s="145"/>
    </row>
    <row r="826" spans="2:8" s="140" customFormat="1" ht="18" customHeight="1" x14ac:dyDescent="0.2">
      <c r="B826" s="141"/>
      <c r="C826" s="129"/>
      <c r="D826" s="156"/>
      <c r="E826" s="145"/>
      <c r="F826" s="145"/>
      <c r="H826" s="145"/>
    </row>
    <row r="827" spans="2:8" s="140" customFormat="1" ht="18" customHeight="1" x14ac:dyDescent="0.2">
      <c r="B827" s="141"/>
      <c r="C827" s="129"/>
      <c r="D827" s="156"/>
      <c r="E827" s="145"/>
      <c r="F827" s="145"/>
      <c r="H827" s="145"/>
    </row>
    <row r="828" spans="2:8" s="140" customFormat="1" ht="18" customHeight="1" x14ac:dyDescent="0.2">
      <c r="B828" s="141"/>
      <c r="C828" s="129"/>
      <c r="D828" s="156"/>
      <c r="E828" s="145"/>
      <c r="F828" s="145"/>
      <c r="H828" s="145"/>
    </row>
    <row r="829" spans="2:8" s="140" customFormat="1" ht="18" customHeight="1" x14ac:dyDescent="0.2">
      <c r="B829" s="141"/>
      <c r="C829" s="129"/>
      <c r="D829" s="156"/>
      <c r="E829" s="145"/>
      <c r="F829" s="145"/>
      <c r="H829" s="145"/>
    </row>
    <row r="830" spans="2:8" s="140" customFormat="1" ht="18" customHeight="1" x14ac:dyDescent="0.2">
      <c r="B830" s="141"/>
      <c r="C830" s="129"/>
      <c r="D830" s="156"/>
      <c r="E830" s="145"/>
      <c r="F830" s="145"/>
      <c r="H830" s="145"/>
    </row>
    <row r="831" spans="2:8" s="140" customFormat="1" ht="18" customHeight="1" x14ac:dyDescent="0.2">
      <c r="B831" s="141"/>
      <c r="C831" s="129"/>
      <c r="D831" s="156"/>
      <c r="E831" s="145"/>
      <c r="F831" s="145"/>
      <c r="H831" s="145"/>
    </row>
    <row r="832" spans="2:8" s="140" customFormat="1" ht="18" customHeight="1" x14ac:dyDescent="0.2">
      <c r="B832" s="141"/>
      <c r="C832" s="129"/>
      <c r="D832" s="156"/>
      <c r="E832" s="145"/>
      <c r="F832" s="145"/>
      <c r="H832" s="145"/>
    </row>
    <row r="833" spans="2:8" s="140" customFormat="1" ht="18" customHeight="1" x14ac:dyDescent="0.2">
      <c r="B833" s="141"/>
      <c r="C833" s="129"/>
      <c r="D833" s="156"/>
      <c r="E833" s="145"/>
      <c r="F833" s="145"/>
      <c r="H833" s="145"/>
    </row>
    <row r="834" spans="2:8" s="140" customFormat="1" ht="18" customHeight="1" x14ac:dyDescent="0.2">
      <c r="B834" s="141"/>
      <c r="C834" s="129"/>
      <c r="D834" s="156"/>
      <c r="E834" s="145"/>
      <c r="F834" s="145"/>
      <c r="H834" s="145"/>
    </row>
    <row r="835" spans="2:8" s="140" customFormat="1" ht="18" customHeight="1" x14ac:dyDescent="0.2">
      <c r="B835" s="141"/>
      <c r="C835" s="129"/>
      <c r="D835" s="156"/>
      <c r="E835" s="145"/>
      <c r="F835" s="145"/>
      <c r="H835" s="145"/>
    </row>
    <row r="836" spans="2:8" s="140" customFormat="1" ht="18" customHeight="1" x14ac:dyDescent="0.2">
      <c r="B836" s="141"/>
      <c r="C836" s="129"/>
      <c r="D836" s="156"/>
      <c r="E836" s="145"/>
      <c r="F836" s="145"/>
      <c r="H836" s="145"/>
    </row>
    <row r="837" spans="2:8" s="140" customFormat="1" ht="18" customHeight="1" x14ac:dyDescent="0.2">
      <c r="B837" s="141"/>
      <c r="C837" s="129"/>
      <c r="D837" s="156"/>
      <c r="E837" s="145"/>
      <c r="F837" s="145"/>
      <c r="H837" s="145"/>
    </row>
    <row r="838" spans="2:8" s="140" customFormat="1" ht="18" customHeight="1" x14ac:dyDescent="0.2">
      <c r="B838" s="141"/>
      <c r="C838" s="129"/>
      <c r="D838" s="156"/>
      <c r="E838" s="145"/>
      <c r="F838" s="145"/>
      <c r="H838" s="145"/>
    </row>
    <row r="839" spans="2:8" s="140" customFormat="1" ht="18" customHeight="1" x14ac:dyDescent="0.2">
      <c r="B839" s="141"/>
      <c r="C839" s="129"/>
      <c r="D839" s="156"/>
      <c r="E839" s="145"/>
      <c r="F839" s="145"/>
      <c r="H839" s="145"/>
    </row>
    <row r="840" spans="2:8" s="140" customFormat="1" ht="18" customHeight="1" x14ac:dyDescent="0.2">
      <c r="B840" s="141"/>
      <c r="C840" s="129"/>
      <c r="D840" s="156"/>
      <c r="E840" s="145"/>
      <c r="F840" s="145"/>
      <c r="H840" s="145"/>
    </row>
    <row r="841" spans="2:8" s="140" customFormat="1" ht="18" customHeight="1" x14ac:dyDescent="0.2">
      <c r="B841" s="141"/>
      <c r="C841" s="129"/>
      <c r="D841" s="156"/>
      <c r="E841" s="145"/>
      <c r="F841" s="145"/>
      <c r="H841" s="145"/>
    </row>
    <row r="842" spans="2:8" s="140" customFormat="1" ht="18" customHeight="1" x14ac:dyDescent="0.2">
      <c r="B842" s="141"/>
      <c r="C842" s="129"/>
      <c r="D842" s="156"/>
      <c r="E842" s="145"/>
      <c r="F842" s="145"/>
      <c r="H842" s="145"/>
    </row>
    <row r="843" spans="2:8" s="140" customFormat="1" ht="18" customHeight="1" x14ac:dyDescent="0.2">
      <c r="B843" s="141"/>
      <c r="C843" s="129"/>
      <c r="D843" s="156"/>
      <c r="E843" s="145"/>
      <c r="F843" s="145"/>
      <c r="H843" s="145"/>
    </row>
    <row r="844" spans="2:8" s="140" customFormat="1" ht="18" customHeight="1" x14ac:dyDescent="0.2">
      <c r="B844" s="141"/>
      <c r="C844" s="129"/>
      <c r="D844" s="156"/>
      <c r="E844" s="145"/>
      <c r="F844" s="145"/>
      <c r="H844" s="145"/>
    </row>
    <row r="845" spans="2:8" s="140" customFormat="1" ht="18" customHeight="1" x14ac:dyDescent="0.2">
      <c r="B845" s="141"/>
      <c r="C845" s="129"/>
      <c r="D845" s="156"/>
      <c r="E845" s="145"/>
      <c r="F845" s="145"/>
      <c r="H845" s="145"/>
    </row>
    <row r="846" spans="2:8" s="140" customFormat="1" ht="18" customHeight="1" x14ac:dyDescent="0.2">
      <c r="B846" s="141"/>
      <c r="C846" s="129"/>
      <c r="D846" s="156"/>
      <c r="E846" s="145"/>
      <c r="F846" s="145"/>
      <c r="H846" s="145"/>
    </row>
    <row r="847" spans="2:8" s="140" customFormat="1" ht="18" customHeight="1" x14ac:dyDescent="0.2">
      <c r="B847" s="141"/>
      <c r="C847" s="129"/>
      <c r="D847" s="156"/>
      <c r="E847" s="145"/>
      <c r="F847" s="145"/>
      <c r="H847" s="145"/>
    </row>
    <row r="848" spans="2:8" s="140" customFormat="1" ht="18" customHeight="1" x14ac:dyDescent="0.2">
      <c r="B848" s="141"/>
      <c r="C848" s="129"/>
      <c r="D848" s="156"/>
      <c r="E848" s="145"/>
      <c r="F848" s="145"/>
      <c r="H848" s="145"/>
    </row>
    <row r="849" spans="2:8" s="140" customFormat="1" ht="18" customHeight="1" x14ac:dyDescent="0.2">
      <c r="B849" s="141"/>
      <c r="C849" s="129"/>
      <c r="D849" s="156"/>
      <c r="E849" s="145"/>
      <c r="F849" s="145"/>
      <c r="H849" s="145"/>
    </row>
    <row r="850" spans="2:8" s="140" customFormat="1" ht="18" customHeight="1" x14ac:dyDescent="0.2">
      <c r="B850" s="141"/>
      <c r="C850" s="129"/>
      <c r="D850" s="156"/>
      <c r="E850" s="145"/>
      <c r="F850" s="145"/>
      <c r="H850" s="145"/>
    </row>
    <row r="851" spans="2:8" s="140" customFormat="1" ht="18" customHeight="1" x14ac:dyDescent="0.2">
      <c r="B851" s="141"/>
      <c r="C851" s="129"/>
      <c r="D851" s="156"/>
      <c r="E851" s="145"/>
      <c r="F851" s="145"/>
      <c r="H851" s="145"/>
    </row>
    <row r="852" spans="2:8" s="140" customFormat="1" ht="18" customHeight="1" x14ac:dyDescent="0.2">
      <c r="B852" s="141"/>
      <c r="C852" s="129"/>
      <c r="D852" s="156"/>
      <c r="E852" s="145"/>
      <c r="F852" s="145"/>
      <c r="H852" s="145"/>
    </row>
    <row r="853" spans="2:8" s="140" customFormat="1" ht="18" customHeight="1" x14ac:dyDescent="0.2">
      <c r="B853" s="141"/>
      <c r="C853" s="129"/>
      <c r="D853" s="156"/>
      <c r="E853" s="145"/>
      <c r="F853" s="145"/>
      <c r="H853" s="145"/>
    </row>
    <row r="854" spans="2:8" s="140" customFormat="1" ht="18" customHeight="1" x14ac:dyDescent="0.2">
      <c r="B854" s="141"/>
      <c r="C854" s="129"/>
      <c r="D854" s="156"/>
      <c r="E854" s="145"/>
      <c r="F854" s="145"/>
      <c r="H854" s="145"/>
    </row>
    <row r="855" spans="2:8" s="140" customFormat="1" ht="18" customHeight="1" x14ac:dyDescent="0.2">
      <c r="B855" s="141"/>
      <c r="C855" s="129"/>
      <c r="D855" s="156"/>
      <c r="E855" s="145"/>
      <c r="F855" s="145"/>
      <c r="H855" s="145"/>
    </row>
    <row r="856" spans="2:8" s="140" customFormat="1" ht="18" customHeight="1" x14ac:dyDescent="0.2">
      <c r="B856" s="141"/>
      <c r="C856" s="129"/>
      <c r="D856" s="156"/>
      <c r="E856" s="145"/>
      <c r="F856" s="145"/>
      <c r="H856" s="145"/>
    </row>
    <row r="857" spans="2:8" s="140" customFormat="1" ht="18" customHeight="1" x14ac:dyDescent="0.2">
      <c r="B857" s="141"/>
      <c r="C857" s="129"/>
      <c r="D857" s="156"/>
      <c r="E857" s="145"/>
      <c r="F857" s="145"/>
      <c r="H857" s="145"/>
    </row>
    <row r="858" spans="2:8" s="140" customFormat="1" ht="18" customHeight="1" x14ac:dyDescent="0.2">
      <c r="B858" s="141"/>
      <c r="C858" s="129"/>
      <c r="D858" s="156"/>
      <c r="E858" s="145"/>
      <c r="F858" s="145"/>
      <c r="H858" s="145"/>
    </row>
    <row r="859" spans="2:8" s="140" customFormat="1" ht="18" customHeight="1" x14ac:dyDescent="0.2">
      <c r="B859" s="141"/>
      <c r="C859" s="129"/>
      <c r="D859" s="156"/>
      <c r="E859" s="145"/>
      <c r="F859" s="145"/>
      <c r="H859" s="145"/>
    </row>
    <row r="860" spans="2:8" s="140" customFormat="1" ht="18" customHeight="1" x14ac:dyDescent="0.2">
      <c r="B860" s="141"/>
      <c r="C860" s="129"/>
      <c r="D860" s="156"/>
      <c r="E860" s="145"/>
      <c r="F860" s="145"/>
      <c r="H860" s="145"/>
    </row>
    <row r="861" spans="2:8" s="140" customFormat="1" ht="18" customHeight="1" x14ac:dyDescent="0.2">
      <c r="B861" s="141"/>
      <c r="C861" s="129"/>
      <c r="D861" s="156"/>
      <c r="E861" s="145"/>
      <c r="F861" s="145"/>
      <c r="H861" s="145"/>
    </row>
    <row r="862" spans="2:8" s="140" customFormat="1" ht="18" customHeight="1" x14ac:dyDescent="0.2">
      <c r="B862" s="141"/>
      <c r="C862" s="129"/>
      <c r="D862" s="156"/>
      <c r="E862" s="145"/>
      <c r="F862" s="145"/>
      <c r="H862" s="145"/>
    </row>
    <row r="863" spans="2:8" s="140" customFormat="1" ht="18" customHeight="1" x14ac:dyDescent="0.2">
      <c r="B863" s="141"/>
      <c r="C863" s="129"/>
      <c r="D863" s="156"/>
      <c r="E863" s="145"/>
      <c r="F863" s="145"/>
      <c r="H863" s="145"/>
    </row>
    <row r="864" spans="2:8" s="140" customFormat="1" ht="18" customHeight="1" x14ac:dyDescent="0.2">
      <c r="B864" s="141"/>
      <c r="C864" s="129"/>
      <c r="D864" s="156"/>
      <c r="E864" s="145"/>
      <c r="F864" s="145"/>
      <c r="H864" s="145"/>
    </row>
    <row r="865" spans="2:8" s="140" customFormat="1" ht="18" customHeight="1" x14ac:dyDescent="0.2">
      <c r="B865" s="141"/>
      <c r="C865" s="129"/>
      <c r="D865" s="156"/>
      <c r="E865" s="145"/>
      <c r="F865" s="145"/>
      <c r="H865" s="145"/>
    </row>
    <row r="866" spans="2:8" s="140" customFormat="1" ht="18" customHeight="1" x14ac:dyDescent="0.2">
      <c r="B866" s="141"/>
      <c r="C866" s="129"/>
      <c r="D866" s="156"/>
      <c r="E866" s="145"/>
      <c r="F866" s="145"/>
      <c r="H866" s="145"/>
    </row>
    <row r="867" spans="2:8" s="140" customFormat="1" ht="18" customHeight="1" x14ac:dyDescent="0.2">
      <c r="B867" s="141"/>
      <c r="C867" s="129"/>
      <c r="D867" s="156"/>
      <c r="E867" s="145"/>
      <c r="F867" s="145"/>
      <c r="H867" s="145"/>
    </row>
    <row r="868" spans="2:8" s="140" customFormat="1" ht="18" customHeight="1" x14ac:dyDescent="0.2">
      <c r="B868" s="141"/>
      <c r="C868" s="129"/>
      <c r="D868" s="156"/>
      <c r="E868" s="145"/>
      <c r="F868" s="145"/>
      <c r="H868" s="145"/>
    </row>
    <row r="869" spans="2:8" s="140" customFormat="1" ht="18" customHeight="1" x14ac:dyDescent="0.2">
      <c r="B869" s="141"/>
      <c r="C869" s="129"/>
      <c r="D869" s="156"/>
      <c r="E869" s="145"/>
      <c r="F869" s="145"/>
      <c r="H869" s="145"/>
    </row>
    <row r="870" spans="2:8" s="140" customFormat="1" ht="18" customHeight="1" x14ac:dyDescent="0.2">
      <c r="B870" s="141"/>
      <c r="C870" s="129"/>
      <c r="D870" s="156"/>
      <c r="E870" s="145"/>
      <c r="F870" s="145"/>
      <c r="H870" s="145"/>
    </row>
    <row r="871" spans="2:8" s="140" customFormat="1" ht="18" customHeight="1" x14ac:dyDescent="0.2">
      <c r="B871" s="141"/>
      <c r="C871" s="129"/>
      <c r="D871" s="156"/>
      <c r="E871" s="145"/>
      <c r="F871" s="145"/>
      <c r="H871" s="145"/>
    </row>
    <row r="872" spans="2:8" s="140" customFormat="1" ht="18" customHeight="1" x14ac:dyDescent="0.2">
      <c r="B872" s="141"/>
      <c r="C872" s="129"/>
      <c r="D872" s="156"/>
      <c r="E872" s="145"/>
      <c r="F872" s="145"/>
      <c r="H872" s="145"/>
    </row>
    <row r="873" spans="2:8" s="140" customFormat="1" ht="18" customHeight="1" x14ac:dyDescent="0.2">
      <c r="B873" s="141"/>
      <c r="C873" s="129"/>
      <c r="D873" s="156"/>
      <c r="E873" s="145"/>
      <c r="F873" s="145"/>
      <c r="H873" s="145"/>
    </row>
    <row r="874" spans="2:8" s="140" customFormat="1" ht="18" customHeight="1" x14ac:dyDescent="0.2">
      <c r="B874" s="141"/>
      <c r="C874" s="129"/>
      <c r="D874" s="156"/>
      <c r="E874" s="145"/>
      <c r="F874" s="145"/>
      <c r="H874" s="145"/>
    </row>
    <row r="875" spans="2:8" s="140" customFormat="1" ht="18" customHeight="1" x14ac:dyDescent="0.2">
      <c r="B875" s="141"/>
      <c r="C875" s="129"/>
      <c r="D875" s="156"/>
      <c r="E875" s="145"/>
      <c r="F875" s="145"/>
      <c r="H875" s="145"/>
    </row>
    <row r="876" spans="2:8" s="140" customFormat="1" ht="18" customHeight="1" x14ac:dyDescent="0.2">
      <c r="B876" s="141"/>
      <c r="C876" s="129"/>
      <c r="D876" s="156"/>
      <c r="E876" s="145"/>
      <c r="F876" s="145"/>
      <c r="H876" s="145"/>
    </row>
    <row r="877" spans="2:8" s="140" customFormat="1" ht="18" customHeight="1" x14ac:dyDescent="0.2">
      <c r="B877" s="141"/>
      <c r="C877" s="129"/>
      <c r="D877" s="156"/>
      <c r="E877" s="145"/>
      <c r="F877" s="145"/>
      <c r="H877" s="145"/>
    </row>
    <row r="878" spans="2:8" s="140" customFormat="1" ht="18" customHeight="1" x14ac:dyDescent="0.2">
      <c r="B878" s="141"/>
      <c r="C878" s="129"/>
      <c r="D878" s="156"/>
      <c r="E878" s="145"/>
      <c r="F878" s="145"/>
      <c r="H878" s="145"/>
    </row>
    <row r="879" spans="2:8" s="140" customFormat="1" ht="18" customHeight="1" x14ac:dyDescent="0.2">
      <c r="B879" s="141"/>
      <c r="C879" s="129"/>
      <c r="D879" s="156"/>
      <c r="E879" s="145"/>
      <c r="F879" s="145"/>
      <c r="H879" s="145"/>
    </row>
    <row r="880" spans="2:8" s="140" customFormat="1" ht="18" customHeight="1" x14ac:dyDescent="0.2">
      <c r="B880" s="141"/>
      <c r="C880" s="129"/>
      <c r="D880" s="156"/>
      <c r="E880" s="145"/>
      <c r="F880" s="145"/>
      <c r="H880" s="145"/>
    </row>
    <row r="881" spans="2:8" s="140" customFormat="1" ht="18" customHeight="1" x14ac:dyDescent="0.2">
      <c r="B881" s="141"/>
      <c r="C881" s="129"/>
      <c r="D881" s="156"/>
      <c r="E881" s="145"/>
      <c r="F881" s="145"/>
      <c r="H881" s="145"/>
    </row>
    <row r="882" spans="2:8" s="140" customFormat="1" ht="18" customHeight="1" x14ac:dyDescent="0.2">
      <c r="B882" s="141"/>
      <c r="C882" s="129"/>
      <c r="D882" s="156"/>
      <c r="E882" s="145"/>
      <c r="F882" s="145"/>
      <c r="H882" s="145"/>
    </row>
    <row r="883" spans="2:8" s="140" customFormat="1" ht="18" customHeight="1" x14ac:dyDescent="0.2">
      <c r="B883" s="141"/>
      <c r="C883" s="129"/>
      <c r="D883" s="156"/>
      <c r="E883" s="145"/>
      <c r="F883" s="145"/>
      <c r="H883" s="145"/>
    </row>
    <row r="884" spans="2:8" s="140" customFormat="1" ht="18" customHeight="1" x14ac:dyDescent="0.2">
      <c r="B884" s="141"/>
      <c r="C884" s="129"/>
      <c r="D884" s="156"/>
      <c r="E884" s="145"/>
      <c r="F884" s="145"/>
      <c r="H884" s="145"/>
    </row>
    <row r="885" spans="2:8" s="140" customFormat="1" ht="18" customHeight="1" x14ac:dyDescent="0.2">
      <c r="B885" s="141"/>
      <c r="C885" s="129"/>
      <c r="D885" s="156"/>
      <c r="E885" s="145"/>
      <c r="F885" s="145"/>
      <c r="H885" s="145"/>
    </row>
    <row r="886" spans="2:8" s="140" customFormat="1" ht="18" customHeight="1" x14ac:dyDescent="0.2">
      <c r="B886" s="141"/>
      <c r="C886" s="129"/>
      <c r="D886" s="156"/>
      <c r="E886" s="145"/>
      <c r="F886" s="145"/>
      <c r="H886" s="145"/>
    </row>
    <row r="887" spans="2:8" s="140" customFormat="1" ht="18" customHeight="1" x14ac:dyDescent="0.2">
      <c r="B887" s="141"/>
      <c r="C887" s="129"/>
      <c r="D887" s="156"/>
      <c r="E887" s="145"/>
      <c r="F887" s="145"/>
      <c r="H887" s="145"/>
    </row>
    <row r="888" spans="2:8" s="140" customFormat="1" ht="18" customHeight="1" x14ac:dyDescent="0.2">
      <c r="B888" s="141"/>
      <c r="C888" s="129"/>
      <c r="D888" s="156"/>
      <c r="E888" s="145"/>
      <c r="F888" s="145"/>
      <c r="H888" s="145"/>
    </row>
    <row r="889" spans="2:8" s="140" customFormat="1" ht="18" customHeight="1" x14ac:dyDescent="0.2">
      <c r="B889" s="141"/>
      <c r="C889" s="129"/>
      <c r="D889" s="156"/>
      <c r="E889" s="145"/>
      <c r="F889" s="145"/>
      <c r="H889" s="145"/>
    </row>
    <row r="890" spans="2:8" s="140" customFormat="1" ht="18" customHeight="1" x14ac:dyDescent="0.2">
      <c r="B890" s="141"/>
      <c r="C890" s="129"/>
      <c r="D890" s="156"/>
      <c r="E890" s="145"/>
      <c r="F890" s="145"/>
      <c r="H890" s="145"/>
    </row>
    <row r="891" spans="2:8" s="140" customFormat="1" ht="18" customHeight="1" x14ac:dyDescent="0.2">
      <c r="B891" s="141"/>
      <c r="C891" s="129"/>
      <c r="D891" s="156"/>
      <c r="E891" s="145"/>
      <c r="F891" s="145"/>
      <c r="H891" s="145"/>
    </row>
    <row r="892" spans="2:8" s="140" customFormat="1" ht="18" customHeight="1" x14ac:dyDescent="0.2">
      <c r="B892" s="141"/>
      <c r="C892" s="129"/>
      <c r="D892" s="156"/>
      <c r="E892" s="145"/>
      <c r="F892" s="145"/>
      <c r="H892" s="145"/>
    </row>
    <row r="893" spans="2:8" s="140" customFormat="1" ht="18" customHeight="1" x14ac:dyDescent="0.2">
      <c r="B893" s="141"/>
      <c r="C893" s="129"/>
      <c r="D893" s="156"/>
      <c r="E893" s="145"/>
      <c r="F893" s="145"/>
      <c r="H893" s="145"/>
    </row>
    <row r="894" spans="2:8" s="140" customFormat="1" ht="18" customHeight="1" x14ac:dyDescent="0.2">
      <c r="B894" s="141"/>
      <c r="C894" s="129"/>
      <c r="D894" s="156"/>
      <c r="E894" s="145"/>
      <c r="F894" s="145"/>
      <c r="H894" s="145"/>
    </row>
    <row r="895" spans="2:8" s="140" customFormat="1" ht="18" customHeight="1" x14ac:dyDescent="0.2">
      <c r="B895" s="141"/>
      <c r="C895" s="129"/>
      <c r="D895" s="156"/>
      <c r="E895" s="145"/>
      <c r="F895" s="145"/>
      <c r="H895" s="145"/>
    </row>
    <row r="896" spans="2:8" s="140" customFormat="1" ht="18" customHeight="1" x14ac:dyDescent="0.2">
      <c r="B896" s="141"/>
      <c r="C896" s="129"/>
      <c r="D896" s="156"/>
      <c r="E896" s="145"/>
      <c r="F896" s="145"/>
      <c r="H896" s="145"/>
    </row>
    <row r="897" spans="2:8" s="140" customFormat="1" ht="18" customHeight="1" x14ac:dyDescent="0.2">
      <c r="B897" s="141"/>
      <c r="C897" s="129"/>
      <c r="D897" s="156"/>
      <c r="E897" s="145"/>
      <c r="F897" s="145"/>
      <c r="H897" s="145"/>
    </row>
    <row r="898" spans="2:8" s="140" customFormat="1" ht="18" customHeight="1" x14ac:dyDescent="0.2">
      <c r="B898" s="141"/>
      <c r="C898" s="129"/>
      <c r="D898" s="156"/>
      <c r="E898" s="145"/>
      <c r="F898" s="145"/>
      <c r="H898" s="145"/>
    </row>
    <row r="899" spans="2:8" s="140" customFormat="1" ht="18" customHeight="1" x14ac:dyDescent="0.2">
      <c r="B899" s="141"/>
      <c r="C899" s="129"/>
      <c r="D899" s="156"/>
      <c r="E899" s="145"/>
      <c r="F899" s="145"/>
      <c r="H899" s="145"/>
    </row>
    <row r="900" spans="2:8" s="140" customFormat="1" ht="18" customHeight="1" x14ac:dyDescent="0.2">
      <c r="B900" s="141"/>
      <c r="C900" s="129"/>
      <c r="D900" s="156"/>
      <c r="E900" s="145"/>
      <c r="F900" s="145"/>
      <c r="H900" s="145"/>
    </row>
    <row r="901" spans="2:8" s="140" customFormat="1" ht="18" customHeight="1" x14ac:dyDescent="0.2">
      <c r="B901" s="141"/>
      <c r="C901" s="129"/>
      <c r="D901" s="156"/>
      <c r="E901" s="145"/>
      <c r="F901" s="145"/>
      <c r="H901" s="145"/>
    </row>
    <row r="902" spans="2:8" s="140" customFormat="1" ht="18" customHeight="1" x14ac:dyDescent="0.2">
      <c r="B902" s="141"/>
      <c r="C902" s="129"/>
      <c r="D902" s="156"/>
      <c r="E902" s="145"/>
      <c r="F902" s="145"/>
      <c r="H902" s="145"/>
    </row>
    <row r="903" spans="2:8" s="140" customFormat="1" ht="18" customHeight="1" x14ac:dyDescent="0.2">
      <c r="B903" s="141"/>
      <c r="C903" s="129"/>
      <c r="D903" s="156"/>
      <c r="E903" s="145"/>
      <c r="F903" s="145"/>
      <c r="H903" s="145"/>
    </row>
    <row r="904" spans="2:8" s="140" customFormat="1" ht="18" customHeight="1" x14ac:dyDescent="0.2">
      <c r="B904" s="141"/>
      <c r="C904" s="129"/>
      <c r="D904" s="156"/>
      <c r="E904" s="145"/>
      <c r="F904" s="145"/>
      <c r="H904" s="145"/>
    </row>
    <row r="905" spans="2:8" s="140" customFormat="1" ht="18" customHeight="1" x14ac:dyDescent="0.2">
      <c r="B905" s="141"/>
      <c r="C905" s="129"/>
      <c r="D905" s="156"/>
      <c r="E905" s="145"/>
      <c r="F905" s="145"/>
      <c r="H905" s="145"/>
    </row>
    <row r="906" spans="2:8" s="140" customFormat="1" ht="18" customHeight="1" x14ac:dyDescent="0.2">
      <c r="B906" s="141"/>
      <c r="C906" s="129"/>
      <c r="D906" s="156"/>
      <c r="E906" s="145"/>
      <c r="F906" s="145"/>
      <c r="H906" s="145"/>
    </row>
    <row r="907" spans="2:8" s="140" customFormat="1" ht="18" customHeight="1" x14ac:dyDescent="0.2">
      <c r="B907" s="141"/>
      <c r="C907" s="129"/>
      <c r="D907" s="156"/>
      <c r="E907" s="145"/>
      <c r="F907" s="145"/>
      <c r="H907" s="145"/>
    </row>
    <row r="908" spans="2:8" s="140" customFormat="1" ht="18" customHeight="1" x14ac:dyDescent="0.2">
      <c r="B908" s="141"/>
      <c r="C908" s="129"/>
      <c r="D908" s="156"/>
      <c r="E908" s="145"/>
      <c r="F908" s="145"/>
      <c r="H908" s="145"/>
    </row>
    <row r="909" spans="2:8" s="140" customFormat="1" ht="18" customHeight="1" x14ac:dyDescent="0.2">
      <c r="B909" s="141"/>
      <c r="C909" s="129"/>
      <c r="D909" s="156"/>
      <c r="E909" s="145"/>
      <c r="F909" s="145"/>
      <c r="H909" s="145"/>
    </row>
    <row r="910" spans="2:8" s="140" customFormat="1" ht="18" customHeight="1" x14ac:dyDescent="0.2">
      <c r="B910" s="141"/>
      <c r="C910" s="129"/>
      <c r="D910" s="156"/>
      <c r="E910" s="145"/>
      <c r="F910" s="145"/>
      <c r="H910" s="145"/>
    </row>
    <row r="911" spans="2:8" s="140" customFormat="1" ht="18" customHeight="1" x14ac:dyDescent="0.2">
      <c r="B911" s="141"/>
      <c r="C911" s="129"/>
      <c r="D911" s="156"/>
      <c r="E911" s="145"/>
      <c r="F911" s="145"/>
      <c r="H911" s="145"/>
    </row>
    <row r="912" spans="2:8" s="140" customFormat="1" ht="18" customHeight="1" x14ac:dyDescent="0.2">
      <c r="B912" s="141"/>
      <c r="C912" s="129"/>
      <c r="D912" s="156"/>
      <c r="E912" s="145"/>
      <c r="F912" s="145"/>
      <c r="H912" s="145"/>
    </row>
    <row r="913" spans="2:8" s="140" customFormat="1" ht="18" customHeight="1" x14ac:dyDescent="0.2">
      <c r="B913" s="141"/>
      <c r="C913" s="129"/>
      <c r="D913" s="156"/>
      <c r="E913" s="145"/>
      <c r="F913" s="145"/>
      <c r="H913" s="145"/>
    </row>
    <row r="914" spans="2:8" s="140" customFormat="1" ht="18" customHeight="1" x14ac:dyDescent="0.2">
      <c r="B914" s="141"/>
      <c r="C914" s="129"/>
      <c r="D914" s="156"/>
      <c r="E914" s="145"/>
      <c r="F914" s="145"/>
      <c r="H914" s="145"/>
    </row>
    <row r="915" spans="2:8" s="140" customFormat="1" ht="18" customHeight="1" x14ac:dyDescent="0.2">
      <c r="B915" s="141"/>
      <c r="C915" s="129"/>
      <c r="D915" s="156"/>
      <c r="E915" s="145"/>
      <c r="F915" s="145"/>
      <c r="H915" s="145"/>
    </row>
    <row r="916" spans="2:8" s="140" customFormat="1" ht="18" customHeight="1" x14ac:dyDescent="0.2">
      <c r="B916" s="141"/>
      <c r="C916" s="129"/>
      <c r="D916" s="156"/>
      <c r="E916" s="145"/>
      <c r="F916" s="145"/>
      <c r="H916" s="145"/>
    </row>
    <row r="917" spans="2:8" s="140" customFormat="1" ht="18" customHeight="1" x14ac:dyDescent="0.2">
      <c r="B917" s="141"/>
      <c r="C917" s="129"/>
      <c r="D917" s="156"/>
      <c r="E917" s="145"/>
      <c r="F917" s="145"/>
      <c r="H917" s="145"/>
    </row>
    <row r="918" spans="2:8" s="140" customFormat="1" ht="18" customHeight="1" x14ac:dyDescent="0.2">
      <c r="B918" s="141"/>
      <c r="C918" s="129"/>
      <c r="D918" s="156"/>
      <c r="E918" s="145"/>
      <c r="F918" s="145"/>
      <c r="H918" s="145"/>
    </row>
    <row r="919" spans="2:8" s="140" customFormat="1" ht="18" customHeight="1" x14ac:dyDescent="0.2">
      <c r="B919" s="141"/>
      <c r="C919" s="129"/>
      <c r="D919" s="156"/>
      <c r="E919" s="145"/>
      <c r="F919" s="145"/>
      <c r="H919" s="145"/>
    </row>
    <row r="920" spans="2:8" s="140" customFormat="1" ht="18" customHeight="1" x14ac:dyDescent="0.2">
      <c r="B920" s="141"/>
      <c r="C920" s="129"/>
      <c r="D920" s="156"/>
      <c r="E920" s="145"/>
      <c r="F920" s="145"/>
      <c r="H920" s="145"/>
    </row>
    <row r="921" spans="2:8" s="140" customFormat="1" ht="18" customHeight="1" x14ac:dyDescent="0.2">
      <c r="B921" s="141"/>
      <c r="C921" s="129"/>
      <c r="D921" s="156"/>
      <c r="E921" s="145"/>
      <c r="F921" s="145"/>
      <c r="H921" s="145"/>
    </row>
    <row r="922" spans="2:8" s="140" customFormat="1" ht="18" customHeight="1" x14ac:dyDescent="0.2">
      <c r="B922" s="141"/>
      <c r="C922" s="129"/>
      <c r="D922" s="156"/>
      <c r="E922" s="145"/>
      <c r="F922" s="145"/>
      <c r="H922" s="145"/>
    </row>
    <row r="923" spans="2:8" s="140" customFormat="1" ht="18" customHeight="1" x14ac:dyDescent="0.2">
      <c r="B923" s="141"/>
      <c r="C923" s="129"/>
      <c r="D923" s="156"/>
      <c r="E923" s="145"/>
      <c r="F923" s="145"/>
      <c r="H923" s="145"/>
    </row>
    <row r="924" spans="2:8" s="140" customFormat="1" ht="18" customHeight="1" x14ac:dyDescent="0.2">
      <c r="B924" s="141"/>
      <c r="C924" s="129"/>
      <c r="D924" s="156"/>
      <c r="E924" s="145"/>
      <c r="F924" s="145"/>
      <c r="H924" s="145"/>
    </row>
    <row r="925" spans="2:8" s="140" customFormat="1" ht="18" customHeight="1" x14ac:dyDescent="0.2">
      <c r="B925" s="141"/>
      <c r="C925" s="129"/>
      <c r="D925" s="156"/>
      <c r="E925" s="145"/>
      <c r="F925" s="145"/>
      <c r="H925" s="145"/>
    </row>
    <row r="926" spans="2:8" s="140" customFormat="1" ht="18" customHeight="1" x14ac:dyDescent="0.2">
      <c r="B926" s="141"/>
      <c r="C926" s="129"/>
      <c r="D926" s="156"/>
      <c r="E926" s="145"/>
      <c r="F926" s="145"/>
      <c r="H926" s="145"/>
    </row>
    <row r="927" spans="2:8" s="140" customFormat="1" ht="18" customHeight="1" x14ac:dyDescent="0.2">
      <c r="B927" s="141"/>
      <c r="C927" s="129"/>
      <c r="D927" s="156"/>
      <c r="E927" s="145"/>
      <c r="F927" s="145"/>
      <c r="H927" s="145"/>
    </row>
    <row r="928" spans="2:8" s="140" customFormat="1" ht="18" customHeight="1" x14ac:dyDescent="0.2">
      <c r="B928" s="141"/>
      <c r="C928" s="129"/>
      <c r="D928" s="156"/>
      <c r="E928" s="145"/>
      <c r="F928" s="145"/>
      <c r="H928" s="145"/>
    </row>
    <row r="929" spans="2:8" s="140" customFormat="1" ht="18" customHeight="1" x14ac:dyDescent="0.2">
      <c r="B929" s="141"/>
      <c r="C929" s="129"/>
      <c r="D929" s="156"/>
      <c r="E929" s="145"/>
      <c r="F929" s="145"/>
      <c r="H929" s="145"/>
    </row>
    <row r="930" spans="2:8" s="140" customFormat="1" ht="18" customHeight="1" x14ac:dyDescent="0.2">
      <c r="B930" s="141"/>
      <c r="C930" s="129"/>
      <c r="D930" s="156"/>
      <c r="E930" s="145"/>
      <c r="F930" s="145"/>
      <c r="H930" s="145"/>
    </row>
    <row r="931" spans="2:8" s="140" customFormat="1" ht="18" customHeight="1" x14ac:dyDescent="0.2">
      <c r="B931" s="141"/>
      <c r="C931" s="129"/>
      <c r="D931" s="156"/>
      <c r="E931" s="145"/>
      <c r="F931" s="145"/>
      <c r="H931" s="145"/>
    </row>
    <row r="932" spans="2:8" s="140" customFormat="1" ht="18" customHeight="1" x14ac:dyDescent="0.2">
      <c r="B932" s="141"/>
      <c r="C932" s="129"/>
      <c r="D932" s="156"/>
      <c r="E932" s="145"/>
      <c r="F932" s="145"/>
      <c r="H932" s="145"/>
    </row>
    <row r="933" spans="2:8" s="140" customFormat="1" ht="18" customHeight="1" x14ac:dyDescent="0.2">
      <c r="B933" s="141"/>
      <c r="C933" s="129"/>
      <c r="D933" s="156"/>
      <c r="E933" s="145"/>
      <c r="F933" s="145"/>
      <c r="H933" s="145"/>
    </row>
    <row r="934" spans="2:8" s="140" customFormat="1" ht="18" customHeight="1" x14ac:dyDescent="0.2">
      <c r="B934" s="141"/>
      <c r="C934" s="129"/>
      <c r="D934" s="156"/>
      <c r="E934" s="145"/>
      <c r="F934" s="145"/>
      <c r="H934" s="145"/>
    </row>
    <row r="935" spans="2:8" s="140" customFormat="1" ht="18" customHeight="1" x14ac:dyDescent="0.2">
      <c r="B935" s="141"/>
      <c r="C935" s="129"/>
      <c r="D935" s="156"/>
      <c r="E935" s="145"/>
      <c r="F935" s="145"/>
      <c r="H935" s="145"/>
    </row>
    <row r="936" spans="2:8" s="140" customFormat="1" ht="18" customHeight="1" x14ac:dyDescent="0.2">
      <c r="B936" s="141"/>
      <c r="C936" s="129"/>
      <c r="D936" s="156"/>
      <c r="E936" s="145"/>
      <c r="F936" s="145"/>
      <c r="H936" s="145"/>
    </row>
    <row r="937" spans="2:8" s="140" customFormat="1" ht="18" customHeight="1" x14ac:dyDescent="0.2">
      <c r="B937" s="141"/>
      <c r="C937" s="129"/>
      <c r="D937" s="156"/>
      <c r="E937" s="145"/>
      <c r="F937" s="145"/>
      <c r="H937" s="145"/>
    </row>
    <row r="938" spans="2:8" s="140" customFormat="1" ht="18" customHeight="1" x14ac:dyDescent="0.2">
      <c r="B938" s="141"/>
      <c r="C938" s="129"/>
      <c r="D938" s="156"/>
      <c r="E938" s="145"/>
      <c r="F938" s="145"/>
      <c r="H938" s="145"/>
    </row>
    <row r="939" spans="2:8" s="140" customFormat="1" ht="18" customHeight="1" x14ac:dyDescent="0.2">
      <c r="B939" s="141"/>
      <c r="C939" s="129"/>
      <c r="D939" s="156"/>
      <c r="E939" s="145"/>
      <c r="F939" s="145"/>
      <c r="H939" s="145"/>
    </row>
    <row r="940" spans="2:8" s="140" customFormat="1" ht="18" customHeight="1" x14ac:dyDescent="0.2">
      <c r="B940" s="141"/>
      <c r="C940" s="129"/>
      <c r="D940" s="156"/>
      <c r="E940" s="145"/>
      <c r="F940" s="145"/>
      <c r="H940" s="145"/>
    </row>
    <row r="941" spans="2:8" s="140" customFormat="1" ht="18" customHeight="1" x14ac:dyDescent="0.2">
      <c r="B941" s="141"/>
      <c r="C941" s="129"/>
      <c r="D941" s="156"/>
      <c r="E941" s="145"/>
      <c r="F941" s="145"/>
      <c r="H941" s="145"/>
    </row>
    <row r="942" spans="2:8" s="140" customFormat="1" ht="18" customHeight="1" x14ac:dyDescent="0.2">
      <c r="B942" s="141"/>
      <c r="C942" s="129"/>
      <c r="D942" s="156"/>
      <c r="E942" s="145"/>
      <c r="F942" s="145"/>
      <c r="H942" s="145"/>
    </row>
    <row r="943" spans="2:8" s="140" customFormat="1" ht="18" customHeight="1" x14ac:dyDescent="0.2">
      <c r="B943" s="141"/>
      <c r="C943" s="129"/>
      <c r="D943" s="156"/>
      <c r="E943" s="145"/>
      <c r="F943" s="145"/>
      <c r="H943" s="145"/>
    </row>
    <row r="944" spans="2:8" s="140" customFormat="1" ht="18" customHeight="1" x14ac:dyDescent="0.2">
      <c r="B944" s="141"/>
      <c r="C944" s="129"/>
      <c r="D944" s="156"/>
      <c r="E944" s="145"/>
      <c r="F944" s="145"/>
      <c r="H944" s="145"/>
    </row>
    <row r="945" spans="2:8" s="140" customFormat="1" ht="18" customHeight="1" x14ac:dyDescent="0.2">
      <c r="B945" s="141"/>
      <c r="C945" s="129"/>
      <c r="D945" s="156"/>
      <c r="E945" s="145"/>
      <c r="F945" s="145"/>
      <c r="H945" s="145"/>
    </row>
    <row r="946" spans="2:8" s="140" customFormat="1" ht="18" customHeight="1" x14ac:dyDescent="0.2">
      <c r="B946" s="141"/>
      <c r="C946" s="129"/>
      <c r="D946" s="156"/>
      <c r="E946" s="145"/>
      <c r="F946" s="145"/>
      <c r="H946" s="145"/>
    </row>
    <row r="947" spans="2:8" s="140" customFormat="1" ht="18" customHeight="1" x14ac:dyDescent="0.2">
      <c r="B947" s="141"/>
      <c r="C947" s="129"/>
      <c r="D947" s="156"/>
      <c r="E947" s="145"/>
      <c r="F947" s="145"/>
      <c r="H947" s="145"/>
    </row>
    <row r="948" spans="2:8" s="140" customFormat="1" ht="18" customHeight="1" x14ac:dyDescent="0.2">
      <c r="B948" s="141"/>
      <c r="C948" s="129"/>
      <c r="D948" s="156"/>
      <c r="E948" s="145"/>
      <c r="F948" s="145"/>
      <c r="H948" s="145"/>
    </row>
    <row r="949" spans="2:8" s="140" customFormat="1" ht="18" customHeight="1" x14ac:dyDescent="0.2">
      <c r="B949" s="141"/>
      <c r="C949" s="129"/>
      <c r="D949" s="156"/>
      <c r="E949" s="145"/>
      <c r="F949" s="145"/>
      <c r="H949" s="145"/>
    </row>
    <row r="950" spans="2:8" s="140" customFormat="1" ht="18" customHeight="1" x14ac:dyDescent="0.2">
      <c r="B950" s="141"/>
      <c r="C950" s="129"/>
      <c r="D950" s="156"/>
      <c r="E950" s="145"/>
      <c r="F950" s="145"/>
      <c r="H950" s="145"/>
    </row>
    <row r="951" spans="2:8" s="140" customFormat="1" ht="18" customHeight="1" x14ac:dyDescent="0.2">
      <c r="B951" s="141"/>
      <c r="C951" s="129"/>
      <c r="D951" s="156"/>
      <c r="E951" s="145"/>
      <c r="F951" s="145"/>
      <c r="H951" s="145"/>
    </row>
    <row r="952" spans="2:8" s="140" customFormat="1" ht="18" customHeight="1" x14ac:dyDescent="0.2">
      <c r="B952" s="141"/>
      <c r="C952" s="129"/>
      <c r="D952" s="156"/>
      <c r="E952" s="145"/>
      <c r="F952" s="145"/>
      <c r="H952" s="145"/>
    </row>
    <row r="953" spans="2:8" s="140" customFormat="1" ht="18" customHeight="1" x14ac:dyDescent="0.2">
      <c r="B953" s="141"/>
      <c r="C953" s="129"/>
      <c r="D953" s="156"/>
      <c r="E953" s="145"/>
      <c r="F953" s="145"/>
      <c r="H953" s="145"/>
    </row>
    <row r="954" spans="2:8" s="140" customFormat="1" ht="18" customHeight="1" x14ac:dyDescent="0.2">
      <c r="B954" s="141"/>
      <c r="C954" s="129"/>
      <c r="D954" s="156"/>
      <c r="E954" s="145"/>
      <c r="F954" s="145"/>
      <c r="H954" s="145"/>
    </row>
    <row r="955" spans="2:8" s="140" customFormat="1" ht="18" customHeight="1" x14ac:dyDescent="0.2">
      <c r="B955" s="141"/>
      <c r="C955" s="129"/>
      <c r="D955" s="156"/>
      <c r="E955" s="145"/>
      <c r="F955" s="145"/>
      <c r="H955" s="145"/>
    </row>
    <row r="956" spans="2:8" s="140" customFormat="1" ht="18" customHeight="1" x14ac:dyDescent="0.2">
      <c r="B956" s="141"/>
      <c r="C956" s="129"/>
      <c r="D956" s="156"/>
      <c r="E956" s="145"/>
      <c r="F956" s="145"/>
      <c r="H956" s="145"/>
    </row>
    <row r="957" spans="2:8" s="140" customFormat="1" ht="18" customHeight="1" x14ac:dyDescent="0.2">
      <c r="B957" s="141"/>
      <c r="C957" s="129"/>
      <c r="D957" s="156"/>
      <c r="E957" s="145"/>
      <c r="F957" s="145"/>
      <c r="H957" s="145"/>
    </row>
    <row r="958" spans="2:8" s="140" customFormat="1" ht="18" customHeight="1" x14ac:dyDescent="0.2">
      <c r="B958" s="141"/>
      <c r="C958" s="129"/>
      <c r="D958" s="156"/>
      <c r="E958" s="145"/>
      <c r="F958" s="145"/>
      <c r="H958" s="145"/>
    </row>
    <row r="959" spans="2:8" s="140" customFormat="1" ht="18" customHeight="1" x14ac:dyDescent="0.2">
      <c r="B959" s="141"/>
      <c r="C959" s="129"/>
      <c r="D959" s="156"/>
      <c r="E959" s="145"/>
      <c r="F959" s="145"/>
      <c r="H959" s="145"/>
    </row>
    <row r="960" spans="2:8" s="140" customFormat="1" ht="18" customHeight="1" x14ac:dyDescent="0.2">
      <c r="B960" s="141"/>
      <c r="C960" s="129"/>
      <c r="D960" s="156"/>
      <c r="E960" s="145"/>
      <c r="F960" s="145"/>
      <c r="H960" s="145"/>
    </row>
    <row r="961" spans="2:8" s="140" customFormat="1" ht="18" customHeight="1" x14ac:dyDescent="0.2">
      <c r="B961" s="141"/>
      <c r="C961" s="129"/>
      <c r="D961" s="156"/>
      <c r="E961" s="145"/>
      <c r="F961" s="145"/>
      <c r="H961" s="145"/>
    </row>
    <row r="962" spans="2:8" s="140" customFormat="1" ht="18" customHeight="1" x14ac:dyDescent="0.2">
      <c r="B962" s="141"/>
      <c r="C962" s="129"/>
      <c r="D962" s="156"/>
      <c r="E962" s="145"/>
      <c r="F962" s="145"/>
      <c r="H962" s="145"/>
    </row>
    <row r="963" spans="2:8" s="140" customFormat="1" ht="18" customHeight="1" x14ac:dyDescent="0.2">
      <c r="B963" s="141"/>
      <c r="C963" s="129"/>
      <c r="D963" s="156"/>
      <c r="E963" s="145"/>
      <c r="F963" s="145"/>
      <c r="H963" s="145"/>
    </row>
    <row r="964" spans="2:8" s="140" customFormat="1" ht="18" customHeight="1" x14ac:dyDescent="0.2">
      <c r="B964" s="141"/>
      <c r="C964" s="129"/>
      <c r="D964" s="156"/>
      <c r="E964" s="145"/>
      <c r="F964" s="145"/>
      <c r="H964" s="145"/>
    </row>
    <row r="965" spans="2:8" s="140" customFormat="1" ht="18" customHeight="1" x14ac:dyDescent="0.2">
      <c r="B965" s="141"/>
      <c r="C965" s="129"/>
      <c r="D965" s="156"/>
      <c r="E965" s="145"/>
      <c r="F965" s="145"/>
      <c r="H965" s="145"/>
    </row>
    <row r="966" spans="2:8" s="140" customFormat="1" ht="18" customHeight="1" x14ac:dyDescent="0.2">
      <c r="B966" s="141"/>
      <c r="C966" s="129"/>
      <c r="D966" s="156"/>
      <c r="E966" s="145"/>
      <c r="F966" s="145"/>
      <c r="H966" s="145"/>
    </row>
    <row r="967" spans="2:8" s="140" customFormat="1" ht="18" customHeight="1" x14ac:dyDescent="0.2">
      <c r="B967" s="141"/>
      <c r="C967" s="129"/>
      <c r="D967" s="156"/>
      <c r="E967" s="145"/>
      <c r="F967" s="145"/>
      <c r="H967" s="145"/>
    </row>
    <row r="968" spans="2:8" s="140" customFormat="1" ht="18" customHeight="1" x14ac:dyDescent="0.2">
      <c r="B968" s="141"/>
      <c r="C968" s="129"/>
      <c r="D968" s="156"/>
      <c r="E968" s="145"/>
      <c r="F968" s="145"/>
      <c r="H968" s="145"/>
    </row>
    <row r="969" spans="2:8" s="140" customFormat="1" ht="18" customHeight="1" x14ac:dyDescent="0.2">
      <c r="B969" s="141"/>
      <c r="C969" s="129"/>
      <c r="D969" s="156"/>
      <c r="E969" s="145"/>
      <c r="F969" s="145"/>
      <c r="H969" s="145"/>
    </row>
    <row r="970" spans="2:8" s="140" customFormat="1" ht="18" customHeight="1" x14ac:dyDescent="0.2">
      <c r="B970" s="141"/>
      <c r="C970" s="129"/>
      <c r="D970" s="156"/>
      <c r="E970" s="145"/>
      <c r="F970" s="145"/>
      <c r="H970" s="145"/>
    </row>
    <row r="971" spans="2:8" s="140" customFormat="1" ht="18" customHeight="1" x14ac:dyDescent="0.2">
      <c r="B971" s="141"/>
      <c r="C971" s="129"/>
      <c r="D971" s="156"/>
      <c r="E971" s="145"/>
      <c r="F971" s="145"/>
      <c r="H971" s="145"/>
    </row>
    <row r="972" spans="2:8" s="140" customFormat="1" ht="18" customHeight="1" x14ac:dyDescent="0.2">
      <c r="B972" s="141"/>
      <c r="C972" s="129"/>
      <c r="D972" s="156"/>
      <c r="E972" s="145"/>
      <c r="F972" s="145"/>
      <c r="H972" s="145"/>
    </row>
    <row r="973" spans="2:8" s="140" customFormat="1" ht="18" customHeight="1" x14ac:dyDescent="0.2">
      <c r="B973" s="141"/>
      <c r="C973" s="129"/>
      <c r="D973" s="156"/>
      <c r="E973" s="145"/>
      <c r="F973" s="145"/>
      <c r="H973" s="145"/>
    </row>
    <row r="974" spans="2:8" s="140" customFormat="1" ht="18" customHeight="1" x14ac:dyDescent="0.2">
      <c r="B974" s="141"/>
      <c r="C974" s="129"/>
      <c r="D974" s="156"/>
      <c r="E974" s="145"/>
      <c r="F974" s="145"/>
      <c r="H974" s="145"/>
    </row>
    <row r="975" spans="2:8" s="140" customFormat="1" ht="18" customHeight="1" x14ac:dyDescent="0.2">
      <c r="B975" s="141"/>
      <c r="C975" s="129"/>
      <c r="D975" s="156"/>
      <c r="E975" s="145"/>
      <c r="F975" s="145"/>
      <c r="H975" s="145"/>
    </row>
    <row r="976" spans="2:8" s="140" customFormat="1" ht="18" customHeight="1" x14ac:dyDescent="0.2">
      <c r="B976" s="141"/>
      <c r="C976" s="129"/>
      <c r="D976" s="156"/>
      <c r="E976" s="145"/>
      <c r="F976" s="145"/>
      <c r="H976" s="145"/>
    </row>
    <row r="977" spans="2:8" s="140" customFormat="1" ht="18" customHeight="1" x14ac:dyDescent="0.2">
      <c r="B977" s="141"/>
      <c r="C977" s="129"/>
      <c r="D977" s="156"/>
      <c r="E977" s="145"/>
      <c r="F977" s="145"/>
      <c r="H977" s="145"/>
    </row>
    <row r="978" spans="2:8" s="140" customFormat="1" ht="18" customHeight="1" x14ac:dyDescent="0.2">
      <c r="B978" s="141"/>
      <c r="C978" s="129"/>
      <c r="D978" s="156"/>
      <c r="E978" s="145"/>
      <c r="F978" s="145"/>
      <c r="H978" s="145"/>
    </row>
    <row r="979" spans="2:8" s="140" customFormat="1" ht="18" customHeight="1" x14ac:dyDescent="0.2">
      <c r="B979" s="141"/>
      <c r="C979" s="129"/>
      <c r="D979" s="156"/>
      <c r="E979" s="145"/>
      <c r="F979" s="145"/>
      <c r="H979" s="145"/>
    </row>
    <row r="980" spans="2:8" s="140" customFormat="1" ht="18" customHeight="1" x14ac:dyDescent="0.2">
      <c r="B980" s="141"/>
      <c r="C980" s="129"/>
      <c r="D980" s="156"/>
      <c r="E980" s="145"/>
      <c r="F980" s="145"/>
      <c r="H980" s="145"/>
    </row>
    <row r="981" spans="2:8" s="140" customFormat="1" ht="18" customHeight="1" x14ac:dyDescent="0.2">
      <c r="B981" s="141"/>
      <c r="C981" s="129"/>
      <c r="D981" s="156"/>
      <c r="E981" s="145"/>
      <c r="F981" s="145"/>
      <c r="H981" s="145"/>
    </row>
    <row r="982" spans="2:8" s="140" customFormat="1" ht="18" customHeight="1" x14ac:dyDescent="0.2">
      <c r="B982" s="141"/>
      <c r="C982" s="129"/>
      <c r="D982" s="156"/>
      <c r="E982" s="145"/>
      <c r="F982" s="145"/>
      <c r="H982" s="145"/>
    </row>
    <row r="983" spans="2:8" s="140" customFormat="1" ht="18" customHeight="1" x14ac:dyDescent="0.2">
      <c r="B983" s="141"/>
      <c r="C983" s="129"/>
      <c r="D983" s="156"/>
      <c r="E983" s="145"/>
      <c r="F983" s="145"/>
      <c r="H983" s="145"/>
    </row>
    <row r="984" spans="2:8" s="140" customFormat="1" ht="18" customHeight="1" x14ac:dyDescent="0.2">
      <c r="B984" s="141"/>
      <c r="C984" s="129"/>
      <c r="D984" s="156"/>
      <c r="E984" s="145"/>
      <c r="F984" s="145"/>
      <c r="H984" s="145"/>
    </row>
    <row r="985" spans="2:8" s="140" customFormat="1" ht="18" customHeight="1" x14ac:dyDescent="0.2">
      <c r="B985" s="141"/>
      <c r="C985" s="129"/>
      <c r="D985" s="156"/>
      <c r="E985" s="145"/>
      <c r="F985" s="145"/>
      <c r="H985" s="145"/>
    </row>
    <row r="986" spans="2:8" s="140" customFormat="1" ht="18" customHeight="1" x14ac:dyDescent="0.2">
      <c r="B986" s="141"/>
      <c r="C986" s="129"/>
      <c r="D986" s="156"/>
      <c r="E986" s="145"/>
      <c r="F986" s="145"/>
      <c r="H986" s="145"/>
    </row>
    <row r="987" spans="2:8" s="140" customFormat="1" ht="18" customHeight="1" x14ac:dyDescent="0.2">
      <c r="B987" s="141"/>
      <c r="C987" s="129"/>
      <c r="D987" s="156"/>
      <c r="E987" s="145"/>
      <c r="F987" s="145"/>
      <c r="H987" s="145"/>
    </row>
    <row r="988" spans="2:8" s="140" customFormat="1" ht="18" customHeight="1" x14ac:dyDescent="0.2">
      <c r="B988" s="141"/>
      <c r="C988" s="129"/>
      <c r="D988" s="156"/>
      <c r="E988" s="145"/>
      <c r="F988" s="145"/>
      <c r="H988" s="145"/>
    </row>
    <row r="989" spans="2:8" s="140" customFormat="1" ht="18" customHeight="1" x14ac:dyDescent="0.2">
      <c r="B989" s="141"/>
      <c r="C989" s="129"/>
      <c r="D989" s="156"/>
      <c r="E989" s="145"/>
      <c r="F989" s="145"/>
      <c r="H989" s="145"/>
    </row>
    <row r="990" spans="2:8" s="140" customFormat="1" ht="18" customHeight="1" x14ac:dyDescent="0.2">
      <c r="B990" s="141"/>
      <c r="C990" s="129"/>
      <c r="D990" s="156"/>
      <c r="E990" s="145"/>
      <c r="F990" s="145"/>
      <c r="H990" s="145"/>
    </row>
    <row r="991" spans="2:8" s="140" customFormat="1" ht="18" customHeight="1" x14ac:dyDescent="0.2">
      <c r="B991" s="141"/>
      <c r="C991" s="129"/>
      <c r="D991" s="156"/>
      <c r="E991" s="145"/>
      <c r="F991" s="145"/>
      <c r="H991" s="145"/>
    </row>
    <row r="992" spans="2:8" s="140" customFormat="1" ht="18" customHeight="1" x14ac:dyDescent="0.2">
      <c r="B992" s="141"/>
      <c r="C992" s="129"/>
      <c r="D992" s="156"/>
      <c r="E992" s="145"/>
      <c r="F992" s="145"/>
      <c r="H992" s="145"/>
    </row>
    <row r="993" spans="2:8" s="140" customFormat="1" ht="18" customHeight="1" x14ac:dyDescent="0.2">
      <c r="B993" s="141"/>
      <c r="C993" s="129"/>
      <c r="D993" s="156"/>
      <c r="E993" s="145"/>
      <c r="F993" s="145"/>
      <c r="H993" s="145"/>
    </row>
    <row r="994" spans="2:8" s="140" customFormat="1" ht="18" customHeight="1" x14ac:dyDescent="0.2">
      <c r="B994" s="141"/>
      <c r="C994" s="129"/>
      <c r="D994" s="156"/>
      <c r="E994" s="145"/>
      <c r="F994" s="145"/>
      <c r="H994" s="145"/>
    </row>
    <row r="995" spans="2:8" s="140" customFormat="1" ht="18" customHeight="1" x14ac:dyDescent="0.2">
      <c r="B995" s="141"/>
      <c r="C995" s="129"/>
      <c r="D995" s="156"/>
      <c r="E995" s="145"/>
      <c r="F995" s="145"/>
      <c r="H995" s="145"/>
    </row>
    <row r="996" spans="2:8" s="140" customFormat="1" ht="18" customHeight="1" x14ac:dyDescent="0.2">
      <c r="B996" s="141"/>
      <c r="C996" s="129"/>
      <c r="D996" s="156"/>
      <c r="E996" s="145"/>
      <c r="F996" s="145"/>
      <c r="H996" s="145"/>
    </row>
    <row r="997" spans="2:8" s="140" customFormat="1" ht="18" customHeight="1" x14ac:dyDescent="0.2">
      <c r="B997" s="141"/>
      <c r="C997" s="129"/>
      <c r="D997" s="156"/>
      <c r="E997" s="145"/>
      <c r="F997" s="145"/>
      <c r="H997" s="145"/>
    </row>
    <row r="998" spans="2:8" s="140" customFormat="1" ht="18" customHeight="1" x14ac:dyDescent="0.2">
      <c r="B998" s="141"/>
      <c r="C998" s="129"/>
      <c r="D998" s="156"/>
      <c r="E998" s="145"/>
      <c r="F998" s="145"/>
      <c r="H998" s="145"/>
    </row>
    <row r="999" spans="2:8" s="140" customFormat="1" ht="18" customHeight="1" x14ac:dyDescent="0.2">
      <c r="B999" s="141"/>
      <c r="C999" s="129"/>
      <c r="D999" s="156"/>
      <c r="E999" s="145"/>
      <c r="F999" s="145"/>
      <c r="H999" s="145"/>
    </row>
    <row r="1000" spans="2:8" s="140" customFormat="1" ht="18" customHeight="1" x14ac:dyDescent="0.2">
      <c r="B1000" s="141"/>
      <c r="C1000" s="129"/>
      <c r="D1000" s="156"/>
      <c r="E1000" s="145"/>
      <c r="F1000" s="145"/>
      <c r="H1000" s="145"/>
    </row>
    <row r="1001" spans="2:8" s="140" customFormat="1" ht="18" customHeight="1" x14ac:dyDescent="0.2">
      <c r="B1001" s="141"/>
      <c r="C1001" s="129"/>
      <c r="D1001" s="156"/>
      <c r="E1001" s="145"/>
      <c r="F1001" s="145"/>
      <c r="H1001" s="145"/>
    </row>
    <row r="1002" spans="2:8" s="140" customFormat="1" ht="18" customHeight="1" x14ac:dyDescent="0.2">
      <c r="B1002" s="141"/>
      <c r="C1002" s="129"/>
      <c r="D1002" s="156"/>
      <c r="E1002" s="145"/>
      <c r="F1002" s="145"/>
      <c r="H1002" s="145"/>
    </row>
    <row r="1003" spans="2:8" s="140" customFormat="1" ht="18" customHeight="1" x14ac:dyDescent="0.2">
      <c r="B1003" s="141"/>
      <c r="C1003" s="129"/>
      <c r="D1003" s="156"/>
      <c r="E1003" s="145"/>
      <c r="F1003" s="145"/>
      <c r="H1003" s="145"/>
    </row>
    <row r="1004" spans="2:8" s="140" customFormat="1" ht="18" customHeight="1" x14ac:dyDescent="0.2">
      <c r="B1004" s="141"/>
      <c r="C1004" s="129"/>
      <c r="D1004" s="156"/>
      <c r="E1004" s="145"/>
      <c r="F1004" s="145"/>
      <c r="H1004" s="145"/>
    </row>
    <row r="1005" spans="2:8" s="140" customFormat="1" ht="18" customHeight="1" x14ac:dyDescent="0.2">
      <c r="B1005" s="141"/>
      <c r="C1005" s="129"/>
      <c r="D1005" s="156"/>
      <c r="E1005" s="145"/>
      <c r="F1005" s="145"/>
      <c r="H1005" s="145"/>
    </row>
    <row r="1006" spans="2:8" s="140" customFormat="1" ht="18" customHeight="1" x14ac:dyDescent="0.2">
      <c r="B1006" s="141"/>
      <c r="C1006" s="129"/>
      <c r="D1006" s="156"/>
      <c r="E1006" s="145"/>
      <c r="F1006" s="145"/>
      <c r="H1006" s="145"/>
    </row>
    <row r="1007" spans="2:8" s="140" customFormat="1" ht="18" customHeight="1" x14ac:dyDescent="0.2">
      <c r="B1007" s="141"/>
      <c r="C1007" s="129"/>
      <c r="D1007" s="156"/>
      <c r="E1007" s="145"/>
      <c r="F1007" s="145"/>
      <c r="H1007" s="145"/>
    </row>
    <row r="1008" spans="2:8" s="140" customFormat="1" ht="18" customHeight="1" x14ac:dyDescent="0.2">
      <c r="B1008" s="141"/>
      <c r="C1008" s="129"/>
      <c r="D1008" s="156"/>
      <c r="E1008" s="145"/>
      <c r="F1008" s="145"/>
      <c r="H1008" s="145"/>
    </row>
    <row r="1009" spans="2:8" s="140" customFormat="1" ht="18" customHeight="1" x14ac:dyDescent="0.2">
      <c r="B1009" s="141"/>
      <c r="C1009" s="129"/>
      <c r="D1009" s="156"/>
      <c r="E1009" s="145"/>
      <c r="F1009" s="145"/>
      <c r="H1009" s="145"/>
    </row>
    <row r="1010" spans="2:8" s="140" customFormat="1" ht="18" customHeight="1" x14ac:dyDescent="0.2">
      <c r="B1010" s="141"/>
      <c r="C1010" s="129"/>
      <c r="D1010" s="156"/>
      <c r="E1010" s="145"/>
      <c r="F1010" s="145"/>
      <c r="H1010" s="145"/>
    </row>
    <row r="1011" spans="2:8" s="140" customFormat="1" ht="18" customHeight="1" x14ac:dyDescent="0.2">
      <c r="B1011" s="141"/>
      <c r="C1011" s="129"/>
      <c r="D1011" s="156"/>
      <c r="E1011" s="145"/>
      <c r="F1011" s="145"/>
      <c r="H1011" s="145"/>
    </row>
    <row r="1012" spans="2:8" s="140" customFormat="1" ht="18" customHeight="1" x14ac:dyDescent="0.2">
      <c r="B1012" s="141"/>
      <c r="C1012" s="129"/>
      <c r="D1012" s="156"/>
      <c r="E1012" s="145"/>
      <c r="F1012" s="145"/>
      <c r="H1012" s="145"/>
    </row>
    <row r="1013" spans="2:8" s="140" customFormat="1" ht="18" customHeight="1" x14ac:dyDescent="0.2">
      <c r="B1013" s="141"/>
      <c r="C1013" s="129"/>
      <c r="D1013" s="156"/>
      <c r="E1013" s="145"/>
      <c r="F1013" s="145"/>
      <c r="H1013" s="145"/>
    </row>
    <row r="1014" spans="2:8" s="140" customFormat="1" ht="18" customHeight="1" x14ac:dyDescent="0.2">
      <c r="B1014" s="141"/>
      <c r="C1014" s="129"/>
      <c r="D1014" s="156"/>
      <c r="E1014" s="145"/>
      <c r="F1014" s="145"/>
      <c r="H1014" s="145"/>
    </row>
    <row r="1015" spans="2:8" s="140" customFormat="1" ht="18" customHeight="1" x14ac:dyDescent="0.2">
      <c r="B1015" s="141"/>
      <c r="C1015" s="129"/>
      <c r="D1015" s="156"/>
      <c r="E1015" s="145"/>
      <c r="F1015" s="145"/>
      <c r="H1015" s="145"/>
    </row>
    <row r="1016" spans="2:8" s="140" customFormat="1" ht="18" customHeight="1" x14ac:dyDescent="0.2">
      <c r="B1016" s="141"/>
      <c r="C1016" s="129"/>
      <c r="D1016" s="156"/>
      <c r="E1016" s="145"/>
      <c r="F1016" s="145"/>
      <c r="H1016" s="145"/>
    </row>
    <row r="1017" spans="2:8" s="140" customFormat="1" ht="18" customHeight="1" x14ac:dyDescent="0.2">
      <c r="B1017" s="141"/>
      <c r="C1017" s="129"/>
      <c r="D1017" s="156"/>
      <c r="E1017" s="145"/>
      <c r="F1017" s="145"/>
      <c r="H1017" s="145"/>
    </row>
    <row r="1018" spans="2:8" s="140" customFormat="1" ht="18" customHeight="1" x14ac:dyDescent="0.2">
      <c r="B1018" s="141"/>
      <c r="C1018" s="129"/>
      <c r="D1018" s="156"/>
      <c r="E1018" s="145"/>
      <c r="F1018" s="145"/>
      <c r="H1018" s="145"/>
    </row>
    <row r="1019" spans="2:8" s="140" customFormat="1" ht="18" customHeight="1" x14ac:dyDescent="0.2">
      <c r="B1019" s="141"/>
      <c r="C1019" s="129"/>
      <c r="D1019" s="156"/>
      <c r="E1019" s="145"/>
      <c r="F1019" s="145"/>
      <c r="H1019" s="145"/>
    </row>
    <row r="1020" spans="2:8" s="140" customFormat="1" ht="18" customHeight="1" x14ac:dyDescent="0.2">
      <c r="B1020" s="141"/>
      <c r="C1020" s="129"/>
      <c r="D1020" s="156"/>
      <c r="E1020" s="145"/>
      <c r="F1020" s="145"/>
      <c r="H1020" s="145"/>
    </row>
    <row r="1021" spans="2:8" s="140" customFormat="1" ht="18" customHeight="1" x14ac:dyDescent="0.2">
      <c r="B1021" s="141"/>
      <c r="C1021" s="129"/>
      <c r="D1021" s="156"/>
      <c r="E1021" s="145"/>
      <c r="F1021" s="145"/>
      <c r="H1021" s="145"/>
    </row>
    <row r="1022" spans="2:8" s="140" customFormat="1" ht="18" customHeight="1" x14ac:dyDescent="0.2">
      <c r="B1022" s="141"/>
      <c r="C1022" s="129"/>
      <c r="D1022" s="156"/>
      <c r="E1022" s="145"/>
      <c r="F1022" s="145"/>
      <c r="H1022" s="145"/>
    </row>
    <row r="1023" spans="2:8" s="140" customFormat="1" ht="18" customHeight="1" x14ac:dyDescent="0.2">
      <c r="B1023" s="141"/>
      <c r="C1023" s="129"/>
      <c r="D1023" s="156"/>
      <c r="E1023" s="145"/>
      <c r="F1023" s="145"/>
      <c r="H1023" s="145"/>
    </row>
    <row r="1024" spans="2:8" s="140" customFormat="1" ht="18" customHeight="1" x14ac:dyDescent="0.2">
      <c r="B1024" s="141"/>
      <c r="C1024" s="129"/>
      <c r="D1024" s="156"/>
      <c r="E1024" s="145"/>
      <c r="F1024" s="145"/>
      <c r="H1024" s="145"/>
    </row>
    <row r="1025" spans="2:8" s="140" customFormat="1" ht="18" customHeight="1" x14ac:dyDescent="0.2">
      <c r="B1025" s="141"/>
      <c r="C1025" s="129"/>
      <c r="D1025" s="156"/>
      <c r="E1025" s="145"/>
      <c r="F1025" s="145"/>
      <c r="H1025" s="145"/>
    </row>
    <row r="1026" spans="2:8" s="140" customFormat="1" ht="18" customHeight="1" x14ac:dyDescent="0.2">
      <c r="B1026" s="141"/>
      <c r="C1026" s="129"/>
      <c r="D1026" s="156"/>
      <c r="E1026" s="145"/>
      <c r="F1026" s="145"/>
      <c r="H1026" s="145"/>
    </row>
    <row r="1027" spans="2:8" s="140" customFormat="1" ht="18" customHeight="1" x14ac:dyDescent="0.2">
      <c r="B1027" s="141"/>
      <c r="C1027" s="129"/>
      <c r="D1027" s="156"/>
      <c r="E1027" s="145"/>
      <c r="F1027" s="145"/>
      <c r="H1027" s="145"/>
    </row>
    <row r="1028" spans="2:8" s="140" customFormat="1" ht="18" customHeight="1" x14ac:dyDescent="0.2">
      <c r="B1028" s="141"/>
      <c r="C1028" s="129"/>
      <c r="D1028" s="156"/>
      <c r="E1028" s="145"/>
      <c r="F1028" s="145"/>
      <c r="H1028" s="145"/>
    </row>
    <row r="1029" spans="2:8" s="140" customFormat="1" ht="18" customHeight="1" x14ac:dyDescent="0.2">
      <c r="B1029" s="141"/>
      <c r="C1029" s="129"/>
      <c r="D1029" s="156"/>
      <c r="E1029" s="145"/>
      <c r="F1029" s="145"/>
      <c r="H1029" s="145"/>
    </row>
    <row r="1030" spans="2:8" s="140" customFormat="1" ht="18" customHeight="1" x14ac:dyDescent="0.2">
      <c r="B1030" s="141"/>
      <c r="C1030" s="129"/>
      <c r="D1030" s="156"/>
      <c r="E1030" s="145"/>
      <c r="F1030" s="145"/>
      <c r="H1030" s="145"/>
    </row>
    <row r="1031" spans="2:8" s="140" customFormat="1" ht="18" customHeight="1" x14ac:dyDescent="0.2">
      <c r="B1031" s="141"/>
      <c r="C1031" s="129"/>
      <c r="D1031" s="156"/>
      <c r="E1031" s="145"/>
      <c r="F1031" s="145"/>
      <c r="H1031" s="145"/>
    </row>
    <row r="1032" spans="2:8" s="140" customFormat="1" ht="18" customHeight="1" x14ac:dyDescent="0.2">
      <c r="B1032" s="141"/>
      <c r="C1032" s="129"/>
      <c r="D1032" s="156"/>
      <c r="E1032" s="145"/>
      <c r="F1032" s="145"/>
      <c r="H1032" s="145"/>
    </row>
    <row r="1033" spans="2:8" s="140" customFormat="1" ht="18" customHeight="1" x14ac:dyDescent="0.2">
      <c r="B1033" s="141"/>
      <c r="C1033" s="129"/>
      <c r="D1033" s="156"/>
      <c r="E1033" s="145"/>
      <c r="F1033" s="145"/>
      <c r="H1033" s="145"/>
    </row>
    <row r="1034" spans="2:8" s="140" customFormat="1" ht="18" customHeight="1" x14ac:dyDescent="0.2">
      <c r="B1034" s="141"/>
      <c r="C1034" s="129"/>
      <c r="D1034" s="156"/>
      <c r="E1034" s="145"/>
      <c r="F1034" s="145"/>
      <c r="H1034" s="145"/>
    </row>
    <row r="1035" spans="2:8" s="140" customFormat="1" ht="18" customHeight="1" x14ac:dyDescent="0.2">
      <c r="B1035" s="141"/>
      <c r="C1035" s="129"/>
      <c r="D1035" s="156"/>
      <c r="E1035" s="145"/>
      <c r="F1035" s="145"/>
      <c r="H1035" s="145"/>
    </row>
    <row r="1036" spans="2:8" s="140" customFormat="1" ht="18" customHeight="1" x14ac:dyDescent="0.2">
      <c r="B1036" s="141"/>
      <c r="C1036" s="129"/>
      <c r="D1036" s="156"/>
      <c r="E1036" s="145"/>
      <c r="F1036" s="145"/>
      <c r="H1036" s="145"/>
    </row>
    <row r="1037" spans="2:8" s="140" customFormat="1" ht="18" customHeight="1" x14ac:dyDescent="0.2">
      <c r="B1037" s="141"/>
      <c r="C1037" s="129"/>
      <c r="D1037" s="156"/>
      <c r="E1037" s="145"/>
      <c r="F1037" s="145"/>
      <c r="H1037" s="145"/>
    </row>
    <row r="1038" spans="2:8" s="140" customFormat="1" ht="18" customHeight="1" x14ac:dyDescent="0.2">
      <c r="B1038" s="141"/>
      <c r="C1038" s="129"/>
      <c r="D1038" s="156"/>
      <c r="E1038" s="145"/>
      <c r="F1038" s="145"/>
      <c r="H1038" s="145"/>
    </row>
    <row r="1039" spans="2:8" s="140" customFormat="1" ht="18" customHeight="1" x14ac:dyDescent="0.2">
      <c r="B1039" s="141"/>
      <c r="C1039" s="129"/>
      <c r="D1039" s="156"/>
      <c r="E1039" s="145"/>
      <c r="F1039" s="145"/>
      <c r="H1039" s="145"/>
    </row>
    <row r="1040" spans="2:8" s="140" customFormat="1" ht="18" customHeight="1" x14ac:dyDescent="0.2">
      <c r="B1040" s="141"/>
      <c r="C1040" s="129"/>
      <c r="D1040" s="156"/>
      <c r="E1040" s="145"/>
      <c r="F1040" s="145"/>
      <c r="H1040" s="145"/>
    </row>
    <row r="1041" spans="2:8" s="140" customFormat="1" ht="18" customHeight="1" x14ac:dyDescent="0.2">
      <c r="B1041" s="141"/>
      <c r="C1041" s="129"/>
      <c r="D1041" s="156"/>
      <c r="E1041" s="145"/>
      <c r="F1041" s="145"/>
      <c r="H1041" s="145"/>
    </row>
    <row r="1042" spans="2:8" s="140" customFormat="1" ht="18" customHeight="1" x14ac:dyDescent="0.2">
      <c r="B1042" s="141"/>
      <c r="C1042" s="129"/>
      <c r="D1042" s="156"/>
      <c r="E1042" s="145"/>
      <c r="F1042" s="145"/>
      <c r="H1042" s="145"/>
    </row>
    <row r="1043" spans="2:8" s="140" customFormat="1" ht="18" customHeight="1" x14ac:dyDescent="0.2">
      <c r="B1043" s="141"/>
      <c r="C1043" s="129"/>
      <c r="D1043" s="156"/>
      <c r="E1043" s="145"/>
      <c r="F1043" s="145"/>
      <c r="H1043" s="145"/>
    </row>
    <row r="1044" spans="2:8" s="140" customFormat="1" ht="18" customHeight="1" x14ac:dyDescent="0.2">
      <c r="B1044" s="141"/>
      <c r="C1044" s="129"/>
      <c r="D1044" s="156"/>
      <c r="E1044" s="145"/>
      <c r="F1044" s="145"/>
      <c r="H1044" s="145"/>
    </row>
    <row r="1045" spans="2:8" s="140" customFormat="1" ht="18" customHeight="1" x14ac:dyDescent="0.2">
      <c r="B1045" s="141"/>
      <c r="C1045" s="129"/>
      <c r="D1045" s="156"/>
      <c r="E1045" s="145"/>
      <c r="F1045" s="145"/>
      <c r="H1045" s="145"/>
    </row>
    <row r="1046" spans="2:8" s="140" customFormat="1" ht="18" customHeight="1" x14ac:dyDescent="0.2">
      <c r="B1046" s="141"/>
      <c r="C1046" s="129"/>
      <c r="D1046" s="156"/>
      <c r="E1046" s="145"/>
      <c r="F1046" s="145"/>
      <c r="H1046" s="145"/>
    </row>
    <row r="1047" spans="2:8" s="140" customFormat="1" ht="18" customHeight="1" x14ac:dyDescent="0.2">
      <c r="B1047" s="141"/>
      <c r="C1047" s="129"/>
      <c r="D1047" s="156"/>
      <c r="E1047" s="145"/>
      <c r="F1047" s="145"/>
      <c r="H1047" s="145"/>
    </row>
    <row r="1048" spans="2:8" s="140" customFormat="1" ht="18" customHeight="1" x14ac:dyDescent="0.2">
      <c r="B1048" s="141"/>
      <c r="C1048" s="129"/>
      <c r="D1048" s="156"/>
      <c r="E1048" s="145"/>
      <c r="F1048" s="145"/>
      <c r="H1048" s="145"/>
    </row>
    <row r="1049" spans="2:8" s="140" customFormat="1" ht="18" customHeight="1" x14ac:dyDescent="0.2">
      <c r="B1049" s="141"/>
      <c r="C1049" s="129"/>
      <c r="D1049" s="156"/>
      <c r="E1049" s="145"/>
      <c r="F1049" s="145"/>
      <c r="H1049" s="145"/>
    </row>
    <row r="1050" spans="2:8" s="140" customFormat="1" ht="18" customHeight="1" x14ac:dyDescent="0.2">
      <c r="B1050" s="141"/>
      <c r="C1050" s="129"/>
      <c r="D1050" s="156"/>
      <c r="E1050" s="145"/>
      <c r="F1050" s="145"/>
      <c r="H1050" s="145"/>
    </row>
    <row r="1051" spans="2:8" s="140" customFormat="1" ht="18" customHeight="1" x14ac:dyDescent="0.2">
      <c r="B1051" s="141"/>
      <c r="C1051" s="129"/>
      <c r="D1051" s="156"/>
      <c r="E1051" s="145"/>
      <c r="F1051" s="145"/>
      <c r="H1051" s="145"/>
    </row>
    <row r="1052" spans="2:8" s="140" customFormat="1" ht="18" customHeight="1" x14ac:dyDescent="0.2">
      <c r="B1052" s="141"/>
      <c r="C1052" s="129"/>
      <c r="D1052" s="156"/>
      <c r="E1052" s="145"/>
      <c r="F1052" s="145"/>
      <c r="H1052" s="145"/>
    </row>
    <row r="1053" spans="2:8" s="140" customFormat="1" ht="18" customHeight="1" x14ac:dyDescent="0.2">
      <c r="B1053" s="141"/>
      <c r="C1053" s="129"/>
      <c r="D1053" s="156"/>
      <c r="E1053" s="145"/>
      <c r="F1053" s="145"/>
      <c r="H1053" s="145"/>
    </row>
    <row r="1054" spans="2:8" s="140" customFormat="1" ht="18" customHeight="1" x14ac:dyDescent="0.2">
      <c r="B1054" s="141"/>
      <c r="C1054" s="129"/>
      <c r="D1054" s="156"/>
      <c r="E1054" s="145"/>
      <c r="F1054" s="145"/>
      <c r="H1054" s="145"/>
    </row>
    <row r="1055" spans="2:8" s="140" customFormat="1" ht="18" customHeight="1" x14ac:dyDescent="0.2">
      <c r="B1055" s="141"/>
      <c r="C1055" s="129"/>
      <c r="D1055" s="156"/>
      <c r="E1055" s="145"/>
      <c r="F1055" s="145"/>
      <c r="H1055" s="145"/>
    </row>
    <row r="1056" spans="2:8" s="140" customFormat="1" ht="18" customHeight="1" x14ac:dyDescent="0.2">
      <c r="B1056" s="141"/>
      <c r="C1056" s="129"/>
      <c r="D1056" s="156"/>
      <c r="E1056" s="145"/>
      <c r="F1056" s="145"/>
      <c r="H1056" s="145"/>
    </row>
    <row r="1057" spans="2:8" s="140" customFormat="1" ht="18" customHeight="1" x14ac:dyDescent="0.2">
      <c r="B1057" s="141"/>
      <c r="C1057" s="129"/>
      <c r="D1057" s="156"/>
      <c r="E1057" s="145"/>
      <c r="F1057" s="145"/>
      <c r="H1057" s="145"/>
    </row>
    <row r="1058" spans="2:8" s="140" customFormat="1" ht="18" customHeight="1" x14ac:dyDescent="0.2">
      <c r="B1058" s="141"/>
      <c r="C1058" s="129"/>
      <c r="D1058" s="156"/>
      <c r="E1058" s="145"/>
      <c r="F1058" s="145"/>
      <c r="H1058" s="145"/>
    </row>
    <row r="1059" spans="2:8" s="140" customFormat="1" ht="18" customHeight="1" x14ac:dyDescent="0.2">
      <c r="B1059" s="141"/>
      <c r="C1059" s="129"/>
      <c r="D1059" s="156"/>
      <c r="E1059" s="145"/>
      <c r="F1059" s="145"/>
      <c r="H1059" s="145"/>
    </row>
    <row r="1060" spans="2:8" s="140" customFormat="1" ht="18" customHeight="1" x14ac:dyDescent="0.2">
      <c r="B1060" s="141"/>
      <c r="C1060" s="129"/>
      <c r="D1060" s="156"/>
      <c r="E1060" s="145"/>
      <c r="F1060" s="145"/>
      <c r="H1060" s="145"/>
    </row>
    <row r="1061" spans="2:8" s="140" customFormat="1" ht="18" customHeight="1" x14ac:dyDescent="0.2">
      <c r="B1061" s="141"/>
      <c r="C1061" s="129"/>
      <c r="D1061" s="156"/>
      <c r="E1061" s="145"/>
      <c r="F1061" s="145"/>
      <c r="H1061" s="145"/>
    </row>
    <row r="1062" spans="2:8" s="140" customFormat="1" ht="18" customHeight="1" x14ac:dyDescent="0.2">
      <c r="B1062" s="141"/>
      <c r="C1062" s="129"/>
      <c r="D1062" s="156"/>
      <c r="E1062" s="145"/>
      <c r="F1062" s="145"/>
      <c r="H1062" s="145"/>
    </row>
    <row r="1063" spans="2:8" s="140" customFormat="1" ht="18" customHeight="1" x14ac:dyDescent="0.2">
      <c r="B1063" s="141"/>
      <c r="C1063" s="129"/>
      <c r="D1063" s="156"/>
      <c r="E1063" s="145"/>
      <c r="F1063" s="145"/>
      <c r="H1063" s="145"/>
    </row>
    <row r="1064" spans="2:8" s="140" customFormat="1" ht="18" customHeight="1" x14ac:dyDescent="0.2">
      <c r="B1064" s="141"/>
      <c r="C1064" s="129"/>
      <c r="D1064" s="156"/>
      <c r="E1064" s="145"/>
      <c r="F1064" s="145"/>
      <c r="H1064" s="145"/>
    </row>
    <row r="1065" spans="2:8" s="140" customFormat="1" ht="18" customHeight="1" x14ac:dyDescent="0.2">
      <c r="B1065" s="141"/>
      <c r="C1065" s="129"/>
      <c r="D1065" s="156"/>
      <c r="E1065" s="145"/>
      <c r="F1065" s="145"/>
      <c r="H1065" s="145"/>
    </row>
    <row r="1066" spans="2:8" s="140" customFormat="1" ht="18" customHeight="1" x14ac:dyDescent="0.2">
      <c r="B1066" s="141"/>
      <c r="C1066" s="129"/>
      <c r="D1066" s="156"/>
      <c r="E1066" s="145"/>
      <c r="F1066" s="145"/>
      <c r="H1066" s="145"/>
    </row>
    <row r="1067" spans="2:8" s="140" customFormat="1" ht="18" customHeight="1" x14ac:dyDescent="0.2">
      <c r="B1067" s="141"/>
      <c r="C1067" s="129"/>
      <c r="D1067" s="156"/>
      <c r="E1067" s="145"/>
      <c r="F1067" s="145"/>
      <c r="H1067" s="145"/>
    </row>
    <row r="1068" spans="2:8" s="140" customFormat="1" ht="18" customHeight="1" x14ac:dyDescent="0.2">
      <c r="B1068" s="141"/>
      <c r="C1068" s="129"/>
      <c r="D1068" s="156"/>
      <c r="E1068" s="145"/>
      <c r="F1068" s="145"/>
      <c r="H1068" s="145"/>
    </row>
    <row r="1069" spans="2:8" s="140" customFormat="1" ht="18" customHeight="1" x14ac:dyDescent="0.2">
      <c r="B1069" s="141"/>
      <c r="C1069" s="129"/>
      <c r="D1069" s="156"/>
      <c r="E1069" s="145"/>
      <c r="F1069" s="145"/>
      <c r="H1069" s="145"/>
    </row>
    <row r="1070" spans="2:8" s="140" customFormat="1" ht="18" customHeight="1" x14ac:dyDescent="0.2">
      <c r="B1070" s="141"/>
      <c r="C1070" s="129"/>
      <c r="D1070" s="156"/>
      <c r="E1070" s="145"/>
      <c r="F1070" s="145"/>
      <c r="H1070" s="145"/>
    </row>
    <row r="1071" spans="2:8" s="140" customFormat="1" ht="18" customHeight="1" x14ac:dyDescent="0.2">
      <c r="B1071" s="141"/>
      <c r="C1071" s="129"/>
      <c r="D1071" s="156"/>
      <c r="E1071" s="145"/>
      <c r="F1071" s="145"/>
      <c r="H1071" s="145"/>
    </row>
    <row r="1072" spans="2:8" s="140" customFormat="1" ht="18" customHeight="1" x14ac:dyDescent="0.2">
      <c r="B1072" s="141"/>
      <c r="C1072" s="129"/>
      <c r="D1072" s="156"/>
      <c r="E1072" s="145"/>
      <c r="F1072" s="145"/>
      <c r="H1072" s="145"/>
    </row>
    <row r="1073" spans="2:8" s="140" customFormat="1" ht="18" customHeight="1" x14ac:dyDescent="0.2">
      <c r="B1073" s="141"/>
      <c r="C1073" s="129"/>
      <c r="D1073" s="156"/>
      <c r="E1073" s="145"/>
      <c r="F1073" s="145"/>
      <c r="H1073" s="145"/>
    </row>
    <row r="1074" spans="2:8" s="140" customFormat="1" ht="18" customHeight="1" x14ac:dyDescent="0.2">
      <c r="B1074" s="141"/>
      <c r="C1074" s="129"/>
      <c r="D1074" s="156"/>
      <c r="E1074" s="145"/>
      <c r="F1074" s="145"/>
      <c r="H1074" s="145"/>
    </row>
    <row r="1075" spans="2:8" s="140" customFormat="1" ht="18" customHeight="1" x14ac:dyDescent="0.2">
      <c r="B1075" s="141"/>
      <c r="C1075" s="129"/>
      <c r="D1075" s="156"/>
      <c r="E1075" s="145"/>
      <c r="F1075" s="145"/>
      <c r="H1075" s="145"/>
    </row>
    <row r="1076" spans="2:8" s="140" customFormat="1" ht="18" customHeight="1" x14ac:dyDescent="0.2">
      <c r="B1076" s="141"/>
      <c r="C1076" s="129"/>
      <c r="D1076" s="156"/>
      <c r="E1076" s="145"/>
      <c r="F1076" s="145"/>
      <c r="H1076" s="145"/>
    </row>
    <row r="1077" spans="2:8" s="140" customFormat="1" ht="18" customHeight="1" x14ac:dyDescent="0.2">
      <c r="B1077" s="141"/>
      <c r="C1077" s="129"/>
      <c r="D1077" s="156"/>
      <c r="E1077" s="145"/>
      <c r="F1077" s="145"/>
      <c r="H1077" s="145"/>
    </row>
    <row r="1078" spans="2:8" s="140" customFormat="1" ht="18" customHeight="1" x14ac:dyDescent="0.2">
      <c r="B1078" s="141"/>
      <c r="C1078" s="129"/>
      <c r="D1078" s="156"/>
      <c r="E1078" s="145"/>
      <c r="F1078" s="145"/>
      <c r="H1078" s="145"/>
    </row>
    <row r="1079" spans="2:8" s="140" customFormat="1" ht="18" customHeight="1" x14ac:dyDescent="0.2">
      <c r="B1079" s="141"/>
      <c r="C1079" s="129"/>
      <c r="D1079" s="156"/>
      <c r="E1079" s="145"/>
      <c r="F1079" s="145"/>
      <c r="H1079" s="145"/>
    </row>
    <row r="1080" spans="2:8" s="140" customFormat="1" ht="18" customHeight="1" x14ac:dyDescent="0.2">
      <c r="B1080" s="141"/>
      <c r="C1080" s="129"/>
      <c r="D1080" s="156"/>
      <c r="E1080" s="145"/>
      <c r="F1080" s="145"/>
      <c r="H1080" s="145"/>
    </row>
    <row r="1081" spans="2:8" s="140" customFormat="1" ht="18" customHeight="1" x14ac:dyDescent="0.2">
      <c r="B1081" s="141"/>
      <c r="C1081" s="129"/>
      <c r="D1081" s="156"/>
      <c r="E1081" s="145"/>
      <c r="F1081" s="145"/>
      <c r="H1081" s="145"/>
    </row>
    <row r="1082" spans="2:8" s="140" customFormat="1" ht="18" customHeight="1" x14ac:dyDescent="0.2">
      <c r="B1082" s="141"/>
      <c r="C1082" s="129"/>
      <c r="D1082" s="156"/>
      <c r="E1082" s="145"/>
      <c r="F1082" s="145"/>
      <c r="H1082" s="145"/>
    </row>
    <row r="1083" spans="2:8" s="140" customFormat="1" ht="18" customHeight="1" x14ac:dyDescent="0.2">
      <c r="B1083" s="141"/>
      <c r="C1083" s="129"/>
      <c r="D1083" s="156"/>
      <c r="E1083" s="145"/>
      <c r="F1083" s="145"/>
      <c r="H1083" s="145"/>
    </row>
    <row r="1084" spans="2:8" s="140" customFormat="1" ht="18" customHeight="1" x14ac:dyDescent="0.2">
      <c r="B1084" s="141"/>
      <c r="C1084" s="129"/>
      <c r="D1084" s="156"/>
      <c r="E1084" s="145"/>
      <c r="F1084" s="145"/>
      <c r="H1084" s="145"/>
    </row>
    <row r="1085" spans="2:8" s="140" customFormat="1" ht="18" customHeight="1" x14ac:dyDescent="0.2">
      <c r="B1085" s="141"/>
      <c r="C1085" s="129"/>
      <c r="D1085" s="156"/>
      <c r="E1085" s="145"/>
      <c r="F1085" s="145"/>
      <c r="H1085" s="145"/>
    </row>
    <row r="1086" spans="2:8" s="140" customFormat="1" ht="18" customHeight="1" x14ac:dyDescent="0.2">
      <c r="B1086" s="141"/>
      <c r="C1086" s="129"/>
      <c r="D1086" s="156"/>
      <c r="E1086" s="145"/>
      <c r="F1086" s="145"/>
      <c r="H1086" s="145"/>
    </row>
    <row r="1087" spans="2:8" s="140" customFormat="1" ht="18" customHeight="1" x14ac:dyDescent="0.2">
      <c r="B1087" s="141"/>
      <c r="C1087" s="129"/>
      <c r="D1087" s="156"/>
      <c r="E1087" s="145"/>
      <c r="F1087" s="145"/>
      <c r="H1087" s="145"/>
    </row>
    <row r="1088" spans="2:8" s="140" customFormat="1" ht="18" customHeight="1" x14ac:dyDescent="0.2">
      <c r="B1088" s="141"/>
      <c r="C1088" s="129"/>
      <c r="D1088" s="156"/>
      <c r="E1088" s="145"/>
      <c r="F1088" s="145"/>
      <c r="H1088" s="145"/>
    </row>
    <row r="1089" spans="2:8" s="140" customFormat="1" ht="18" customHeight="1" x14ac:dyDescent="0.2">
      <c r="B1089" s="141"/>
      <c r="C1089" s="129"/>
      <c r="D1089" s="156"/>
      <c r="E1089" s="145"/>
      <c r="F1089" s="145"/>
      <c r="H1089" s="145"/>
    </row>
    <row r="1090" spans="2:8" s="140" customFormat="1" ht="18" customHeight="1" x14ac:dyDescent="0.2">
      <c r="B1090" s="141"/>
      <c r="C1090" s="129"/>
      <c r="D1090" s="156"/>
      <c r="E1090" s="145"/>
      <c r="F1090" s="145"/>
      <c r="H1090" s="145"/>
    </row>
    <row r="1091" spans="2:8" s="140" customFormat="1" ht="18" customHeight="1" x14ac:dyDescent="0.2">
      <c r="B1091" s="141"/>
      <c r="C1091" s="129"/>
      <c r="D1091" s="156"/>
      <c r="E1091" s="145"/>
      <c r="F1091" s="145"/>
      <c r="H1091" s="145"/>
    </row>
    <row r="1092" spans="2:8" s="140" customFormat="1" ht="18" customHeight="1" x14ac:dyDescent="0.2">
      <c r="B1092" s="141"/>
      <c r="C1092" s="129"/>
      <c r="D1092" s="156"/>
      <c r="E1092" s="145"/>
      <c r="F1092" s="145"/>
      <c r="H1092" s="145"/>
    </row>
    <row r="1093" spans="2:8" s="140" customFormat="1" ht="18" customHeight="1" x14ac:dyDescent="0.2">
      <c r="B1093" s="141"/>
      <c r="C1093" s="129"/>
      <c r="D1093" s="156"/>
      <c r="E1093" s="145"/>
      <c r="F1093" s="145"/>
      <c r="H1093" s="145"/>
    </row>
    <row r="1094" spans="2:8" s="140" customFormat="1" ht="18" customHeight="1" x14ac:dyDescent="0.2">
      <c r="B1094" s="141"/>
      <c r="C1094" s="129"/>
      <c r="D1094" s="156"/>
      <c r="E1094" s="145"/>
      <c r="F1094" s="145"/>
      <c r="H1094" s="145"/>
    </row>
    <row r="1095" spans="2:8" s="140" customFormat="1" ht="18" customHeight="1" x14ac:dyDescent="0.2">
      <c r="B1095" s="141"/>
      <c r="C1095" s="129"/>
      <c r="D1095" s="156"/>
      <c r="E1095" s="145"/>
      <c r="F1095" s="145"/>
      <c r="H1095" s="145"/>
    </row>
    <row r="1096" spans="2:8" s="140" customFormat="1" ht="18" customHeight="1" x14ac:dyDescent="0.2">
      <c r="B1096" s="141"/>
      <c r="C1096" s="129"/>
      <c r="D1096" s="156"/>
      <c r="E1096" s="145"/>
      <c r="F1096" s="145"/>
      <c r="H1096" s="145"/>
    </row>
    <row r="1097" spans="2:8" s="140" customFormat="1" ht="18" customHeight="1" x14ac:dyDescent="0.2">
      <c r="B1097" s="141"/>
      <c r="C1097" s="129"/>
      <c r="D1097" s="156"/>
      <c r="E1097" s="145"/>
      <c r="F1097" s="145"/>
      <c r="H1097" s="145"/>
    </row>
    <row r="1098" spans="2:8" s="140" customFormat="1" ht="18" customHeight="1" x14ac:dyDescent="0.2">
      <c r="B1098" s="141"/>
      <c r="C1098" s="129"/>
      <c r="D1098" s="156"/>
      <c r="E1098" s="145"/>
      <c r="F1098" s="145"/>
      <c r="H1098" s="145"/>
    </row>
    <row r="1099" spans="2:8" s="140" customFormat="1" ht="18" customHeight="1" x14ac:dyDescent="0.2">
      <c r="B1099" s="141"/>
      <c r="C1099" s="129"/>
      <c r="D1099" s="156"/>
      <c r="E1099" s="145"/>
      <c r="F1099" s="145"/>
      <c r="H1099" s="145"/>
    </row>
    <row r="1100" spans="2:8" s="140" customFormat="1" ht="18" customHeight="1" x14ac:dyDescent="0.2">
      <c r="B1100" s="141"/>
      <c r="C1100" s="129"/>
      <c r="D1100" s="156"/>
      <c r="E1100" s="145"/>
      <c r="F1100" s="145"/>
      <c r="H1100" s="145"/>
    </row>
    <row r="1101" spans="2:8" s="140" customFormat="1" ht="18" customHeight="1" x14ac:dyDescent="0.2">
      <c r="B1101" s="141"/>
      <c r="C1101" s="129"/>
      <c r="D1101" s="156"/>
      <c r="E1101" s="145"/>
      <c r="F1101" s="145"/>
      <c r="H1101" s="145"/>
    </row>
    <row r="1102" spans="2:8" s="140" customFormat="1" ht="18" customHeight="1" x14ac:dyDescent="0.2">
      <c r="B1102" s="141"/>
      <c r="C1102" s="129"/>
      <c r="D1102" s="156"/>
      <c r="E1102" s="145"/>
      <c r="F1102" s="145"/>
      <c r="H1102" s="145"/>
    </row>
    <row r="1103" spans="2:8" s="140" customFormat="1" ht="18" customHeight="1" x14ac:dyDescent="0.2">
      <c r="B1103" s="141"/>
      <c r="C1103" s="129"/>
      <c r="D1103" s="156"/>
      <c r="E1103" s="145"/>
      <c r="F1103" s="145"/>
      <c r="H1103" s="145"/>
    </row>
    <row r="1104" spans="2:8" s="140" customFormat="1" ht="18" customHeight="1" x14ac:dyDescent="0.2">
      <c r="B1104" s="141"/>
      <c r="C1104" s="129"/>
      <c r="D1104" s="156"/>
      <c r="E1104" s="145"/>
      <c r="F1104" s="145"/>
      <c r="H1104" s="145"/>
    </row>
    <row r="1105" spans="2:8" s="140" customFormat="1" ht="18" customHeight="1" x14ac:dyDescent="0.2">
      <c r="B1105" s="141"/>
      <c r="C1105" s="129"/>
      <c r="D1105" s="156"/>
      <c r="E1105" s="145"/>
      <c r="F1105" s="145"/>
      <c r="H1105" s="145"/>
    </row>
    <row r="1106" spans="2:8" s="140" customFormat="1" ht="18" customHeight="1" x14ac:dyDescent="0.2">
      <c r="B1106" s="141"/>
      <c r="C1106" s="129"/>
      <c r="D1106" s="156"/>
      <c r="E1106" s="145"/>
      <c r="F1106" s="145"/>
      <c r="H1106" s="145"/>
    </row>
    <row r="1107" spans="2:8" s="140" customFormat="1" ht="18" customHeight="1" x14ac:dyDescent="0.2">
      <c r="B1107" s="141"/>
      <c r="C1107" s="129"/>
      <c r="D1107" s="156"/>
      <c r="E1107" s="145"/>
      <c r="F1107" s="145"/>
      <c r="H1107" s="145"/>
    </row>
    <row r="1108" spans="2:8" s="140" customFormat="1" ht="18" customHeight="1" x14ac:dyDescent="0.2">
      <c r="B1108" s="141"/>
      <c r="C1108" s="129"/>
      <c r="D1108" s="156"/>
      <c r="E1108" s="145"/>
      <c r="F1108" s="145"/>
      <c r="H1108" s="145"/>
    </row>
    <row r="1109" spans="2:8" s="140" customFormat="1" ht="18" customHeight="1" x14ac:dyDescent="0.2">
      <c r="B1109" s="141"/>
      <c r="C1109" s="129"/>
      <c r="D1109" s="156"/>
      <c r="E1109" s="145"/>
      <c r="F1109" s="145"/>
      <c r="H1109" s="145"/>
    </row>
    <row r="1110" spans="2:8" s="140" customFormat="1" ht="18" customHeight="1" x14ac:dyDescent="0.2">
      <c r="B1110" s="141"/>
      <c r="C1110" s="129"/>
      <c r="D1110" s="156"/>
      <c r="E1110" s="145"/>
      <c r="F1110" s="145"/>
      <c r="H1110" s="145"/>
    </row>
    <row r="1111" spans="2:8" s="140" customFormat="1" ht="18" customHeight="1" x14ac:dyDescent="0.2">
      <c r="B1111" s="141"/>
      <c r="C1111" s="129"/>
      <c r="D1111" s="156"/>
      <c r="E1111" s="145"/>
      <c r="F1111" s="145"/>
      <c r="H1111" s="145"/>
    </row>
    <row r="1112" spans="2:8" s="140" customFormat="1" ht="18" customHeight="1" x14ac:dyDescent="0.2">
      <c r="B1112" s="141"/>
      <c r="C1112" s="129"/>
      <c r="D1112" s="156"/>
      <c r="E1112" s="145"/>
      <c r="F1112" s="145"/>
      <c r="H1112" s="145"/>
    </row>
    <row r="1113" spans="2:8" s="140" customFormat="1" ht="18" customHeight="1" x14ac:dyDescent="0.2">
      <c r="B1113" s="141"/>
      <c r="C1113" s="129"/>
      <c r="D1113" s="156"/>
      <c r="E1113" s="145"/>
      <c r="F1113" s="145"/>
      <c r="H1113" s="145"/>
    </row>
    <row r="1114" spans="2:8" s="140" customFormat="1" ht="18" customHeight="1" x14ac:dyDescent="0.2">
      <c r="B1114" s="141"/>
      <c r="C1114" s="129"/>
      <c r="D1114" s="156"/>
      <c r="E1114" s="145"/>
      <c r="F1114" s="145"/>
      <c r="H1114" s="145"/>
    </row>
    <row r="1115" spans="2:8" s="140" customFormat="1" ht="18" customHeight="1" x14ac:dyDescent="0.2">
      <c r="B1115" s="141"/>
      <c r="C1115" s="129"/>
      <c r="D1115" s="156"/>
      <c r="E1115" s="145"/>
      <c r="F1115" s="145"/>
      <c r="H1115" s="145"/>
    </row>
    <row r="1116" spans="2:8" s="140" customFormat="1" ht="18" customHeight="1" x14ac:dyDescent="0.2">
      <c r="B1116" s="141"/>
      <c r="C1116" s="129"/>
      <c r="D1116" s="156"/>
      <c r="E1116" s="145"/>
      <c r="F1116" s="145"/>
      <c r="H1116" s="145"/>
    </row>
    <row r="1117" spans="2:8" s="140" customFormat="1" ht="18" customHeight="1" x14ac:dyDescent="0.2">
      <c r="B1117" s="141"/>
      <c r="C1117" s="129"/>
      <c r="D1117" s="156"/>
      <c r="E1117" s="145"/>
      <c r="F1117" s="145"/>
      <c r="H1117" s="145"/>
    </row>
    <row r="1118" spans="2:8" s="140" customFormat="1" ht="18" customHeight="1" x14ac:dyDescent="0.2">
      <c r="B1118" s="141"/>
      <c r="C1118" s="129"/>
      <c r="D1118" s="156"/>
      <c r="E1118" s="145"/>
      <c r="F1118" s="145"/>
      <c r="H1118" s="145"/>
    </row>
    <row r="1119" spans="2:8" s="140" customFormat="1" ht="18" customHeight="1" x14ac:dyDescent="0.2">
      <c r="B1119" s="141"/>
      <c r="C1119" s="129"/>
      <c r="D1119" s="156"/>
      <c r="E1119" s="145"/>
      <c r="F1119" s="145"/>
      <c r="H1119" s="145"/>
    </row>
    <row r="1120" spans="2:8" s="140" customFormat="1" ht="18" customHeight="1" x14ac:dyDescent="0.2">
      <c r="B1120" s="141"/>
      <c r="C1120" s="129"/>
      <c r="D1120" s="156"/>
      <c r="E1120" s="145"/>
      <c r="F1120" s="145"/>
      <c r="H1120" s="145"/>
    </row>
    <row r="1121" spans="2:8" s="140" customFormat="1" ht="18" customHeight="1" x14ac:dyDescent="0.2">
      <c r="B1121" s="141"/>
      <c r="C1121" s="129"/>
      <c r="D1121" s="156"/>
      <c r="E1121" s="145"/>
      <c r="F1121" s="145"/>
      <c r="H1121" s="145"/>
    </row>
    <row r="1122" spans="2:8" s="140" customFormat="1" ht="18" customHeight="1" x14ac:dyDescent="0.2">
      <c r="B1122" s="141"/>
      <c r="C1122" s="129"/>
      <c r="D1122" s="156"/>
      <c r="E1122" s="145"/>
      <c r="F1122" s="145"/>
      <c r="H1122" s="145"/>
    </row>
    <row r="1123" spans="2:8" s="140" customFormat="1" ht="18" customHeight="1" x14ac:dyDescent="0.2">
      <c r="B1123" s="141"/>
      <c r="C1123" s="129"/>
      <c r="D1123" s="156"/>
      <c r="E1123" s="145"/>
      <c r="F1123" s="145"/>
      <c r="H1123" s="145"/>
    </row>
    <row r="1124" spans="2:8" s="140" customFormat="1" ht="18" customHeight="1" x14ac:dyDescent="0.2">
      <c r="B1124" s="141"/>
      <c r="C1124" s="129"/>
      <c r="D1124" s="156"/>
      <c r="E1124" s="145"/>
      <c r="F1124" s="145"/>
      <c r="H1124" s="145"/>
    </row>
    <row r="1125" spans="2:8" s="140" customFormat="1" ht="18" customHeight="1" x14ac:dyDescent="0.2">
      <c r="B1125" s="141"/>
      <c r="C1125" s="129"/>
      <c r="D1125" s="156"/>
      <c r="E1125" s="145"/>
      <c r="F1125" s="145"/>
      <c r="H1125" s="145"/>
    </row>
    <row r="1126" spans="2:8" s="140" customFormat="1" ht="18" customHeight="1" x14ac:dyDescent="0.2">
      <c r="B1126" s="141"/>
      <c r="C1126" s="129"/>
      <c r="D1126" s="156"/>
      <c r="E1126" s="145"/>
      <c r="F1126" s="145"/>
      <c r="H1126" s="145"/>
    </row>
    <row r="1127" spans="2:8" s="140" customFormat="1" ht="18" customHeight="1" x14ac:dyDescent="0.2">
      <c r="B1127" s="141"/>
      <c r="C1127" s="129"/>
      <c r="D1127" s="156"/>
      <c r="E1127" s="145"/>
      <c r="F1127" s="145"/>
      <c r="H1127" s="145"/>
    </row>
    <row r="1128" spans="2:8" s="140" customFormat="1" ht="18" customHeight="1" x14ac:dyDescent="0.2">
      <c r="B1128" s="141"/>
      <c r="C1128" s="129"/>
      <c r="D1128" s="156"/>
      <c r="E1128" s="145"/>
      <c r="F1128" s="145"/>
      <c r="H1128" s="145"/>
    </row>
    <row r="1129" spans="2:8" s="140" customFormat="1" ht="18" customHeight="1" x14ac:dyDescent="0.2">
      <c r="B1129" s="141"/>
      <c r="C1129" s="129"/>
      <c r="D1129" s="156"/>
      <c r="E1129" s="145"/>
      <c r="F1129" s="145"/>
      <c r="H1129" s="145"/>
    </row>
    <row r="1130" spans="2:8" s="140" customFormat="1" ht="18" customHeight="1" x14ac:dyDescent="0.2">
      <c r="B1130" s="141"/>
      <c r="C1130" s="129"/>
      <c r="D1130" s="156"/>
      <c r="E1130" s="145"/>
      <c r="F1130" s="145"/>
      <c r="H1130" s="145"/>
    </row>
    <row r="1131" spans="2:8" s="140" customFormat="1" ht="18" customHeight="1" x14ac:dyDescent="0.2">
      <c r="B1131" s="141"/>
      <c r="C1131" s="129"/>
      <c r="D1131" s="156"/>
      <c r="E1131" s="145"/>
      <c r="F1131" s="145"/>
      <c r="H1131" s="145"/>
    </row>
    <row r="1132" spans="2:8" s="140" customFormat="1" ht="18" customHeight="1" x14ac:dyDescent="0.2">
      <c r="B1132" s="141"/>
      <c r="C1132" s="129"/>
      <c r="D1132" s="156"/>
      <c r="E1132" s="145"/>
      <c r="F1132" s="145"/>
      <c r="H1132" s="145"/>
    </row>
    <row r="1133" spans="2:8" s="140" customFormat="1" ht="18" customHeight="1" x14ac:dyDescent="0.2">
      <c r="B1133" s="141"/>
      <c r="C1133" s="129"/>
      <c r="D1133" s="156"/>
      <c r="E1133" s="145"/>
      <c r="F1133" s="145"/>
      <c r="H1133" s="145"/>
    </row>
    <row r="1134" spans="2:8" s="140" customFormat="1" ht="18" customHeight="1" x14ac:dyDescent="0.2">
      <c r="B1134" s="141"/>
      <c r="C1134" s="129"/>
      <c r="D1134" s="156"/>
      <c r="E1134" s="145"/>
      <c r="F1134" s="145"/>
      <c r="H1134" s="145"/>
    </row>
    <row r="1135" spans="2:8" s="140" customFormat="1" ht="18" customHeight="1" x14ac:dyDescent="0.2">
      <c r="B1135" s="141"/>
      <c r="C1135" s="129"/>
      <c r="D1135" s="156"/>
      <c r="E1135" s="145"/>
      <c r="F1135" s="145"/>
      <c r="H1135" s="145"/>
    </row>
    <row r="1136" spans="2:8" s="140" customFormat="1" ht="18" customHeight="1" x14ac:dyDescent="0.2">
      <c r="B1136" s="141"/>
      <c r="C1136" s="129"/>
      <c r="D1136" s="156"/>
      <c r="E1136" s="145"/>
      <c r="F1136" s="145"/>
      <c r="H1136" s="145"/>
    </row>
    <row r="1137" spans="2:8" s="140" customFormat="1" ht="18" customHeight="1" x14ac:dyDescent="0.2">
      <c r="B1137" s="141"/>
      <c r="C1137" s="129"/>
      <c r="D1137" s="156"/>
      <c r="E1137" s="145"/>
      <c r="F1137" s="145"/>
      <c r="H1137" s="145"/>
    </row>
    <row r="1138" spans="2:8" s="140" customFormat="1" ht="18" customHeight="1" x14ac:dyDescent="0.2">
      <c r="B1138" s="141"/>
      <c r="C1138" s="129"/>
      <c r="D1138" s="156"/>
      <c r="E1138" s="145"/>
      <c r="F1138" s="145"/>
      <c r="H1138" s="145"/>
    </row>
    <row r="1139" spans="2:8" s="140" customFormat="1" ht="18" customHeight="1" x14ac:dyDescent="0.2">
      <c r="B1139" s="141"/>
      <c r="C1139" s="129"/>
      <c r="D1139" s="156"/>
      <c r="E1139" s="145"/>
      <c r="F1139" s="145"/>
      <c r="H1139" s="145"/>
    </row>
    <row r="1140" spans="2:8" s="140" customFormat="1" ht="18" customHeight="1" x14ac:dyDescent="0.2">
      <c r="B1140" s="141"/>
      <c r="C1140" s="129"/>
      <c r="D1140" s="156"/>
      <c r="E1140" s="145"/>
      <c r="F1140" s="145"/>
      <c r="H1140" s="145"/>
    </row>
    <row r="1141" spans="2:8" s="140" customFormat="1" ht="18" customHeight="1" x14ac:dyDescent="0.2">
      <c r="B1141" s="141"/>
      <c r="C1141" s="129"/>
      <c r="D1141" s="156"/>
      <c r="E1141" s="145"/>
      <c r="F1141" s="145"/>
      <c r="H1141" s="145"/>
    </row>
    <row r="1142" spans="2:8" s="140" customFormat="1" ht="18" customHeight="1" x14ac:dyDescent="0.2">
      <c r="B1142" s="141"/>
      <c r="C1142" s="129"/>
      <c r="D1142" s="156"/>
      <c r="E1142" s="145"/>
      <c r="F1142" s="145"/>
      <c r="H1142" s="145"/>
    </row>
    <row r="1143" spans="2:8" s="140" customFormat="1" ht="18" customHeight="1" x14ac:dyDescent="0.2">
      <c r="B1143" s="141"/>
      <c r="C1143" s="129"/>
      <c r="D1143" s="156"/>
      <c r="E1143" s="145"/>
      <c r="F1143" s="145"/>
      <c r="H1143" s="145"/>
    </row>
    <row r="1144" spans="2:8" s="140" customFormat="1" ht="18" customHeight="1" x14ac:dyDescent="0.2">
      <c r="B1144" s="141"/>
      <c r="C1144" s="129"/>
      <c r="D1144" s="156"/>
      <c r="E1144" s="145"/>
      <c r="F1144" s="145"/>
      <c r="H1144" s="145"/>
    </row>
    <row r="1145" spans="2:8" s="140" customFormat="1" ht="18" customHeight="1" x14ac:dyDescent="0.2">
      <c r="B1145" s="141"/>
      <c r="C1145" s="129"/>
      <c r="D1145" s="156"/>
      <c r="E1145" s="145"/>
      <c r="F1145" s="145"/>
      <c r="H1145" s="145"/>
    </row>
    <row r="1146" spans="2:8" s="140" customFormat="1" ht="18" customHeight="1" x14ac:dyDescent="0.2">
      <c r="B1146" s="141"/>
      <c r="C1146" s="129"/>
      <c r="D1146" s="156"/>
      <c r="E1146" s="145"/>
      <c r="F1146" s="145"/>
      <c r="H1146" s="145"/>
    </row>
    <row r="1147" spans="2:8" s="140" customFormat="1" ht="18" customHeight="1" x14ac:dyDescent="0.2">
      <c r="B1147" s="141"/>
      <c r="C1147" s="129"/>
      <c r="D1147" s="156"/>
      <c r="E1147" s="145"/>
      <c r="F1147" s="145"/>
      <c r="H1147" s="145"/>
    </row>
    <row r="1148" spans="2:8" s="140" customFormat="1" ht="18" customHeight="1" x14ac:dyDescent="0.2">
      <c r="B1148" s="141"/>
      <c r="C1148" s="129"/>
      <c r="D1148" s="156"/>
      <c r="E1148" s="145"/>
      <c r="F1148" s="145"/>
      <c r="H1148" s="145"/>
    </row>
    <row r="1149" spans="2:8" s="140" customFormat="1" ht="18" customHeight="1" x14ac:dyDescent="0.2">
      <c r="B1149" s="141"/>
      <c r="C1149" s="129"/>
      <c r="D1149" s="156"/>
      <c r="E1149" s="145"/>
      <c r="F1149" s="145"/>
      <c r="H1149" s="145"/>
    </row>
    <row r="1150" spans="2:8" s="140" customFormat="1" ht="18" customHeight="1" x14ac:dyDescent="0.2">
      <c r="B1150" s="141"/>
      <c r="C1150" s="129"/>
      <c r="D1150" s="156"/>
      <c r="E1150" s="145"/>
      <c r="F1150" s="145"/>
      <c r="H1150" s="145"/>
    </row>
    <row r="1151" spans="2:8" s="140" customFormat="1" ht="18" customHeight="1" x14ac:dyDescent="0.2">
      <c r="B1151" s="141"/>
      <c r="C1151" s="129"/>
      <c r="D1151" s="156"/>
      <c r="E1151" s="145"/>
      <c r="F1151" s="145"/>
      <c r="H1151" s="145"/>
    </row>
    <row r="1152" spans="2:8" s="140" customFormat="1" ht="18" customHeight="1" x14ac:dyDescent="0.2">
      <c r="B1152" s="141"/>
      <c r="C1152" s="129"/>
      <c r="D1152" s="156"/>
      <c r="E1152" s="145"/>
      <c r="F1152" s="145"/>
      <c r="H1152" s="145"/>
    </row>
    <row r="1153" spans="2:8" s="140" customFormat="1" ht="18" customHeight="1" x14ac:dyDescent="0.2">
      <c r="B1153" s="141"/>
      <c r="C1153" s="129"/>
      <c r="D1153" s="156"/>
      <c r="E1153" s="145"/>
      <c r="F1153" s="145"/>
      <c r="H1153" s="145"/>
    </row>
    <row r="1154" spans="2:8" s="140" customFormat="1" ht="18" customHeight="1" x14ac:dyDescent="0.2">
      <c r="B1154" s="141"/>
      <c r="C1154" s="129"/>
      <c r="D1154" s="156"/>
      <c r="E1154" s="145"/>
      <c r="F1154" s="145"/>
      <c r="H1154" s="145"/>
    </row>
    <row r="1155" spans="2:8" s="140" customFormat="1" ht="18" customHeight="1" x14ac:dyDescent="0.2">
      <c r="B1155" s="141"/>
      <c r="C1155" s="129"/>
      <c r="D1155" s="156"/>
      <c r="E1155" s="145"/>
      <c r="F1155" s="145"/>
      <c r="H1155" s="145"/>
    </row>
    <row r="1156" spans="2:8" s="140" customFormat="1" ht="18" customHeight="1" x14ac:dyDescent="0.2">
      <c r="B1156" s="141"/>
      <c r="C1156" s="129"/>
      <c r="D1156" s="156"/>
      <c r="E1156" s="145"/>
      <c r="F1156" s="145"/>
      <c r="H1156" s="145"/>
    </row>
    <row r="1157" spans="2:8" s="140" customFormat="1" ht="18" customHeight="1" x14ac:dyDescent="0.2">
      <c r="B1157" s="141"/>
      <c r="C1157" s="129"/>
      <c r="D1157" s="156"/>
      <c r="E1157" s="145"/>
      <c r="F1157" s="145"/>
      <c r="H1157" s="145"/>
    </row>
    <row r="1158" spans="2:8" s="140" customFormat="1" ht="18" customHeight="1" x14ac:dyDescent="0.2">
      <c r="B1158" s="141"/>
      <c r="C1158" s="129"/>
      <c r="D1158" s="156"/>
      <c r="E1158" s="145"/>
      <c r="F1158" s="145"/>
      <c r="H1158" s="145"/>
    </row>
    <row r="1159" spans="2:8" s="140" customFormat="1" ht="18" customHeight="1" x14ac:dyDescent="0.2">
      <c r="B1159" s="141"/>
      <c r="C1159" s="129"/>
      <c r="D1159" s="156"/>
      <c r="E1159" s="145"/>
      <c r="F1159" s="145"/>
      <c r="H1159" s="145"/>
    </row>
    <row r="1160" spans="2:8" s="140" customFormat="1" ht="18" customHeight="1" x14ac:dyDescent="0.2">
      <c r="B1160" s="141"/>
      <c r="C1160" s="129"/>
      <c r="D1160" s="156"/>
      <c r="E1160" s="145"/>
      <c r="F1160" s="145"/>
      <c r="H1160" s="145"/>
    </row>
    <row r="1161" spans="2:8" s="140" customFormat="1" ht="18" customHeight="1" x14ac:dyDescent="0.2">
      <c r="B1161" s="141"/>
      <c r="C1161" s="129"/>
      <c r="D1161" s="156"/>
      <c r="E1161" s="145"/>
      <c r="F1161" s="145"/>
      <c r="H1161" s="145"/>
    </row>
    <row r="1162" spans="2:8" s="140" customFormat="1" ht="18" customHeight="1" x14ac:dyDescent="0.2">
      <c r="B1162" s="141"/>
      <c r="C1162" s="129"/>
      <c r="D1162" s="156"/>
      <c r="E1162" s="145"/>
      <c r="F1162" s="145"/>
      <c r="H1162" s="145"/>
    </row>
    <row r="1163" spans="2:8" s="140" customFormat="1" ht="18" customHeight="1" x14ac:dyDescent="0.2">
      <c r="B1163" s="141"/>
      <c r="C1163" s="129"/>
      <c r="D1163" s="156"/>
      <c r="E1163" s="145"/>
      <c r="F1163" s="145"/>
      <c r="H1163" s="145"/>
    </row>
    <row r="1164" spans="2:8" s="140" customFormat="1" ht="18" customHeight="1" x14ac:dyDescent="0.2">
      <c r="B1164" s="141"/>
      <c r="C1164" s="129"/>
      <c r="D1164" s="156"/>
      <c r="E1164" s="145"/>
      <c r="F1164" s="145"/>
      <c r="H1164" s="145"/>
    </row>
    <row r="1165" spans="2:8" s="140" customFormat="1" ht="18" customHeight="1" x14ac:dyDescent="0.2">
      <c r="B1165" s="141"/>
      <c r="C1165" s="129"/>
      <c r="D1165" s="156"/>
      <c r="E1165" s="145"/>
      <c r="F1165" s="145"/>
      <c r="H1165" s="145"/>
    </row>
    <row r="1166" spans="2:8" s="140" customFormat="1" ht="18" customHeight="1" x14ac:dyDescent="0.2">
      <c r="B1166" s="141"/>
      <c r="C1166" s="129"/>
      <c r="D1166" s="156"/>
      <c r="E1166" s="145"/>
      <c r="F1166" s="145"/>
      <c r="H1166" s="145"/>
    </row>
    <row r="1167" spans="2:8" s="140" customFormat="1" ht="18" customHeight="1" x14ac:dyDescent="0.2">
      <c r="B1167" s="141"/>
      <c r="C1167" s="129"/>
      <c r="D1167" s="156"/>
      <c r="E1167" s="145"/>
      <c r="F1167" s="145"/>
      <c r="H1167" s="145"/>
    </row>
    <row r="1168" spans="2:8" s="140" customFormat="1" ht="18" customHeight="1" x14ac:dyDescent="0.2">
      <c r="B1168" s="141"/>
      <c r="C1168" s="129"/>
      <c r="D1168" s="156"/>
      <c r="E1168" s="145"/>
      <c r="F1168" s="145"/>
      <c r="H1168" s="145"/>
    </row>
    <row r="1169" spans="2:8" s="140" customFormat="1" ht="18" customHeight="1" x14ac:dyDescent="0.2">
      <c r="B1169" s="141"/>
      <c r="C1169" s="129"/>
      <c r="D1169" s="156"/>
      <c r="E1169" s="145"/>
      <c r="F1169" s="145"/>
      <c r="H1169" s="145"/>
    </row>
    <row r="1170" spans="2:8" s="140" customFormat="1" ht="18" customHeight="1" x14ac:dyDescent="0.2">
      <c r="B1170" s="141"/>
      <c r="C1170" s="129"/>
      <c r="D1170" s="156"/>
      <c r="E1170" s="145"/>
      <c r="F1170" s="145"/>
      <c r="H1170" s="145"/>
    </row>
    <row r="1171" spans="2:8" s="140" customFormat="1" ht="18" customHeight="1" x14ac:dyDescent="0.2">
      <c r="B1171" s="141"/>
      <c r="C1171" s="129"/>
      <c r="D1171" s="156"/>
      <c r="E1171" s="145"/>
      <c r="F1171" s="145"/>
      <c r="H1171" s="145"/>
    </row>
    <row r="1172" spans="2:8" s="140" customFormat="1" ht="18" customHeight="1" x14ac:dyDescent="0.2">
      <c r="B1172" s="141"/>
      <c r="C1172" s="129"/>
      <c r="D1172" s="156"/>
      <c r="E1172" s="145"/>
      <c r="F1172" s="145"/>
      <c r="H1172" s="145"/>
    </row>
    <row r="1173" spans="2:8" s="140" customFormat="1" ht="18" customHeight="1" x14ac:dyDescent="0.2">
      <c r="B1173" s="141"/>
      <c r="C1173" s="129"/>
      <c r="D1173" s="156"/>
      <c r="E1173" s="145"/>
      <c r="F1173" s="145"/>
      <c r="H1173" s="145"/>
    </row>
    <row r="1174" spans="2:8" s="140" customFormat="1" ht="18" customHeight="1" x14ac:dyDescent="0.2">
      <c r="B1174" s="141"/>
      <c r="C1174" s="129"/>
      <c r="D1174" s="156"/>
      <c r="E1174" s="145"/>
      <c r="F1174" s="145"/>
      <c r="H1174" s="145"/>
    </row>
    <row r="1175" spans="2:8" s="140" customFormat="1" ht="18" customHeight="1" x14ac:dyDescent="0.2">
      <c r="B1175" s="141"/>
      <c r="C1175" s="129"/>
      <c r="D1175" s="156"/>
      <c r="E1175" s="145"/>
      <c r="F1175" s="145"/>
      <c r="H1175" s="145"/>
    </row>
    <row r="1176" spans="2:8" s="140" customFormat="1" ht="18" customHeight="1" x14ac:dyDescent="0.2">
      <c r="B1176" s="141"/>
      <c r="C1176" s="129"/>
      <c r="D1176" s="156"/>
      <c r="E1176" s="145"/>
      <c r="F1176" s="145"/>
      <c r="H1176" s="145"/>
    </row>
    <row r="1177" spans="2:8" s="140" customFormat="1" ht="18" customHeight="1" x14ac:dyDescent="0.2">
      <c r="B1177" s="141"/>
      <c r="C1177" s="129"/>
      <c r="D1177" s="156"/>
      <c r="E1177" s="145"/>
      <c r="F1177" s="145"/>
      <c r="H1177" s="145"/>
    </row>
    <row r="1178" spans="2:8" s="140" customFormat="1" ht="18" customHeight="1" x14ac:dyDescent="0.2">
      <c r="B1178" s="141"/>
      <c r="C1178" s="129"/>
      <c r="D1178" s="156"/>
      <c r="E1178" s="145"/>
      <c r="F1178" s="145"/>
      <c r="H1178" s="145"/>
    </row>
    <row r="1179" spans="2:8" s="140" customFormat="1" ht="18" customHeight="1" x14ac:dyDescent="0.2">
      <c r="B1179" s="141"/>
      <c r="C1179" s="129"/>
      <c r="D1179" s="156"/>
      <c r="E1179" s="145"/>
      <c r="F1179" s="145"/>
      <c r="H1179" s="145"/>
    </row>
    <row r="1180" spans="2:8" s="140" customFormat="1" ht="18" customHeight="1" x14ac:dyDescent="0.2">
      <c r="B1180" s="141"/>
      <c r="C1180" s="129"/>
      <c r="D1180" s="156"/>
      <c r="E1180" s="145"/>
      <c r="F1180" s="145"/>
      <c r="H1180" s="145"/>
    </row>
    <row r="1181" spans="2:8" s="140" customFormat="1" ht="18" customHeight="1" x14ac:dyDescent="0.2">
      <c r="B1181" s="141"/>
      <c r="C1181" s="129"/>
      <c r="D1181" s="156"/>
      <c r="E1181" s="145"/>
      <c r="F1181" s="145"/>
      <c r="H1181" s="145"/>
    </row>
    <row r="1182" spans="2:8" s="140" customFormat="1" ht="18" customHeight="1" x14ac:dyDescent="0.2">
      <c r="B1182" s="141"/>
      <c r="C1182" s="129"/>
      <c r="D1182" s="156"/>
      <c r="E1182" s="145"/>
      <c r="F1182" s="145"/>
      <c r="H1182" s="145"/>
    </row>
    <row r="1183" spans="2:8" s="140" customFormat="1" ht="18" customHeight="1" x14ac:dyDescent="0.2">
      <c r="B1183" s="141"/>
      <c r="C1183" s="129"/>
      <c r="D1183" s="156"/>
      <c r="E1183" s="145"/>
      <c r="F1183" s="145"/>
      <c r="H1183" s="145"/>
    </row>
    <row r="1184" spans="2:8" s="140" customFormat="1" ht="18" customHeight="1" x14ac:dyDescent="0.2">
      <c r="B1184" s="141"/>
      <c r="C1184" s="129"/>
      <c r="D1184" s="156"/>
      <c r="E1184" s="145"/>
      <c r="F1184" s="145"/>
      <c r="H1184" s="145"/>
    </row>
    <row r="1185" spans="2:8" s="140" customFormat="1" ht="18" customHeight="1" x14ac:dyDescent="0.2">
      <c r="B1185" s="141"/>
      <c r="C1185" s="129"/>
      <c r="D1185" s="156"/>
      <c r="E1185" s="145"/>
      <c r="F1185" s="145"/>
      <c r="H1185" s="145"/>
    </row>
    <row r="1186" spans="2:8" s="140" customFormat="1" ht="18" customHeight="1" x14ac:dyDescent="0.2">
      <c r="B1186" s="141"/>
      <c r="C1186" s="129"/>
      <c r="D1186" s="156"/>
      <c r="E1186" s="145"/>
      <c r="F1186" s="145"/>
      <c r="H1186" s="145"/>
    </row>
    <row r="1187" spans="2:8" s="140" customFormat="1" ht="18" customHeight="1" x14ac:dyDescent="0.2">
      <c r="B1187" s="141"/>
      <c r="C1187" s="129"/>
      <c r="D1187" s="156"/>
      <c r="E1187" s="145"/>
      <c r="F1187" s="145"/>
      <c r="H1187" s="145"/>
    </row>
    <row r="1188" spans="2:8" s="140" customFormat="1" ht="18" customHeight="1" x14ac:dyDescent="0.2">
      <c r="B1188" s="141"/>
      <c r="C1188" s="129"/>
      <c r="D1188" s="156"/>
      <c r="E1188" s="145"/>
      <c r="F1188" s="145"/>
      <c r="H1188" s="145"/>
    </row>
    <row r="1189" spans="2:8" s="140" customFormat="1" ht="18" customHeight="1" x14ac:dyDescent="0.2">
      <c r="B1189" s="141"/>
      <c r="C1189" s="129"/>
      <c r="D1189" s="156"/>
      <c r="E1189" s="145"/>
      <c r="F1189" s="145"/>
      <c r="H1189" s="145"/>
    </row>
    <row r="1190" spans="2:8" s="140" customFormat="1" ht="18" customHeight="1" x14ac:dyDescent="0.2">
      <c r="B1190" s="141"/>
      <c r="C1190" s="129"/>
      <c r="D1190" s="156"/>
      <c r="E1190" s="145"/>
      <c r="F1190" s="145"/>
      <c r="H1190" s="145"/>
    </row>
    <row r="1191" spans="2:8" s="140" customFormat="1" ht="18" customHeight="1" x14ac:dyDescent="0.2">
      <c r="B1191" s="141"/>
      <c r="C1191" s="129"/>
      <c r="D1191" s="156"/>
      <c r="E1191" s="145"/>
      <c r="F1191" s="145"/>
      <c r="H1191" s="145"/>
    </row>
    <row r="1192" spans="2:8" s="140" customFormat="1" ht="18" customHeight="1" x14ac:dyDescent="0.2">
      <c r="B1192" s="141"/>
      <c r="C1192" s="129"/>
      <c r="D1192" s="156"/>
      <c r="E1192" s="145"/>
      <c r="F1192" s="145"/>
      <c r="H1192" s="145"/>
    </row>
    <row r="1193" spans="2:8" s="140" customFormat="1" ht="18" customHeight="1" x14ac:dyDescent="0.2">
      <c r="B1193" s="141"/>
      <c r="C1193" s="129"/>
      <c r="D1193" s="156"/>
      <c r="E1193" s="145"/>
      <c r="F1193" s="145"/>
      <c r="H1193" s="145"/>
    </row>
    <row r="1194" spans="2:8" s="140" customFormat="1" ht="18" customHeight="1" x14ac:dyDescent="0.2">
      <c r="B1194" s="141"/>
      <c r="C1194" s="129"/>
      <c r="D1194" s="156"/>
      <c r="E1194" s="145"/>
      <c r="F1194" s="145"/>
      <c r="H1194" s="145"/>
    </row>
    <row r="1195" spans="2:8" s="140" customFormat="1" ht="18" customHeight="1" x14ac:dyDescent="0.2">
      <c r="B1195" s="141"/>
      <c r="C1195" s="129"/>
      <c r="D1195" s="156"/>
      <c r="E1195" s="145"/>
      <c r="F1195" s="145"/>
      <c r="H1195" s="145"/>
    </row>
    <row r="1196" spans="2:8" s="140" customFormat="1" ht="18" customHeight="1" x14ac:dyDescent="0.2">
      <c r="B1196" s="141"/>
      <c r="C1196" s="129"/>
      <c r="D1196" s="156"/>
      <c r="E1196" s="145"/>
      <c r="F1196" s="145"/>
      <c r="H1196" s="145"/>
    </row>
    <row r="1197" spans="2:8" s="140" customFormat="1" ht="18" customHeight="1" x14ac:dyDescent="0.2">
      <c r="B1197" s="141"/>
      <c r="C1197" s="129"/>
      <c r="D1197" s="156"/>
      <c r="E1197" s="145"/>
      <c r="F1197" s="145"/>
      <c r="H1197" s="145"/>
    </row>
    <row r="1198" spans="2:8" s="140" customFormat="1" ht="18" customHeight="1" x14ac:dyDescent="0.2">
      <c r="B1198" s="141"/>
      <c r="C1198" s="129"/>
      <c r="D1198" s="156"/>
      <c r="E1198" s="145"/>
      <c r="F1198" s="145"/>
      <c r="H1198" s="145"/>
    </row>
    <row r="1199" spans="2:8" s="140" customFormat="1" ht="18" customHeight="1" x14ac:dyDescent="0.2">
      <c r="B1199" s="141"/>
      <c r="C1199" s="129"/>
      <c r="D1199" s="156"/>
      <c r="E1199" s="145"/>
      <c r="F1199" s="145"/>
      <c r="H1199" s="145"/>
    </row>
    <row r="1200" spans="2:8" s="140" customFormat="1" ht="18" customHeight="1" x14ac:dyDescent="0.2">
      <c r="B1200" s="141"/>
      <c r="C1200" s="129"/>
      <c r="D1200" s="156"/>
      <c r="E1200" s="145"/>
      <c r="F1200" s="145"/>
      <c r="H1200" s="145"/>
    </row>
    <row r="1201" spans="2:8" s="140" customFormat="1" ht="18" customHeight="1" x14ac:dyDescent="0.2">
      <c r="B1201" s="141"/>
      <c r="C1201" s="129"/>
      <c r="D1201" s="156"/>
      <c r="E1201" s="145"/>
      <c r="F1201" s="145"/>
      <c r="H1201" s="145"/>
    </row>
    <row r="1202" spans="2:8" s="140" customFormat="1" ht="18" customHeight="1" x14ac:dyDescent="0.2">
      <c r="B1202" s="141"/>
      <c r="C1202" s="129"/>
      <c r="D1202" s="156"/>
      <c r="E1202" s="145"/>
      <c r="F1202" s="145"/>
      <c r="H1202" s="145"/>
    </row>
    <row r="1203" spans="2:8" s="140" customFormat="1" ht="18" customHeight="1" x14ac:dyDescent="0.2">
      <c r="B1203" s="141"/>
      <c r="C1203" s="129"/>
      <c r="D1203" s="156"/>
      <c r="E1203" s="145"/>
      <c r="F1203" s="145"/>
      <c r="H1203" s="145"/>
    </row>
    <row r="1204" spans="2:8" s="140" customFormat="1" ht="18" customHeight="1" x14ac:dyDescent="0.2">
      <c r="B1204" s="141"/>
      <c r="C1204" s="129"/>
      <c r="D1204" s="156"/>
      <c r="E1204" s="145"/>
      <c r="F1204" s="145"/>
      <c r="H1204" s="145"/>
    </row>
    <row r="1205" spans="2:8" s="140" customFormat="1" ht="18" customHeight="1" x14ac:dyDescent="0.2">
      <c r="B1205" s="141"/>
      <c r="C1205" s="129"/>
      <c r="D1205" s="156"/>
      <c r="E1205" s="145"/>
      <c r="F1205" s="145"/>
      <c r="H1205" s="145"/>
    </row>
    <row r="1206" spans="2:8" s="140" customFormat="1" ht="18" customHeight="1" x14ac:dyDescent="0.2">
      <c r="B1206" s="141"/>
      <c r="C1206" s="129"/>
      <c r="D1206" s="156"/>
      <c r="E1206" s="145"/>
      <c r="F1206" s="145"/>
      <c r="H1206" s="145"/>
    </row>
    <row r="1207" spans="2:8" s="140" customFormat="1" ht="18" customHeight="1" x14ac:dyDescent="0.2">
      <c r="B1207" s="141"/>
      <c r="C1207" s="129"/>
      <c r="D1207" s="156"/>
      <c r="E1207" s="145"/>
      <c r="F1207" s="145"/>
      <c r="H1207" s="145"/>
    </row>
    <row r="1208" spans="2:8" s="140" customFormat="1" ht="18" customHeight="1" x14ac:dyDescent="0.2">
      <c r="B1208" s="141"/>
      <c r="C1208" s="129"/>
      <c r="D1208" s="156"/>
      <c r="E1208" s="145"/>
      <c r="F1208" s="145"/>
      <c r="H1208" s="145"/>
    </row>
    <row r="1209" spans="2:8" s="140" customFormat="1" ht="18" customHeight="1" x14ac:dyDescent="0.2">
      <c r="B1209" s="141"/>
      <c r="C1209" s="129"/>
      <c r="D1209" s="156"/>
      <c r="E1209" s="145"/>
      <c r="F1209" s="145"/>
      <c r="H1209" s="145"/>
    </row>
    <row r="1210" spans="2:8" s="140" customFormat="1" ht="18" customHeight="1" x14ac:dyDescent="0.2">
      <c r="B1210" s="141"/>
      <c r="C1210" s="129"/>
      <c r="D1210" s="156"/>
      <c r="E1210" s="145"/>
      <c r="F1210" s="145"/>
      <c r="H1210" s="145"/>
    </row>
    <row r="1211" spans="2:8" s="140" customFormat="1" ht="18" customHeight="1" x14ac:dyDescent="0.2">
      <c r="B1211" s="141"/>
      <c r="C1211" s="129"/>
      <c r="D1211" s="156"/>
      <c r="E1211" s="145"/>
      <c r="F1211" s="145"/>
      <c r="H1211" s="145"/>
    </row>
    <row r="1212" spans="2:8" s="140" customFormat="1" ht="18" customHeight="1" x14ac:dyDescent="0.2">
      <c r="B1212" s="141"/>
      <c r="C1212" s="129"/>
      <c r="D1212" s="156"/>
      <c r="E1212" s="145"/>
      <c r="F1212" s="145"/>
      <c r="H1212" s="145"/>
    </row>
    <row r="1213" spans="2:8" s="140" customFormat="1" ht="18" customHeight="1" x14ac:dyDescent="0.2">
      <c r="B1213" s="141"/>
      <c r="C1213" s="129"/>
      <c r="D1213" s="156"/>
      <c r="E1213" s="145"/>
      <c r="F1213" s="145"/>
      <c r="H1213" s="145"/>
    </row>
    <row r="1214" spans="2:8" s="140" customFormat="1" ht="18" customHeight="1" x14ac:dyDescent="0.2">
      <c r="B1214" s="141"/>
      <c r="C1214" s="129"/>
      <c r="D1214" s="156"/>
      <c r="E1214" s="145"/>
      <c r="F1214" s="145"/>
      <c r="H1214" s="145"/>
    </row>
    <row r="1215" spans="2:8" s="140" customFormat="1" ht="18" customHeight="1" x14ac:dyDescent="0.2">
      <c r="B1215" s="141"/>
      <c r="C1215" s="129"/>
      <c r="D1215" s="156"/>
      <c r="E1215" s="145"/>
      <c r="F1215" s="145"/>
      <c r="H1215" s="145"/>
    </row>
    <row r="1216" spans="2:8" s="140" customFormat="1" ht="18" customHeight="1" x14ac:dyDescent="0.2">
      <c r="B1216" s="141"/>
      <c r="C1216" s="129"/>
      <c r="D1216" s="156"/>
      <c r="E1216" s="145"/>
      <c r="F1216" s="145"/>
      <c r="H1216" s="145"/>
    </row>
    <row r="1217" spans="2:8" s="140" customFormat="1" ht="18" customHeight="1" x14ac:dyDescent="0.2">
      <c r="B1217" s="141"/>
      <c r="C1217" s="129"/>
      <c r="D1217" s="156"/>
      <c r="E1217" s="145"/>
      <c r="F1217" s="145"/>
      <c r="H1217" s="145"/>
    </row>
    <row r="1218" spans="2:8" s="140" customFormat="1" ht="18" customHeight="1" x14ac:dyDescent="0.2">
      <c r="B1218" s="141"/>
      <c r="C1218" s="129"/>
      <c r="D1218" s="156"/>
      <c r="E1218" s="145"/>
      <c r="F1218" s="145"/>
      <c r="H1218" s="145"/>
    </row>
    <row r="1219" spans="2:8" s="140" customFormat="1" ht="18" customHeight="1" x14ac:dyDescent="0.2">
      <c r="B1219" s="141"/>
      <c r="C1219" s="129"/>
      <c r="D1219" s="156"/>
      <c r="E1219" s="145"/>
      <c r="F1219" s="145"/>
      <c r="H1219" s="145"/>
    </row>
    <row r="1220" spans="2:8" s="140" customFormat="1" ht="18" customHeight="1" x14ac:dyDescent="0.2">
      <c r="B1220" s="141"/>
      <c r="C1220" s="129"/>
      <c r="D1220" s="156"/>
      <c r="E1220" s="145"/>
      <c r="F1220" s="145"/>
      <c r="H1220" s="145"/>
    </row>
    <row r="1221" spans="2:8" s="140" customFormat="1" ht="18" customHeight="1" x14ac:dyDescent="0.2">
      <c r="B1221" s="141"/>
      <c r="C1221" s="129"/>
      <c r="D1221" s="156"/>
      <c r="E1221" s="145"/>
      <c r="F1221" s="145"/>
      <c r="H1221" s="145"/>
    </row>
    <row r="1222" spans="2:8" s="140" customFormat="1" ht="18" customHeight="1" x14ac:dyDescent="0.2">
      <c r="B1222" s="141"/>
      <c r="C1222" s="129"/>
      <c r="D1222" s="156"/>
      <c r="E1222" s="145"/>
      <c r="F1222" s="145"/>
      <c r="H1222" s="145"/>
    </row>
    <row r="1223" spans="2:8" s="140" customFormat="1" ht="18" customHeight="1" x14ac:dyDescent="0.2">
      <c r="B1223" s="141"/>
      <c r="C1223" s="129"/>
      <c r="D1223" s="156"/>
      <c r="E1223" s="145"/>
      <c r="F1223" s="145"/>
      <c r="H1223" s="145"/>
    </row>
    <row r="1224" spans="2:8" s="140" customFormat="1" ht="18" customHeight="1" x14ac:dyDescent="0.2">
      <c r="B1224" s="141"/>
      <c r="C1224" s="129"/>
      <c r="D1224" s="156"/>
      <c r="E1224" s="145"/>
      <c r="F1224" s="145"/>
      <c r="H1224" s="145"/>
    </row>
    <row r="1225" spans="2:8" s="140" customFormat="1" ht="18" customHeight="1" x14ac:dyDescent="0.2">
      <c r="B1225" s="141"/>
      <c r="C1225" s="129"/>
      <c r="D1225" s="156"/>
      <c r="E1225" s="145"/>
      <c r="F1225" s="145"/>
      <c r="H1225" s="145"/>
    </row>
    <row r="1226" spans="2:8" s="140" customFormat="1" ht="18" customHeight="1" x14ac:dyDescent="0.2">
      <c r="B1226" s="141"/>
      <c r="C1226" s="129"/>
      <c r="D1226" s="156"/>
      <c r="E1226" s="145"/>
      <c r="F1226" s="145"/>
      <c r="H1226" s="145"/>
    </row>
    <row r="1227" spans="2:8" s="140" customFormat="1" ht="18" customHeight="1" x14ac:dyDescent="0.2">
      <c r="B1227" s="141"/>
      <c r="C1227" s="129"/>
      <c r="D1227" s="156"/>
      <c r="E1227" s="145"/>
      <c r="F1227" s="145"/>
      <c r="H1227" s="145"/>
    </row>
    <row r="1228" spans="2:8" s="140" customFormat="1" ht="18" customHeight="1" x14ac:dyDescent="0.2">
      <c r="B1228" s="141"/>
      <c r="C1228" s="129"/>
      <c r="D1228" s="156"/>
      <c r="E1228" s="145"/>
      <c r="F1228" s="145"/>
      <c r="H1228" s="145"/>
    </row>
    <row r="1229" spans="2:8" s="140" customFormat="1" ht="18" customHeight="1" x14ac:dyDescent="0.2">
      <c r="B1229" s="141"/>
      <c r="C1229" s="129"/>
      <c r="D1229" s="156"/>
      <c r="E1229" s="145"/>
      <c r="F1229" s="145"/>
      <c r="H1229" s="145"/>
    </row>
    <row r="1230" spans="2:8" s="140" customFormat="1" ht="18" customHeight="1" x14ac:dyDescent="0.2">
      <c r="B1230" s="141"/>
      <c r="C1230" s="129"/>
      <c r="D1230" s="156"/>
      <c r="E1230" s="145"/>
      <c r="F1230" s="145"/>
      <c r="H1230" s="145"/>
    </row>
    <row r="1231" spans="2:8" s="140" customFormat="1" ht="18" customHeight="1" x14ac:dyDescent="0.2">
      <c r="B1231" s="141"/>
      <c r="C1231" s="129"/>
      <c r="D1231" s="156"/>
      <c r="E1231" s="145"/>
      <c r="F1231" s="145"/>
      <c r="H1231" s="145"/>
    </row>
    <row r="1232" spans="2:8" s="140" customFormat="1" ht="18" customHeight="1" x14ac:dyDescent="0.2">
      <c r="B1232" s="141"/>
      <c r="C1232" s="129"/>
      <c r="D1232" s="156"/>
      <c r="E1232" s="145"/>
      <c r="F1232" s="145"/>
      <c r="H1232" s="145"/>
    </row>
    <row r="1233" spans="2:8" s="140" customFormat="1" ht="18" customHeight="1" x14ac:dyDescent="0.2">
      <c r="B1233" s="141"/>
      <c r="C1233" s="129"/>
      <c r="D1233" s="156"/>
      <c r="E1233" s="145"/>
      <c r="F1233" s="145"/>
      <c r="H1233" s="145"/>
    </row>
    <row r="1234" spans="2:8" s="140" customFormat="1" ht="18" customHeight="1" x14ac:dyDescent="0.2">
      <c r="B1234" s="141"/>
      <c r="C1234" s="129"/>
      <c r="D1234" s="156"/>
      <c r="E1234" s="145"/>
      <c r="F1234" s="145"/>
      <c r="H1234" s="145"/>
    </row>
    <row r="1235" spans="2:8" s="140" customFormat="1" ht="18" customHeight="1" x14ac:dyDescent="0.2">
      <c r="B1235" s="141"/>
      <c r="C1235" s="129"/>
      <c r="D1235" s="156"/>
      <c r="E1235" s="145"/>
      <c r="F1235" s="145"/>
      <c r="H1235" s="145"/>
    </row>
    <row r="1236" spans="2:8" s="140" customFormat="1" ht="18" customHeight="1" x14ac:dyDescent="0.2">
      <c r="B1236" s="141"/>
      <c r="C1236" s="129"/>
      <c r="D1236" s="156"/>
      <c r="E1236" s="145"/>
      <c r="F1236" s="145"/>
      <c r="H1236" s="145"/>
    </row>
    <row r="1237" spans="2:8" s="140" customFormat="1" ht="18" customHeight="1" x14ac:dyDescent="0.2">
      <c r="B1237" s="141"/>
      <c r="C1237" s="129"/>
      <c r="D1237" s="156"/>
      <c r="E1237" s="145"/>
      <c r="F1237" s="145"/>
      <c r="H1237" s="145"/>
    </row>
    <row r="1238" spans="2:8" s="140" customFormat="1" ht="18" customHeight="1" x14ac:dyDescent="0.2">
      <c r="B1238" s="141"/>
      <c r="C1238" s="129"/>
      <c r="D1238" s="156"/>
      <c r="E1238" s="145"/>
      <c r="F1238" s="145"/>
      <c r="H1238" s="145"/>
    </row>
    <row r="1239" spans="2:8" s="140" customFormat="1" ht="18" customHeight="1" x14ac:dyDescent="0.2">
      <c r="B1239" s="141"/>
      <c r="C1239" s="129"/>
      <c r="D1239" s="156"/>
      <c r="E1239" s="145"/>
      <c r="F1239" s="145"/>
      <c r="H1239" s="145"/>
    </row>
    <row r="1240" spans="2:8" s="140" customFormat="1" ht="18" customHeight="1" x14ac:dyDescent="0.2">
      <c r="B1240" s="141"/>
      <c r="C1240" s="129"/>
      <c r="D1240" s="156"/>
      <c r="E1240" s="145"/>
      <c r="F1240" s="145"/>
      <c r="H1240" s="145"/>
    </row>
    <row r="1241" spans="2:8" s="140" customFormat="1" ht="18" customHeight="1" x14ac:dyDescent="0.2">
      <c r="B1241" s="141"/>
      <c r="C1241" s="129"/>
      <c r="D1241" s="156"/>
      <c r="E1241" s="145"/>
      <c r="F1241" s="145"/>
      <c r="H1241" s="145"/>
    </row>
    <row r="1242" spans="2:8" s="140" customFormat="1" ht="18" customHeight="1" x14ac:dyDescent="0.2">
      <c r="B1242" s="141"/>
      <c r="C1242" s="129"/>
      <c r="D1242" s="156"/>
      <c r="E1242" s="145"/>
      <c r="F1242" s="145"/>
      <c r="H1242" s="145"/>
    </row>
    <row r="1243" spans="2:8" s="140" customFormat="1" ht="18" customHeight="1" x14ac:dyDescent="0.2">
      <c r="B1243" s="141"/>
      <c r="C1243" s="129"/>
      <c r="D1243" s="156"/>
      <c r="E1243" s="145"/>
      <c r="F1243" s="145"/>
      <c r="H1243" s="145"/>
    </row>
    <row r="1244" spans="2:8" s="140" customFormat="1" ht="18" customHeight="1" x14ac:dyDescent="0.2">
      <c r="B1244" s="141"/>
      <c r="C1244" s="129"/>
      <c r="D1244" s="156"/>
      <c r="E1244" s="145"/>
      <c r="F1244" s="145"/>
      <c r="H1244" s="145"/>
    </row>
    <row r="1245" spans="2:8" s="140" customFormat="1" ht="18" customHeight="1" x14ac:dyDescent="0.2">
      <c r="B1245" s="141"/>
      <c r="C1245" s="129"/>
      <c r="D1245" s="156"/>
      <c r="E1245" s="145"/>
      <c r="F1245" s="145"/>
      <c r="H1245" s="145"/>
    </row>
    <row r="1246" spans="2:8" s="140" customFormat="1" ht="18" customHeight="1" x14ac:dyDescent="0.2">
      <c r="B1246" s="141"/>
      <c r="C1246" s="129"/>
      <c r="D1246" s="156"/>
      <c r="E1246" s="145"/>
      <c r="F1246" s="145"/>
      <c r="H1246" s="145"/>
    </row>
    <row r="1247" spans="2:8" s="140" customFormat="1" ht="18" customHeight="1" x14ac:dyDescent="0.2">
      <c r="B1247" s="141"/>
      <c r="C1247" s="129"/>
      <c r="D1247" s="156"/>
      <c r="E1247" s="145"/>
      <c r="F1247" s="145"/>
      <c r="H1247" s="145"/>
    </row>
    <row r="1248" spans="2:8" s="140" customFormat="1" ht="18" customHeight="1" x14ac:dyDescent="0.2">
      <c r="B1248" s="141"/>
      <c r="C1248" s="129"/>
      <c r="D1248" s="156"/>
      <c r="E1248" s="145"/>
      <c r="F1248" s="145"/>
      <c r="H1248" s="145"/>
    </row>
    <row r="1249" spans="2:8" s="140" customFormat="1" ht="18" customHeight="1" x14ac:dyDescent="0.2">
      <c r="B1249" s="141"/>
      <c r="C1249" s="129"/>
      <c r="D1249" s="156"/>
      <c r="E1249" s="145"/>
      <c r="F1249" s="145"/>
      <c r="H1249" s="145"/>
    </row>
    <row r="1250" spans="2:8" s="140" customFormat="1" ht="18" customHeight="1" x14ac:dyDescent="0.2">
      <c r="B1250" s="141"/>
      <c r="C1250" s="129"/>
      <c r="D1250" s="156"/>
      <c r="E1250" s="145"/>
      <c r="F1250" s="145"/>
      <c r="H1250" s="145"/>
    </row>
    <row r="1251" spans="2:8" s="140" customFormat="1" ht="18" customHeight="1" x14ac:dyDescent="0.2">
      <c r="B1251" s="141"/>
      <c r="C1251" s="129"/>
      <c r="D1251" s="156"/>
      <c r="E1251" s="145"/>
      <c r="F1251" s="145"/>
      <c r="H1251" s="145"/>
    </row>
    <row r="1252" spans="2:8" s="140" customFormat="1" ht="18" customHeight="1" x14ac:dyDescent="0.2">
      <c r="B1252" s="141"/>
      <c r="C1252" s="129"/>
      <c r="D1252" s="156"/>
      <c r="E1252" s="145"/>
      <c r="F1252" s="145"/>
      <c r="H1252" s="145"/>
    </row>
    <row r="1253" spans="2:8" s="140" customFormat="1" ht="18" customHeight="1" x14ac:dyDescent="0.2">
      <c r="B1253" s="141"/>
      <c r="C1253" s="129"/>
      <c r="D1253" s="156"/>
      <c r="E1253" s="145"/>
      <c r="F1253" s="145"/>
      <c r="H1253" s="145"/>
    </row>
    <row r="1254" spans="2:8" s="140" customFormat="1" ht="18" customHeight="1" x14ac:dyDescent="0.2">
      <c r="B1254" s="141"/>
      <c r="C1254" s="129"/>
      <c r="D1254" s="156"/>
      <c r="E1254" s="145"/>
      <c r="F1254" s="145"/>
      <c r="H1254" s="145"/>
    </row>
    <row r="1255" spans="2:8" s="140" customFormat="1" ht="18" customHeight="1" x14ac:dyDescent="0.2">
      <c r="B1255" s="141"/>
      <c r="C1255" s="129"/>
      <c r="D1255" s="156"/>
      <c r="E1255" s="145"/>
      <c r="F1255" s="145"/>
      <c r="H1255" s="145"/>
    </row>
    <row r="1256" spans="2:8" s="140" customFormat="1" ht="18" customHeight="1" x14ac:dyDescent="0.2">
      <c r="B1256" s="141"/>
      <c r="C1256" s="129"/>
      <c r="D1256" s="156"/>
      <c r="E1256" s="145"/>
      <c r="F1256" s="145"/>
      <c r="H1256" s="145"/>
    </row>
    <row r="1257" spans="2:8" s="140" customFormat="1" ht="18" customHeight="1" x14ac:dyDescent="0.2">
      <c r="B1257" s="141"/>
      <c r="C1257" s="129"/>
      <c r="D1257" s="156"/>
      <c r="E1257" s="145"/>
      <c r="F1257" s="145"/>
      <c r="H1257" s="145"/>
    </row>
    <row r="1258" spans="2:8" s="140" customFormat="1" ht="18" customHeight="1" x14ac:dyDescent="0.2">
      <c r="B1258" s="141"/>
      <c r="C1258" s="129"/>
      <c r="D1258" s="156"/>
      <c r="E1258" s="145"/>
      <c r="F1258" s="145"/>
      <c r="H1258" s="145"/>
    </row>
    <row r="1259" spans="2:8" s="140" customFormat="1" ht="18" customHeight="1" x14ac:dyDescent="0.2">
      <c r="B1259" s="141"/>
      <c r="C1259" s="129"/>
      <c r="D1259" s="156"/>
      <c r="E1259" s="145"/>
      <c r="F1259" s="145"/>
      <c r="H1259" s="145"/>
    </row>
    <row r="1260" spans="2:8" s="140" customFormat="1" ht="18" customHeight="1" x14ac:dyDescent="0.2">
      <c r="B1260" s="141"/>
      <c r="C1260" s="129"/>
      <c r="D1260" s="156"/>
      <c r="E1260" s="145"/>
      <c r="F1260" s="145"/>
      <c r="H1260" s="145"/>
    </row>
    <row r="1261" spans="2:8" s="140" customFormat="1" ht="18" customHeight="1" x14ac:dyDescent="0.2">
      <c r="B1261" s="141"/>
      <c r="C1261" s="129"/>
      <c r="D1261" s="156"/>
      <c r="E1261" s="145"/>
      <c r="F1261" s="145"/>
      <c r="H1261" s="145"/>
    </row>
    <row r="1262" spans="2:8" s="140" customFormat="1" ht="18" customHeight="1" x14ac:dyDescent="0.2">
      <c r="B1262" s="141"/>
      <c r="C1262" s="129"/>
      <c r="D1262" s="156"/>
      <c r="E1262" s="145"/>
      <c r="F1262" s="145"/>
      <c r="H1262" s="145"/>
    </row>
    <row r="1263" spans="2:8" s="140" customFormat="1" ht="18" customHeight="1" x14ac:dyDescent="0.2">
      <c r="B1263" s="141"/>
      <c r="C1263" s="129"/>
      <c r="D1263" s="156"/>
      <c r="E1263" s="145"/>
      <c r="F1263" s="145"/>
      <c r="H1263" s="145"/>
    </row>
    <row r="1264" spans="2:8" s="140" customFormat="1" ht="18" customHeight="1" x14ac:dyDescent="0.2">
      <c r="B1264" s="141"/>
      <c r="C1264" s="129"/>
      <c r="D1264" s="156"/>
      <c r="E1264" s="145"/>
      <c r="F1264" s="145"/>
      <c r="H1264" s="145"/>
    </row>
    <row r="1265" spans="2:8" s="140" customFormat="1" ht="18" customHeight="1" x14ac:dyDescent="0.2">
      <c r="B1265" s="141"/>
      <c r="C1265" s="129"/>
      <c r="D1265" s="156"/>
      <c r="E1265" s="145"/>
      <c r="F1265" s="145"/>
      <c r="H1265" s="145"/>
    </row>
    <row r="1266" spans="2:8" s="140" customFormat="1" ht="18" customHeight="1" x14ac:dyDescent="0.2">
      <c r="B1266" s="141"/>
      <c r="C1266" s="129"/>
      <c r="D1266" s="156"/>
      <c r="E1266" s="145"/>
      <c r="F1266" s="145"/>
      <c r="H1266" s="145"/>
    </row>
    <row r="1267" spans="2:8" s="140" customFormat="1" ht="18" customHeight="1" x14ac:dyDescent="0.2">
      <c r="B1267" s="141"/>
      <c r="C1267" s="129"/>
      <c r="D1267" s="156"/>
      <c r="E1267" s="145"/>
      <c r="F1267" s="145"/>
      <c r="H1267" s="145"/>
    </row>
    <row r="1268" spans="2:8" s="140" customFormat="1" ht="18" customHeight="1" x14ac:dyDescent="0.2">
      <c r="B1268" s="141"/>
      <c r="C1268" s="129"/>
      <c r="D1268" s="156"/>
      <c r="E1268" s="145"/>
      <c r="F1268" s="145"/>
      <c r="H1268" s="145"/>
    </row>
    <row r="1269" spans="2:8" s="140" customFormat="1" ht="18" customHeight="1" x14ac:dyDescent="0.2">
      <c r="B1269" s="141"/>
      <c r="C1269" s="129"/>
      <c r="D1269" s="156"/>
      <c r="E1269" s="145"/>
      <c r="F1269" s="145"/>
      <c r="H1269" s="145"/>
    </row>
    <row r="1270" spans="2:8" s="140" customFormat="1" ht="18" customHeight="1" x14ac:dyDescent="0.2">
      <c r="B1270" s="141"/>
      <c r="C1270" s="129"/>
      <c r="D1270" s="156"/>
      <c r="E1270" s="145"/>
      <c r="F1270" s="145"/>
      <c r="H1270" s="145"/>
    </row>
    <row r="1271" spans="2:8" s="140" customFormat="1" ht="18" customHeight="1" x14ac:dyDescent="0.2">
      <c r="B1271" s="141"/>
      <c r="C1271" s="129"/>
      <c r="D1271" s="156"/>
      <c r="E1271" s="145"/>
      <c r="F1271" s="145"/>
      <c r="H1271" s="145"/>
    </row>
    <row r="1272" spans="2:8" s="140" customFormat="1" ht="18" customHeight="1" x14ac:dyDescent="0.2">
      <c r="B1272" s="141"/>
      <c r="C1272" s="129"/>
      <c r="D1272" s="156"/>
      <c r="E1272" s="145"/>
      <c r="F1272" s="145"/>
      <c r="H1272" s="145"/>
    </row>
    <row r="1273" spans="2:8" s="140" customFormat="1" ht="18" customHeight="1" x14ac:dyDescent="0.2">
      <c r="B1273" s="141"/>
      <c r="C1273" s="129"/>
      <c r="D1273" s="156"/>
      <c r="E1273" s="145"/>
      <c r="F1273" s="145"/>
      <c r="H1273" s="145"/>
    </row>
    <row r="1274" spans="2:8" s="140" customFormat="1" ht="18" customHeight="1" x14ac:dyDescent="0.2">
      <c r="B1274" s="141"/>
      <c r="C1274" s="129"/>
      <c r="D1274" s="156"/>
      <c r="E1274" s="145"/>
      <c r="F1274" s="145"/>
      <c r="H1274" s="145"/>
    </row>
    <row r="1275" spans="2:8" s="140" customFormat="1" ht="18" customHeight="1" x14ac:dyDescent="0.2">
      <c r="B1275" s="141"/>
      <c r="C1275" s="129"/>
      <c r="D1275" s="156"/>
      <c r="E1275" s="145"/>
      <c r="F1275" s="145"/>
      <c r="H1275" s="145"/>
    </row>
    <row r="1276" spans="2:8" s="140" customFormat="1" ht="18" customHeight="1" x14ac:dyDescent="0.2">
      <c r="B1276" s="141"/>
      <c r="C1276" s="129"/>
      <c r="D1276" s="156"/>
      <c r="E1276" s="145"/>
      <c r="F1276" s="145"/>
      <c r="H1276" s="145"/>
    </row>
    <row r="1277" spans="2:8" s="140" customFormat="1" ht="18" customHeight="1" x14ac:dyDescent="0.2">
      <c r="B1277" s="141"/>
      <c r="C1277" s="129"/>
      <c r="D1277" s="156"/>
      <c r="E1277" s="145"/>
      <c r="F1277" s="145"/>
      <c r="H1277" s="145"/>
    </row>
    <row r="1278" spans="2:8" s="140" customFormat="1" ht="18" customHeight="1" x14ac:dyDescent="0.2">
      <c r="B1278" s="141"/>
      <c r="C1278" s="129"/>
      <c r="D1278" s="156"/>
      <c r="E1278" s="145"/>
      <c r="F1278" s="145"/>
      <c r="H1278" s="145"/>
    </row>
    <row r="1279" spans="2:8" s="140" customFormat="1" ht="18" customHeight="1" x14ac:dyDescent="0.2">
      <c r="B1279" s="141"/>
      <c r="C1279" s="129"/>
      <c r="D1279" s="156"/>
      <c r="E1279" s="145"/>
      <c r="F1279" s="145"/>
      <c r="H1279" s="145"/>
    </row>
    <row r="1280" spans="2:8" s="140" customFormat="1" ht="18" customHeight="1" x14ac:dyDescent="0.2">
      <c r="B1280" s="141"/>
      <c r="C1280" s="129"/>
      <c r="D1280" s="156"/>
      <c r="E1280" s="145"/>
      <c r="F1280" s="145"/>
      <c r="H1280" s="145"/>
    </row>
    <row r="1281" spans="2:8" s="140" customFormat="1" ht="18" customHeight="1" x14ac:dyDescent="0.2">
      <c r="B1281" s="141"/>
      <c r="C1281" s="129"/>
      <c r="D1281" s="156"/>
      <c r="E1281" s="145"/>
      <c r="F1281" s="145"/>
      <c r="H1281" s="145"/>
    </row>
    <row r="1282" spans="2:8" s="140" customFormat="1" ht="18" customHeight="1" x14ac:dyDescent="0.2">
      <c r="B1282" s="141"/>
      <c r="C1282" s="129"/>
      <c r="D1282" s="156"/>
      <c r="E1282" s="145"/>
      <c r="F1282" s="145"/>
      <c r="H1282" s="145"/>
    </row>
    <row r="1283" spans="2:8" s="140" customFormat="1" ht="18" customHeight="1" x14ac:dyDescent="0.2">
      <c r="B1283" s="141"/>
      <c r="C1283" s="129"/>
      <c r="D1283" s="156"/>
      <c r="E1283" s="145"/>
      <c r="F1283" s="145"/>
      <c r="H1283" s="145"/>
    </row>
    <row r="1284" spans="2:8" s="140" customFormat="1" ht="18" customHeight="1" x14ac:dyDescent="0.2">
      <c r="B1284" s="141"/>
      <c r="C1284" s="129"/>
      <c r="D1284" s="156"/>
      <c r="E1284" s="145"/>
      <c r="F1284" s="145"/>
      <c r="H1284" s="145"/>
    </row>
    <row r="1285" spans="2:8" s="140" customFormat="1" ht="18" customHeight="1" x14ac:dyDescent="0.2">
      <c r="B1285" s="141"/>
      <c r="C1285" s="129"/>
      <c r="D1285" s="156"/>
      <c r="E1285" s="145"/>
      <c r="F1285" s="145"/>
      <c r="H1285" s="145"/>
    </row>
    <row r="1286" spans="2:8" s="140" customFormat="1" ht="18" customHeight="1" x14ac:dyDescent="0.2">
      <c r="B1286" s="141"/>
      <c r="C1286" s="129"/>
      <c r="D1286" s="156"/>
      <c r="E1286" s="145"/>
      <c r="F1286" s="145"/>
      <c r="H1286" s="145"/>
    </row>
    <row r="1287" spans="2:8" s="140" customFormat="1" ht="18" customHeight="1" x14ac:dyDescent="0.2">
      <c r="B1287" s="141"/>
      <c r="C1287" s="129"/>
      <c r="D1287" s="156"/>
      <c r="E1287" s="145"/>
      <c r="F1287" s="145"/>
      <c r="H1287" s="145"/>
    </row>
    <row r="1288" spans="2:8" s="140" customFormat="1" ht="18" customHeight="1" x14ac:dyDescent="0.2">
      <c r="B1288" s="141"/>
      <c r="C1288" s="129"/>
      <c r="D1288" s="156"/>
      <c r="E1288" s="145"/>
      <c r="F1288" s="145"/>
      <c r="H1288" s="145"/>
    </row>
    <row r="1289" spans="2:8" s="140" customFormat="1" ht="18" customHeight="1" x14ac:dyDescent="0.2">
      <c r="B1289" s="141"/>
      <c r="C1289" s="129"/>
      <c r="D1289" s="156"/>
      <c r="E1289" s="145"/>
      <c r="F1289" s="145"/>
      <c r="H1289" s="145"/>
    </row>
    <row r="1290" spans="2:8" s="140" customFormat="1" ht="18" customHeight="1" x14ac:dyDescent="0.2">
      <c r="B1290" s="141"/>
      <c r="C1290" s="129"/>
      <c r="D1290" s="156"/>
      <c r="E1290" s="145"/>
      <c r="F1290" s="145"/>
      <c r="H1290" s="145"/>
    </row>
    <row r="1291" spans="2:8" s="140" customFormat="1" ht="18" customHeight="1" x14ac:dyDescent="0.2">
      <c r="B1291" s="141"/>
      <c r="C1291" s="129"/>
      <c r="D1291" s="156"/>
      <c r="E1291" s="145"/>
      <c r="F1291" s="145"/>
      <c r="H1291" s="145"/>
    </row>
    <row r="1292" spans="2:8" s="140" customFormat="1" ht="18" customHeight="1" x14ac:dyDescent="0.2">
      <c r="B1292" s="141"/>
      <c r="C1292" s="129"/>
      <c r="D1292" s="156"/>
      <c r="E1292" s="145"/>
      <c r="F1292" s="145"/>
      <c r="H1292" s="145"/>
    </row>
    <row r="1293" spans="2:8" s="140" customFormat="1" ht="18" customHeight="1" x14ac:dyDescent="0.2">
      <c r="B1293" s="141"/>
      <c r="C1293" s="129"/>
      <c r="D1293" s="156"/>
      <c r="E1293" s="145"/>
      <c r="F1293" s="145"/>
      <c r="H1293" s="145"/>
    </row>
    <row r="1294" spans="2:8" s="140" customFormat="1" ht="18" customHeight="1" x14ac:dyDescent="0.2">
      <c r="B1294" s="141"/>
      <c r="C1294" s="129"/>
      <c r="D1294" s="156"/>
      <c r="E1294" s="145"/>
      <c r="F1294" s="145"/>
      <c r="H1294" s="145"/>
    </row>
    <row r="1295" spans="2:8" s="140" customFormat="1" ht="18" customHeight="1" x14ac:dyDescent="0.2">
      <c r="B1295" s="141"/>
      <c r="C1295" s="129"/>
      <c r="D1295" s="156"/>
      <c r="E1295" s="145"/>
      <c r="F1295" s="145"/>
      <c r="H1295" s="145"/>
    </row>
    <row r="1296" spans="2:8" s="140" customFormat="1" ht="18" customHeight="1" x14ac:dyDescent="0.2">
      <c r="B1296" s="141"/>
      <c r="C1296" s="129"/>
      <c r="D1296" s="156"/>
      <c r="E1296" s="145"/>
      <c r="F1296" s="145"/>
      <c r="H1296" s="145"/>
    </row>
    <row r="1297" spans="2:8" s="140" customFormat="1" ht="18" customHeight="1" x14ac:dyDescent="0.2">
      <c r="B1297" s="141"/>
      <c r="C1297" s="129"/>
      <c r="D1297" s="156"/>
      <c r="E1297" s="145"/>
      <c r="F1297" s="145"/>
      <c r="H1297" s="145"/>
    </row>
    <row r="1298" spans="2:8" s="140" customFormat="1" ht="18" customHeight="1" x14ac:dyDescent="0.2">
      <c r="B1298" s="141"/>
      <c r="C1298" s="129"/>
      <c r="D1298" s="156"/>
      <c r="E1298" s="145"/>
      <c r="F1298" s="145"/>
      <c r="H1298" s="145"/>
    </row>
    <row r="1299" spans="2:8" s="140" customFormat="1" ht="18" customHeight="1" x14ac:dyDescent="0.2">
      <c r="B1299" s="141"/>
      <c r="C1299" s="129"/>
      <c r="D1299" s="156"/>
      <c r="E1299" s="145"/>
      <c r="F1299" s="145"/>
      <c r="H1299" s="145"/>
    </row>
    <row r="1300" spans="2:8" s="140" customFormat="1" ht="18" customHeight="1" x14ac:dyDescent="0.2">
      <c r="B1300" s="141"/>
      <c r="C1300" s="129"/>
      <c r="D1300" s="156"/>
      <c r="E1300" s="145"/>
      <c r="F1300" s="145"/>
      <c r="H1300" s="145"/>
    </row>
    <row r="1301" spans="2:8" s="140" customFormat="1" ht="18" customHeight="1" x14ac:dyDescent="0.2">
      <c r="B1301" s="141"/>
      <c r="C1301" s="129"/>
      <c r="D1301" s="156"/>
      <c r="E1301" s="145"/>
      <c r="F1301" s="145"/>
      <c r="H1301" s="145"/>
    </row>
    <row r="1302" spans="2:8" s="140" customFormat="1" ht="18" customHeight="1" x14ac:dyDescent="0.2">
      <c r="B1302" s="141"/>
      <c r="C1302" s="129"/>
      <c r="D1302" s="156"/>
      <c r="E1302" s="145"/>
      <c r="F1302" s="145"/>
      <c r="H1302" s="145"/>
    </row>
    <row r="1303" spans="2:8" s="140" customFormat="1" ht="18" customHeight="1" x14ac:dyDescent="0.2">
      <c r="B1303" s="141"/>
      <c r="C1303" s="129"/>
      <c r="D1303" s="156"/>
      <c r="E1303" s="145"/>
      <c r="F1303" s="145"/>
      <c r="H1303" s="145"/>
    </row>
    <row r="1304" spans="2:8" s="140" customFormat="1" ht="18" customHeight="1" x14ac:dyDescent="0.2">
      <c r="B1304" s="141"/>
      <c r="C1304" s="129"/>
      <c r="D1304" s="156"/>
      <c r="E1304" s="145"/>
      <c r="F1304" s="145"/>
      <c r="H1304" s="145"/>
    </row>
    <row r="1305" spans="2:8" s="140" customFormat="1" ht="18" customHeight="1" x14ac:dyDescent="0.2">
      <c r="B1305" s="141"/>
      <c r="C1305" s="129"/>
      <c r="D1305" s="156"/>
      <c r="E1305" s="145"/>
      <c r="F1305" s="145"/>
      <c r="H1305" s="145"/>
    </row>
    <row r="1306" spans="2:8" s="140" customFormat="1" ht="18" customHeight="1" x14ac:dyDescent="0.2">
      <c r="B1306" s="141"/>
      <c r="C1306" s="129"/>
      <c r="D1306" s="156"/>
      <c r="E1306" s="145"/>
      <c r="F1306" s="145"/>
      <c r="H1306" s="145"/>
    </row>
    <row r="1307" spans="2:8" s="140" customFormat="1" ht="18" customHeight="1" x14ac:dyDescent="0.2">
      <c r="B1307" s="141"/>
      <c r="C1307" s="129"/>
      <c r="D1307" s="156"/>
      <c r="E1307" s="145"/>
      <c r="F1307" s="145"/>
      <c r="H1307" s="145"/>
    </row>
    <row r="1308" spans="2:8" s="140" customFormat="1" ht="18" customHeight="1" x14ac:dyDescent="0.2">
      <c r="B1308" s="141"/>
      <c r="C1308" s="129"/>
      <c r="D1308" s="156"/>
      <c r="E1308" s="145"/>
      <c r="F1308" s="145"/>
      <c r="H1308" s="145"/>
    </row>
    <row r="1309" spans="2:8" s="140" customFormat="1" ht="18" customHeight="1" x14ac:dyDescent="0.2">
      <c r="B1309" s="141"/>
      <c r="C1309" s="129"/>
      <c r="D1309" s="156"/>
      <c r="E1309" s="145"/>
      <c r="F1309" s="145"/>
      <c r="H1309" s="145"/>
    </row>
    <row r="1310" spans="2:8" s="140" customFormat="1" ht="18" customHeight="1" x14ac:dyDescent="0.2">
      <c r="B1310" s="141"/>
      <c r="C1310" s="129"/>
      <c r="D1310" s="156"/>
      <c r="E1310" s="145"/>
      <c r="F1310" s="145"/>
      <c r="H1310" s="145"/>
    </row>
    <row r="1311" spans="2:8" s="140" customFormat="1" ht="18" customHeight="1" x14ac:dyDescent="0.2">
      <c r="B1311" s="141"/>
      <c r="C1311" s="129"/>
      <c r="D1311" s="156"/>
      <c r="E1311" s="145"/>
      <c r="F1311" s="145"/>
      <c r="H1311" s="145"/>
    </row>
    <row r="1312" spans="2:8" s="140" customFormat="1" ht="18" customHeight="1" x14ac:dyDescent="0.2">
      <c r="B1312" s="141"/>
      <c r="C1312" s="129"/>
      <c r="D1312" s="156"/>
      <c r="E1312" s="145"/>
      <c r="F1312" s="145"/>
      <c r="H1312" s="145"/>
    </row>
    <row r="1313" spans="2:8" s="140" customFormat="1" ht="18" customHeight="1" x14ac:dyDescent="0.2">
      <c r="B1313" s="141"/>
      <c r="C1313" s="129"/>
      <c r="D1313" s="156"/>
      <c r="E1313" s="145"/>
      <c r="F1313" s="145"/>
      <c r="H1313" s="145"/>
    </row>
    <row r="1314" spans="2:8" s="140" customFormat="1" ht="18" customHeight="1" x14ac:dyDescent="0.2">
      <c r="B1314" s="141"/>
      <c r="C1314" s="129"/>
      <c r="D1314" s="156"/>
      <c r="E1314" s="145"/>
      <c r="F1314" s="145"/>
      <c r="H1314" s="145"/>
    </row>
    <row r="1315" spans="2:8" s="140" customFormat="1" ht="18" customHeight="1" x14ac:dyDescent="0.2">
      <c r="B1315" s="141"/>
      <c r="C1315" s="129"/>
      <c r="D1315" s="156"/>
      <c r="E1315" s="145"/>
      <c r="F1315" s="145"/>
      <c r="H1315" s="145"/>
    </row>
    <row r="1316" spans="2:8" s="140" customFormat="1" ht="18" customHeight="1" x14ac:dyDescent="0.2">
      <c r="B1316" s="141"/>
      <c r="C1316" s="129"/>
      <c r="D1316" s="156"/>
      <c r="E1316" s="145"/>
      <c r="F1316" s="145"/>
      <c r="H1316" s="145"/>
    </row>
    <row r="1317" spans="2:8" s="140" customFormat="1" ht="18" customHeight="1" x14ac:dyDescent="0.2">
      <c r="B1317" s="141"/>
      <c r="C1317" s="129"/>
      <c r="D1317" s="156"/>
      <c r="E1317" s="145"/>
      <c r="F1317" s="145"/>
      <c r="H1317" s="145"/>
    </row>
    <row r="1318" spans="2:8" s="140" customFormat="1" ht="18" customHeight="1" x14ac:dyDescent="0.2">
      <c r="B1318" s="141"/>
      <c r="C1318" s="129"/>
      <c r="D1318" s="156"/>
      <c r="E1318" s="145"/>
      <c r="F1318" s="145"/>
      <c r="H1318" s="145"/>
    </row>
    <row r="1319" spans="2:8" s="140" customFormat="1" ht="18" customHeight="1" x14ac:dyDescent="0.2">
      <c r="B1319" s="141"/>
      <c r="C1319" s="129"/>
      <c r="D1319" s="156"/>
      <c r="E1319" s="145"/>
      <c r="F1319" s="145"/>
      <c r="H1319" s="145"/>
    </row>
    <row r="1320" spans="2:8" s="140" customFormat="1" ht="18" customHeight="1" x14ac:dyDescent="0.2">
      <c r="B1320" s="141"/>
      <c r="C1320" s="129"/>
      <c r="D1320" s="156"/>
      <c r="E1320" s="145"/>
      <c r="F1320" s="145"/>
      <c r="H1320" s="145"/>
    </row>
    <row r="1321" spans="2:8" s="140" customFormat="1" ht="18" customHeight="1" x14ac:dyDescent="0.2">
      <c r="B1321" s="141"/>
      <c r="C1321" s="129"/>
      <c r="D1321" s="156"/>
      <c r="E1321" s="145"/>
      <c r="F1321" s="145"/>
      <c r="H1321" s="145"/>
    </row>
    <row r="1322" spans="2:8" s="140" customFormat="1" ht="18" customHeight="1" x14ac:dyDescent="0.2">
      <c r="B1322" s="141"/>
      <c r="C1322" s="129"/>
      <c r="D1322" s="156"/>
      <c r="E1322" s="145"/>
      <c r="F1322" s="145"/>
      <c r="H1322" s="145"/>
    </row>
    <row r="1323" spans="2:8" s="140" customFormat="1" ht="18" customHeight="1" x14ac:dyDescent="0.2">
      <c r="B1323" s="141"/>
      <c r="C1323" s="129"/>
      <c r="D1323" s="156"/>
      <c r="E1323" s="145"/>
      <c r="F1323" s="145"/>
      <c r="H1323" s="145"/>
    </row>
    <row r="1324" spans="2:8" s="140" customFormat="1" ht="18" customHeight="1" x14ac:dyDescent="0.2">
      <c r="B1324" s="141"/>
      <c r="C1324" s="129"/>
      <c r="D1324" s="156"/>
      <c r="E1324" s="145"/>
      <c r="F1324" s="145"/>
      <c r="H1324" s="145"/>
    </row>
    <row r="1325" spans="2:8" s="140" customFormat="1" ht="18" customHeight="1" x14ac:dyDescent="0.2">
      <c r="B1325" s="141"/>
      <c r="C1325" s="129"/>
      <c r="D1325" s="156"/>
      <c r="E1325" s="145"/>
      <c r="F1325" s="145"/>
      <c r="H1325" s="145"/>
    </row>
    <row r="1326" spans="2:8" s="140" customFormat="1" ht="18" customHeight="1" x14ac:dyDescent="0.2">
      <c r="B1326" s="141"/>
      <c r="C1326" s="129"/>
      <c r="D1326" s="156"/>
      <c r="E1326" s="145"/>
      <c r="F1326" s="145"/>
      <c r="H1326" s="145"/>
    </row>
    <row r="1327" spans="2:8" s="140" customFormat="1" ht="18" customHeight="1" x14ac:dyDescent="0.2">
      <c r="B1327" s="141"/>
      <c r="C1327" s="129"/>
      <c r="D1327" s="156"/>
      <c r="E1327" s="145"/>
      <c r="F1327" s="145"/>
      <c r="H1327" s="145"/>
    </row>
    <row r="1328" spans="2:8" s="140" customFormat="1" ht="18" customHeight="1" x14ac:dyDescent="0.2">
      <c r="B1328" s="141"/>
      <c r="C1328" s="129"/>
      <c r="D1328" s="156"/>
      <c r="E1328" s="145"/>
      <c r="F1328" s="145"/>
      <c r="H1328" s="145"/>
    </row>
    <row r="1329" spans="2:8" s="140" customFormat="1" ht="18" customHeight="1" x14ac:dyDescent="0.2">
      <c r="B1329" s="141"/>
      <c r="C1329" s="129"/>
      <c r="D1329" s="156"/>
      <c r="E1329" s="145"/>
      <c r="F1329" s="145"/>
      <c r="H1329" s="145"/>
    </row>
    <row r="1330" spans="2:8" s="140" customFormat="1" ht="18" customHeight="1" x14ac:dyDescent="0.2">
      <c r="B1330" s="141"/>
      <c r="C1330" s="129"/>
      <c r="D1330" s="156"/>
      <c r="E1330" s="145"/>
      <c r="F1330" s="145"/>
      <c r="H1330" s="145"/>
    </row>
    <row r="1331" spans="2:8" s="140" customFormat="1" ht="18" customHeight="1" x14ac:dyDescent="0.2">
      <c r="B1331" s="141"/>
      <c r="C1331" s="129"/>
      <c r="D1331" s="156"/>
      <c r="E1331" s="145"/>
      <c r="F1331" s="145"/>
      <c r="H1331" s="145"/>
    </row>
    <row r="1332" spans="2:8" s="140" customFormat="1" ht="18" customHeight="1" x14ac:dyDescent="0.2">
      <c r="B1332" s="141"/>
      <c r="C1332" s="129"/>
      <c r="D1332" s="156"/>
      <c r="E1332" s="145"/>
      <c r="F1332" s="145"/>
      <c r="H1332" s="145"/>
    </row>
    <row r="1333" spans="2:8" s="140" customFormat="1" ht="18" customHeight="1" x14ac:dyDescent="0.2">
      <c r="B1333" s="141"/>
      <c r="C1333" s="129"/>
      <c r="D1333" s="156"/>
      <c r="E1333" s="145"/>
      <c r="F1333" s="145"/>
      <c r="H1333" s="145"/>
    </row>
    <row r="1334" spans="2:8" s="140" customFormat="1" ht="18" customHeight="1" x14ac:dyDescent="0.2">
      <c r="B1334" s="141"/>
      <c r="C1334" s="129"/>
      <c r="D1334" s="156"/>
      <c r="E1334" s="145"/>
      <c r="F1334" s="145"/>
      <c r="H1334" s="145"/>
    </row>
    <row r="1335" spans="2:8" s="140" customFormat="1" ht="18" customHeight="1" x14ac:dyDescent="0.2">
      <c r="B1335" s="141"/>
      <c r="C1335" s="129"/>
      <c r="D1335" s="156"/>
      <c r="E1335" s="145"/>
      <c r="F1335" s="145"/>
      <c r="H1335" s="145"/>
    </row>
    <row r="1336" spans="2:8" s="140" customFormat="1" ht="18" customHeight="1" x14ac:dyDescent="0.2">
      <c r="B1336" s="141"/>
      <c r="C1336" s="129"/>
      <c r="D1336" s="156"/>
      <c r="E1336" s="145"/>
      <c r="F1336" s="145"/>
      <c r="H1336" s="145"/>
    </row>
    <row r="1337" spans="2:8" s="140" customFormat="1" ht="18" customHeight="1" x14ac:dyDescent="0.2">
      <c r="B1337" s="141"/>
      <c r="C1337" s="129"/>
      <c r="D1337" s="156"/>
      <c r="E1337" s="145"/>
      <c r="F1337" s="145"/>
      <c r="H1337" s="145"/>
    </row>
    <row r="1338" spans="2:8" s="140" customFormat="1" ht="18" customHeight="1" x14ac:dyDescent="0.2">
      <c r="B1338" s="141"/>
      <c r="C1338" s="129"/>
      <c r="D1338" s="156"/>
      <c r="E1338" s="145"/>
      <c r="F1338" s="145"/>
      <c r="H1338" s="145"/>
    </row>
    <row r="1339" spans="2:8" s="140" customFormat="1" ht="18" customHeight="1" x14ac:dyDescent="0.2">
      <c r="B1339" s="141"/>
      <c r="C1339" s="129"/>
      <c r="D1339" s="156"/>
      <c r="E1339" s="145"/>
      <c r="F1339" s="145"/>
      <c r="H1339" s="145"/>
    </row>
    <row r="1340" spans="2:8" s="140" customFormat="1" ht="18" customHeight="1" x14ac:dyDescent="0.2">
      <c r="B1340" s="141"/>
      <c r="C1340" s="129"/>
      <c r="D1340" s="156"/>
      <c r="E1340" s="145"/>
      <c r="F1340" s="145"/>
      <c r="H1340" s="145"/>
    </row>
    <row r="1341" spans="2:8" s="140" customFormat="1" ht="18" customHeight="1" x14ac:dyDescent="0.2">
      <c r="B1341" s="141"/>
      <c r="C1341" s="129"/>
      <c r="D1341" s="156"/>
      <c r="E1341" s="145"/>
      <c r="F1341" s="145"/>
      <c r="H1341" s="145"/>
    </row>
    <row r="1342" spans="2:8" s="140" customFormat="1" ht="18" customHeight="1" x14ac:dyDescent="0.2">
      <c r="B1342" s="141"/>
      <c r="C1342" s="129"/>
      <c r="D1342" s="156"/>
      <c r="E1342" s="145"/>
      <c r="F1342" s="145"/>
      <c r="H1342" s="145"/>
    </row>
    <row r="1343" spans="2:8" s="140" customFormat="1" ht="18" customHeight="1" x14ac:dyDescent="0.2">
      <c r="B1343" s="141"/>
      <c r="C1343" s="129"/>
      <c r="D1343" s="156"/>
      <c r="E1343" s="145"/>
      <c r="F1343" s="145"/>
      <c r="H1343" s="145"/>
    </row>
    <row r="1344" spans="2:8" s="140" customFormat="1" ht="18" customHeight="1" x14ac:dyDescent="0.2">
      <c r="B1344" s="141"/>
      <c r="C1344" s="129"/>
      <c r="D1344" s="156"/>
      <c r="E1344" s="145"/>
      <c r="F1344" s="145"/>
      <c r="H1344" s="145"/>
    </row>
    <row r="1345" spans="2:8" s="140" customFormat="1" ht="18" customHeight="1" x14ac:dyDescent="0.2">
      <c r="B1345" s="141"/>
      <c r="C1345" s="129"/>
      <c r="D1345" s="156"/>
      <c r="E1345" s="145"/>
      <c r="F1345" s="145"/>
      <c r="H1345" s="145"/>
    </row>
    <row r="1346" spans="2:8" s="140" customFormat="1" ht="18" customHeight="1" x14ac:dyDescent="0.2">
      <c r="B1346" s="141"/>
      <c r="C1346" s="129"/>
      <c r="D1346" s="156"/>
      <c r="E1346" s="145"/>
      <c r="F1346" s="145"/>
      <c r="H1346" s="145"/>
    </row>
    <row r="1347" spans="2:8" s="140" customFormat="1" ht="18" customHeight="1" x14ac:dyDescent="0.2">
      <c r="B1347" s="141"/>
      <c r="C1347" s="129"/>
      <c r="D1347" s="156"/>
      <c r="E1347" s="145"/>
      <c r="F1347" s="145"/>
      <c r="H1347" s="145"/>
    </row>
    <row r="1348" spans="2:8" s="140" customFormat="1" ht="18" customHeight="1" x14ac:dyDescent="0.2">
      <c r="B1348" s="141"/>
      <c r="C1348" s="129"/>
      <c r="D1348" s="156"/>
      <c r="E1348" s="145"/>
      <c r="F1348" s="145"/>
      <c r="H1348" s="145"/>
    </row>
    <row r="1349" spans="2:8" s="140" customFormat="1" ht="18" customHeight="1" x14ac:dyDescent="0.2">
      <c r="B1349" s="141"/>
      <c r="C1349" s="129"/>
      <c r="D1349" s="156"/>
      <c r="E1349" s="145"/>
      <c r="F1349" s="145"/>
      <c r="H1349" s="145"/>
    </row>
    <row r="1350" spans="2:8" s="140" customFormat="1" ht="18" customHeight="1" x14ac:dyDescent="0.2">
      <c r="B1350" s="141"/>
      <c r="C1350" s="129"/>
      <c r="D1350" s="156"/>
      <c r="E1350" s="145"/>
      <c r="F1350" s="145"/>
      <c r="H1350" s="145"/>
    </row>
    <row r="1351" spans="2:8" s="140" customFormat="1" ht="18" customHeight="1" x14ac:dyDescent="0.2">
      <c r="B1351" s="141"/>
      <c r="C1351" s="129"/>
      <c r="D1351" s="156"/>
      <c r="E1351" s="145"/>
      <c r="F1351" s="145"/>
      <c r="H1351" s="145"/>
    </row>
    <row r="1352" spans="2:8" s="140" customFormat="1" ht="18" customHeight="1" x14ac:dyDescent="0.2">
      <c r="B1352" s="141"/>
      <c r="C1352" s="129"/>
      <c r="D1352" s="156"/>
      <c r="E1352" s="145"/>
      <c r="F1352" s="145"/>
      <c r="H1352" s="145"/>
    </row>
    <row r="1353" spans="2:8" s="140" customFormat="1" ht="18" customHeight="1" x14ac:dyDescent="0.2">
      <c r="B1353" s="141"/>
      <c r="C1353" s="129"/>
      <c r="D1353" s="156"/>
      <c r="E1353" s="145"/>
      <c r="F1353" s="145"/>
      <c r="H1353" s="145"/>
    </row>
    <row r="1354" spans="2:8" s="140" customFormat="1" ht="18" customHeight="1" x14ac:dyDescent="0.2">
      <c r="B1354" s="141"/>
      <c r="C1354" s="129"/>
      <c r="D1354" s="156"/>
      <c r="E1354" s="145"/>
      <c r="F1354" s="145"/>
      <c r="H1354" s="145"/>
    </row>
    <row r="1355" spans="2:8" s="140" customFormat="1" ht="18" customHeight="1" x14ac:dyDescent="0.2">
      <c r="B1355" s="141"/>
      <c r="C1355" s="129"/>
      <c r="D1355" s="156"/>
      <c r="E1355" s="145"/>
      <c r="F1355" s="145"/>
      <c r="H1355" s="145"/>
    </row>
    <row r="1356" spans="2:8" s="140" customFormat="1" ht="18" customHeight="1" x14ac:dyDescent="0.2">
      <c r="B1356" s="141"/>
      <c r="C1356" s="129"/>
      <c r="D1356" s="156"/>
      <c r="E1356" s="145"/>
      <c r="F1356" s="145"/>
      <c r="H1356" s="145"/>
    </row>
    <row r="1357" spans="2:8" s="140" customFormat="1" ht="18" customHeight="1" x14ac:dyDescent="0.2">
      <c r="B1357" s="141"/>
      <c r="C1357" s="129"/>
      <c r="D1357" s="156"/>
      <c r="E1357" s="145"/>
      <c r="F1357" s="145"/>
      <c r="H1357" s="145"/>
    </row>
    <row r="1358" spans="2:8" s="140" customFormat="1" ht="18" customHeight="1" x14ac:dyDescent="0.2">
      <c r="B1358" s="141"/>
      <c r="C1358" s="129"/>
      <c r="D1358" s="156"/>
      <c r="E1358" s="145"/>
      <c r="F1358" s="145"/>
      <c r="H1358" s="145"/>
    </row>
    <row r="1359" spans="2:8" s="140" customFormat="1" ht="18" customHeight="1" x14ac:dyDescent="0.2">
      <c r="B1359" s="141"/>
      <c r="C1359" s="129"/>
      <c r="D1359" s="156"/>
      <c r="E1359" s="145"/>
      <c r="F1359" s="145"/>
      <c r="H1359" s="145"/>
    </row>
    <row r="1360" spans="2:8" s="140" customFormat="1" ht="18" customHeight="1" x14ac:dyDescent="0.2">
      <c r="B1360" s="141"/>
      <c r="C1360" s="129"/>
      <c r="D1360" s="156"/>
      <c r="E1360" s="145"/>
      <c r="F1360" s="145"/>
      <c r="H1360" s="145"/>
    </row>
    <row r="1361" spans="2:8" s="140" customFormat="1" ht="18" customHeight="1" x14ac:dyDescent="0.2">
      <c r="B1361" s="141"/>
      <c r="C1361" s="129"/>
      <c r="D1361" s="156"/>
      <c r="E1361" s="145"/>
      <c r="F1361" s="145"/>
      <c r="H1361" s="145"/>
    </row>
    <row r="1362" spans="2:8" s="140" customFormat="1" ht="18" customHeight="1" x14ac:dyDescent="0.2">
      <c r="B1362" s="141"/>
      <c r="C1362" s="129"/>
      <c r="D1362" s="156"/>
      <c r="E1362" s="145"/>
      <c r="F1362" s="145"/>
      <c r="H1362" s="145"/>
    </row>
    <row r="1363" spans="2:8" s="140" customFormat="1" ht="18" customHeight="1" x14ac:dyDescent="0.2">
      <c r="B1363" s="141"/>
      <c r="C1363" s="129"/>
      <c r="D1363" s="156"/>
      <c r="E1363" s="145"/>
      <c r="F1363" s="145"/>
      <c r="H1363" s="145"/>
    </row>
    <row r="1364" spans="2:8" s="140" customFormat="1" ht="18" customHeight="1" x14ac:dyDescent="0.2">
      <c r="B1364" s="141"/>
      <c r="C1364" s="129"/>
      <c r="D1364" s="156"/>
      <c r="E1364" s="145"/>
      <c r="F1364" s="145"/>
      <c r="H1364" s="145"/>
    </row>
    <row r="1365" spans="2:8" s="140" customFormat="1" ht="18" customHeight="1" x14ac:dyDescent="0.2">
      <c r="B1365" s="141"/>
      <c r="C1365" s="129"/>
      <c r="D1365" s="156"/>
      <c r="E1365" s="145"/>
      <c r="F1365" s="145"/>
      <c r="H1365" s="145"/>
    </row>
    <row r="1366" spans="2:8" s="140" customFormat="1" ht="18" customHeight="1" x14ac:dyDescent="0.2">
      <c r="B1366" s="141"/>
      <c r="C1366" s="129"/>
      <c r="D1366" s="156"/>
      <c r="E1366" s="145"/>
      <c r="F1366" s="145"/>
      <c r="H1366" s="145"/>
    </row>
    <row r="1367" spans="2:8" s="140" customFormat="1" ht="18" customHeight="1" x14ac:dyDescent="0.2">
      <c r="B1367" s="141"/>
      <c r="C1367" s="129"/>
      <c r="D1367" s="156"/>
      <c r="E1367" s="145"/>
      <c r="F1367" s="145"/>
      <c r="H1367" s="145"/>
    </row>
    <row r="1368" spans="2:8" s="140" customFormat="1" ht="18" customHeight="1" x14ac:dyDescent="0.2">
      <c r="B1368" s="141"/>
      <c r="C1368" s="129"/>
      <c r="D1368" s="156"/>
      <c r="E1368" s="145"/>
      <c r="F1368" s="145"/>
      <c r="H1368" s="145"/>
    </row>
    <row r="1369" spans="2:8" s="140" customFormat="1" ht="18" customHeight="1" x14ac:dyDescent="0.2">
      <c r="B1369" s="141"/>
      <c r="C1369" s="129"/>
      <c r="D1369" s="156"/>
      <c r="E1369" s="145"/>
      <c r="F1369" s="145"/>
      <c r="H1369" s="145"/>
    </row>
    <row r="1370" spans="2:8" s="140" customFormat="1" ht="18" customHeight="1" x14ac:dyDescent="0.2">
      <c r="B1370" s="141"/>
      <c r="C1370" s="129"/>
      <c r="D1370" s="156"/>
      <c r="E1370" s="145"/>
      <c r="F1370" s="145"/>
      <c r="H1370" s="145"/>
    </row>
    <row r="1371" spans="2:8" s="140" customFormat="1" ht="18" customHeight="1" x14ac:dyDescent="0.2">
      <c r="B1371" s="141"/>
      <c r="C1371" s="129"/>
      <c r="D1371" s="156"/>
      <c r="E1371" s="145"/>
      <c r="F1371" s="145"/>
      <c r="H1371" s="145"/>
    </row>
    <row r="1372" spans="2:8" s="140" customFormat="1" ht="18" customHeight="1" x14ac:dyDescent="0.2">
      <c r="B1372" s="141"/>
      <c r="C1372" s="129"/>
      <c r="D1372" s="156"/>
      <c r="E1372" s="145"/>
      <c r="F1372" s="145"/>
      <c r="H1372" s="145"/>
    </row>
    <row r="1373" spans="2:8" s="140" customFormat="1" ht="18" customHeight="1" x14ac:dyDescent="0.2">
      <c r="B1373" s="141"/>
      <c r="C1373" s="129"/>
      <c r="D1373" s="156"/>
      <c r="E1373" s="145"/>
      <c r="F1373" s="145"/>
      <c r="H1373" s="145"/>
    </row>
    <row r="1374" spans="2:8" s="140" customFormat="1" ht="18" customHeight="1" x14ac:dyDescent="0.2">
      <c r="B1374" s="141"/>
      <c r="C1374" s="129"/>
      <c r="D1374" s="156"/>
      <c r="E1374" s="145"/>
      <c r="F1374" s="145"/>
      <c r="H1374" s="145"/>
    </row>
    <row r="1375" spans="2:8" s="140" customFormat="1" ht="18" customHeight="1" x14ac:dyDescent="0.2">
      <c r="B1375" s="141"/>
      <c r="C1375" s="129"/>
      <c r="D1375" s="156"/>
      <c r="E1375" s="145"/>
      <c r="F1375" s="145"/>
      <c r="H1375" s="145"/>
    </row>
    <row r="1376" spans="2:8" s="140" customFormat="1" ht="18" customHeight="1" x14ac:dyDescent="0.2">
      <c r="B1376" s="141"/>
      <c r="C1376" s="129"/>
      <c r="D1376" s="156"/>
      <c r="E1376" s="145"/>
      <c r="F1376" s="145"/>
      <c r="H1376" s="145"/>
    </row>
    <row r="1377" spans="2:10" s="140" customFormat="1" ht="18" customHeight="1" x14ac:dyDescent="0.2">
      <c r="B1377" s="141"/>
      <c r="C1377" s="129"/>
      <c r="D1377" s="156"/>
      <c r="E1377" s="145"/>
      <c r="F1377" s="145"/>
      <c r="H1377" s="145"/>
    </row>
    <row r="1378" spans="2:10" s="140" customFormat="1" ht="18" customHeight="1" x14ac:dyDescent="0.2">
      <c r="B1378" s="141"/>
      <c r="C1378" s="129"/>
      <c r="D1378" s="156"/>
      <c r="E1378" s="145"/>
      <c r="F1378" s="145"/>
      <c r="H1378" s="145"/>
    </row>
    <row r="1379" spans="2:10" s="140" customFormat="1" ht="18" customHeight="1" x14ac:dyDescent="0.2">
      <c r="B1379" s="141"/>
      <c r="C1379" s="129"/>
      <c r="D1379" s="156"/>
      <c r="E1379" s="145"/>
      <c r="F1379" s="145"/>
      <c r="H1379" s="145"/>
    </row>
    <row r="1380" spans="2:10" s="140" customFormat="1" ht="18" customHeight="1" x14ac:dyDescent="0.2">
      <c r="B1380" s="141"/>
      <c r="C1380" s="129"/>
      <c r="D1380" s="156"/>
      <c r="E1380" s="145"/>
      <c r="F1380" s="145"/>
      <c r="H1380" s="145"/>
    </row>
    <row r="1381" spans="2:10" s="140" customFormat="1" ht="18" customHeight="1" x14ac:dyDescent="0.2">
      <c r="B1381" s="141"/>
      <c r="C1381" s="129"/>
      <c r="D1381" s="156"/>
      <c r="E1381" s="145"/>
      <c r="F1381" s="145"/>
      <c r="H1381" s="145"/>
    </row>
    <row r="1382" spans="2:10" s="140" customFormat="1" ht="18" customHeight="1" x14ac:dyDescent="0.2">
      <c r="B1382" s="141"/>
      <c r="C1382" s="129"/>
      <c r="D1382" s="156"/>
      <c r="E1382" s="145"/>
      <c r="F1382" s="145"/>
      <c r="H1382" s="145"/>
    </row>
    <row r="1383" spans="2:10" s="140" customFormat="1" ht="18" customHeight="1" x14ac:dyDescent="0.2">
      <c r="B1383" s="141"/>
      <c r="C1383" s="129"/>
      <c r="D1383" s="156"/>
      <c r="E1383" s="145"/>
      <c r="F1383" s="145"/>
      <c r="H1383" s="145"/>
    </row>
    <row r="1384" spans="2:10" s="140" customFormat="1" ht="18" customHeight="1" x14ac:dyDescent="0.2">
      <c r="B1384" s="141"/>
      <c r="C1384" s="129"/>
      <c r="D1384" s="156"/>
      <c r="E1384" s="148"/>
      <c r="F1384" s="148"/>
      <c r="G1384" s="127"/>
      <c r="H1384" s="148"/>
      <c r="I1384" s="127"/>
    </row>
    <row r="1385" spans="2:10" s="140" customFormat="1" ht="18" customHeight="1" x14ac:dyDescent="0.2">
      <c r="B1385" s="141"/>
      <c r="C1385" s="129"/>
      <c r="D1385" s="156"/>
      <c r="E1385" s="148"/>
      <c r="F1385" s="148"/>
      <c r="G1385" s="127"/>
      <c r="H1385" s="148"/>
      <c r="I1385" s="127"/>
    </row>
    <row r="1386" spans="2:10" s="140" customFormat="1" ht="18" customHeight="1" x14ac:dyDescent="0.2">
      <c r="B1386" s="141"/>
      <c r="C1386" s="129"/>
      <c r="D1386" s="156"/>
      <c r="E1386" s="148"/>
      <c r="F1386" s="148"/>
      <c r="G1386" s="127"/>
      <c r="H1386" s="148"/>
      <c r="I1386" s="127"/>
    </row>
    <row r="1387" spans="2:10" s="140" customFormat="1" ht="18" customHeight="1" x14ac:dyDescent="0.2">
      <c r="B1387" s="141"/>
      <c r="C1387" s="129"/>
      <c r="D1387" s="156"/>
      <c r="E1387" s="148"/>
      <c r="F1387" s="148"/>
      <c r="G1387" s="127"/>
      <c r="H1387" s="148"/>
      <c r="I1387" s="127"/>
    </row>
    <row r="1388" spans="2:10" s="140" customFormat="1" ht="18" customHeight="1" x14ac:dyDescent="0.2">
      <c r="B1388" s="141"/>
      <c r="C1388" s="129"/>
      <c r="D1388" s="156"/>
      <c r="E1388" s="148"/>
      <c r="F1388" s="148"/>
      <c r="G1388" s="127"/>
      <c r="H1388" s="148"/>
      <c r="I1388" s="127"/>
    </row>
    <row r="1389" spans="2:10" s="140" customFormat="1" ht="18" customHeight="1" x14ac:dyDescent="0.2">
      <c r="B1389" s="141"/>
      <c r="C1389" s="129"/>
      <c r="D1389" s="156"/>
      <c r="E1389" s="148"/>
      <c r="F1389" s="148"/>
      <c r="G1389" s="127"/>
      <c r="H1389" s="148"/>
      <c r="I1389" s="127"/>
    </row>
    <row r="1390" spans="2:10" s="140" customFormat="1" ht="18" customHeight="1" x14ac:dyDescent="0.2">
      <c r="B1390" s="141"/>
      <c r="C1390" s="129"/>
      <c r="D1390" s="156"/>
      <c r="E1390" s="148"/>
      <c r="F1390" s="148"/>
      <c r="G1390" s="127"/>
      <c r="H1390" s="148"/>
      <c r="I1390" s="127"/>
    </row>
    <row r="1391" spans="2:10" s="140" customFormat="1" ht="18" customHeight="1" x14ac:dyDescent="0.2">
      <c r="B1391" s="141"/>
      <c r="C1391" s="129"/>
      <c r="D1391" s="156"/>
      <c r="E1391" s="148"/>
      <c r="F1391" s="148"/>
      <c r="G1391" s="127"/>
      <c r="H1391" s="148"/>
      <c r="I1391" s="127"/>
    </row>
    <row r="1392" spans="2:10" s="140" customFormat="1" ht="18" customHeight="1" x14ac:dyDescent="0.2">
      <c r="B1392" s="141"/>
      <c r="C1392" s="129"/>
      <c r="D1392" s="156"/>
      <c r="E1392" s="148"/>
      <c r="F1392" s="148"/>
      <c r="G1392" s="127"/>
      <c r="H1392" s="148"/>
      <c r="I1392" s="127"/>
      <c r="J1392" s="127"/>
    </row>
    <row r="1393" spans="2:10" s="140" customFormat="1" ht="18" customHeight="1" x14ac:dyDescent="0.2">
      <c r="B1393" s="141"/>
      <c r="C1393" s="129"/>
      <c r="D1393" s="156"/>
      <c r="E1393" s="148"/>
      <c r="F1393" s="148"/>
      <c r="G1393" s="127"/>
      <c r="H1393" s="148"/>
      <c r="I1393" s="127"/>
      <c r="J1393" s="127"/>
    </row>
    <row r="1394" spans="2:10" s="140" customFormat="1" ht="18" customHeight="1" x14ac:dyDescent="0.2">
      <c r="B1394" s="141"/>
      <c r="C1394" s="129"/>
      <c r="D1394" s="156"/>
      <c r="E1394" s="148"/>
      <c r="F1394" s="148"/>
      <c r="G1394" s="127"/>
      <c r="H1394" s="148"/>
      <c r="I1394" s="127"/>
      <c r="J1394" s="127"/>
    </row>
    <row r="1395" spans="2:10" s="140" customFormat="1" ht="18" customHeight="1" x14ac:dyDescent="0.2">
      <c r="B1395" s="141"/>
      <c r="C1395" s="129"/>
      <c r="D1395" s="156"/>
      <c r="E1395" s="148"/>
      <c r="F1395" s="148"/>
      <c r="G1395" s="127"/>
      <c r="H1395" s="148"/>
      <c r="I1395" s="127"/>
      <c r="J1395" s="127"/>
    </row>
    <row r="1396" spans="2:10" s="140" customFormat="1" ht="18" customHeight="1" x14ac:dyDescent="0.2">
      <c r="B1396" s="141"/>
      <c r="C1396" s="129"/>
      <c r="D1396" s="156"/>
      <c r="E1396" s="148"/>
      <c r="F1396" s="148"/>
      <c r="G1396" s="127"/>
      <c r="H1396" s="148"/>
      <c r="I1396" s="127"/>
      <c r="J1396" s="127"/>
    </row>
    <row r="1397" spans="2:10" s="140" customFormat="1" ht="18" customHeight="1" x14ac:dyDescent="0.2">
      <c r="B1397" s="141"/>
      <c r="C1397" s="129"/>
      <c r="D1397" s="156"/>
      <c r="E1397" s="148"/>
      <c r="F1397" s="148"/>
      <c r="G1397" s="127"/>
      <c r="H1397" s="148"/>
      <c r="I1397" s="127"/>
      <c r="J1397" s="127"/>
    </row>
    <row r="1398" spans="2:10" s="140" customFormat="1" ht="18" customHeight="1" x14ac:dyDescent="0.2">
      <c r="B1398" s="141"/>
      <c r="C1398" s="129"/>
      <c r="D1398" s="156"/>
      <c r="E1398" s="148"/>
      <c r="F1398" s="148"/>
      <c r="G1398" s="127"/>
      <c r="H1398" s="148"/>
      <c r="I1398" s="127"/>
      <c r="J1398" s="127"/>
    </row>
    <row r="1399" spans="2:10" s="140" customFormat="1" ht="18" customHeight="1" x14ac:dyDescent="0.2">
      <c r="B1399" s="141"/>
      <c r="C1399" s="129"/>
      <c r="D1399" s="156"/>
      <c r="E1399" s="148"/>
      <c r="F1399" s="148"/>
      <c r="G1399" s="127"/>
      <c r="H1399" s="148"/>
      <c r="I1399" s="127"/>
      <c r="J1399" s="127"/>
    </row>
    <row r="1400" spans="2:10" s="140" customFormat="1" ht="18" customHeight="1" x14ac:dyDescent="0.2">
      <c r="B1400" s="141"/>
      <c r="C1400" s="129"/>
      <c r="D1400" s="156"/>
      <c r="E1400" s="148"/>
      <c r="F1400" s="148"/>
      <c r="G1400" s="127"/>
      <c r="H1400" s="148"/>
      <c r="I1400" s="127"/>
      <c r="J1400" s="127"/>
    </row>
    <row r="1401" spans="2:10" s="140" customFormat="1" ht="18" customHeight="1" x14ac:dyDescent="0.2">
      <c r="B1401" s="141"/>
      <c r="C1401" s="129"/>
      <c r="D1401" s="156"/>
      <c r="E1401" s="148"/>
      <c r="F1401" s="148"/>
      <c r="G1401" s="127"/>
      <c r="H1401" s="148"/>
      <c r="I1401" s="127"/>
      <c r="J1401" s="127"/>
    </row>
    <row r="1402" spans="2:10" s="140" customFormat="1" ht="18" customHeight="1" x14ac:dyDescent="0.2">
      <c r="B1402" s="141"/>
      <c r="C1402" s="129"/>
      <c r="D1402" s="156"/>
      <c r="E1402" s="148"/>
      <c r="F1402" s="148"/>
      <c r="G1402" s="127"/>
      <c r="H1402" s="148"/>
      <c r="I1402" s="127"/>
      <c r="J1402" s="127"/>
    </row>
    <row r="1403" spans="2:10" s="140" customFormat="1" ht="18" customHeight="1" x14ac:dyDescent="0.2">
      <c r="B1403" s="141"/>
      <c r="C1403" s="129"/>
      <c r="D1403" s="156"/>
      <c r="E1403" s="148"/>
      <c r="F1403" s="148"/>
      <c r="G1403" s="127"/>
      <c r="H1403" s="148"/>
      <c r="I1403" s="127"/>
      <c r="J1403" s="127"/>
    </row>
    <row r="1404" spans="2:10" s="140" customFormat="1" ht="18" customHeight="1" x14ac:dyDescent="0.2">
      <c r="B1404" s="141"/>
      <c r="C1404" s="129"/>
      <c r="D1404" s="156"/>
      <c r="E1404" s="148"/>
      <c r="F1404" s="148"/>
      <c r="G1404" s="127"/>
      <c r="H1404" s="148"/>
      <c r="I1404" s="127"/>
      <c r="J1404" s="127"/>
    </row>
    <row r="1405" spans="2:10" s="140" customFormat="1" ht="18" customHeight="1" x14ac:dyDescent="0.2">
      <c r="B1405" s="141"/>
      <c r="C1405" s="129"/>
      <c r="D1405" s="156"/>
      <c r="E1405" s="148"/>
      <c r="F1405" s="148"/>
      <c r="G1405" s="127"/>
      <c r="H1405" s="148"/>
      <c r="I1405" s="127"/>
      <c r="J1405" s="127"/>
    </row>
    <row r="1406" spans="2:10" s="140" customFormat="1" ht="18" customHeight="1" x14ac:dyDescent="0.2">
      <c r="B1406" s="141"/>
      <c r="C1406" s="129"/>
      <c r="D1406" s="156"/>
      <c r="E1406" s="148"/>
      <c r="F1406" s="148"/>
      <c r="G1406" s="127"/>
      <c r="H1406" s="148"/>
      <c r="I1406" s="127"/>
      <c r="J1406" s="127"/>
    </row>
    <row r="1407" spans="2:10" s="140" customFormat="1" ht="18" customHeight="1" x14ac:dyDescent="0.2">
      <c r="B1407" s="141"/>
      <c r="C1407" s="129"/>
      <c r="D1407" s="156"/>
      <c r="E1407" s="148"/>
      <c r="F1407" s="148"/>
      <c r="G1407" s="127"/>
      <c r="H1407" s="148"/>
      <c r="I1407" s="127"/>
      <c r="J1407" s="127"/>
    </row>
    <row r="1408" spans="2:10" s="140" customFormat="1" ht="18" customHeight="1" x14ac:dyDescent="0.2">
      <c r="B1408" s="141"/>
      <c r="C1408" s="129"/>
      <c r="D1408" s="156"/>
      <c r="E1408" s="148"/>
      <c r="F1408" s="148"/>
      <c r="G1408" s="127"/>
      <c r="H1408" s="148"/>
      <c r="I1408" s="127"/>
      <c r="J1408" s="127"/>
    </row>
    <row r="1409" spans="2:37" s="140" customFormat="1" ht="18" customHeight="1" x14ac:dyDescent="0.2">
      <c r="B1409" s="141"/>
      <c r="C1409" s="129"/>
      <c r="D1409" s="156"/>
      <c r="E1409" s="148"/>
      <c r="F1409" s="148"/>
      <c r="G1409" s="127"/>
      <c r="H1409" s="148"/>
      <c r="I1409" s="127"/>
      <c r="J1409" s="127"/>
      <c r="K1409" s="127"/>
      <c r="L1409" s="127"/>
      <c r="M1409" s="127"/>
      <c r="N1409" s="127"/>
      <c r="O1409" s="127"/>
      <c r="P1409" s="127"/>
      <c r="Q1409" s="127"/>
      <c r="R1409" s="127"/>
      <c r="S1409" s="127"/>
      <c r="T1409" s="127"/>
      <c r="U1409" s="127"/>
      <c r="V1409" s="127"/>
      <c r="W1409" s="127"/>
      <c r="X1409" s="127"/>
      <c r="Y1409" s="127"/>
      <c r="Z1409" s="127"/>
      <c r="AA1409" s="127"/>
      <c r="AB1409" s="127"/>
      <c r="AC1409" s="127"/>
      <c r="AD1409" s="127"/>
      <c r="AE1409" s="127"/>
      <c r="AF1409" s="127"/>
      <c r="AG1409" s="127"/>
      <c r="AH1409" s="127"/>
      <c r="AI1409" s="127"/>
      <c r="AJ1409" s="127"/>
      <c r="AK1409" s="127"/>
    </row>
    <row r="1410" spans="2:37" s="140" customFormat="1" ht="18" customHeight="1" x14ac:dyDescent="0.2">
      <c r="B1410" s="141"/>
      <c r="C1410" s="129"/>
      <c r="D1410" s="156"/>
      <c r="E1410" s="148"/>
      <c r="F1410" s="148"/>
      <c r="G1410" s="127"/>
      <c r="H1410" s="148"/>
      <c r="I1410" s="127"/>
      <c r="J1410" s="127"/>
      <c r="K1410" s="127"/>
      <c r="L1410" s="127"/>
      <c r="M1410" s="127"/>
      <c r="N1410" s="127"/>
      <c r="O1410" s="127"/>
      <c r="P1410" s="127"/>
      <c r="Q1410" s="127"/>
      <c r="R1410" s="127"/>
      <c r="S1410" s="127"/>
      <c r="T1410" s="127"/>
      <c r="U1410" s="127"/>
      <c r="V1410" s="127"/>
      <c r="W1410" s="127"/>
      <c r="X1410" s="127"/>
      <c r="Y1410" s="127"/>
      <c r="Z1410" s="127"/>
      <c r="AA1410" s="127"/>
      <c r="AB1410" s="127"/>
      <c r="AC1410" s="127"/>
      <c r="AD1410" s="127"/>
      <c r="AE1410" s="127"/>
      <c r="AF1410" s="127"/>
      <c r="AG1410" s="127"/>
      <c r="AH1410" s="127"/>
      <c r="AI1410" s="127"/>
      <c r="AJ1410" s="127"/>
      <c r="AK1410" s="127"/>
    </row>
    <row r="1411" spans="2:37" s="140" customFormat="1" ht="18" customHeight="1" x14ac:dyDescent="0.2">
      <c r="B1411" s="141"/>
      <c r="C1411" s="129"/>
      <c r="D1411" s="156"/>
      <c r="E1411" s="148"/>
      <c r="F1411" s="148"/>
      <c r="G1411" s="127"/>
      <c r="H1411" s="148"/>
      <c r="I1411" s="127"/>
      <c r="J1411" s="127"/>
      <c r="K1411" s="127"/>
      <c r="L1411" s="127"/>
      <c r="M1411" s="127"/>
      <c r="N1411" s="127"/>
      <c r="O1411" s="127"/>
      <c r="P1411" s="127"/>
      <c r="Q1411" s="127"/>
      <c r="R1411" s="127"/>
      <c r="S1411" s="127"/>
      <c r="T1411" s="127"/>
      <c r="U1411" s="127"/>
      <c r="V1411" s="127"/>
      <c r="W1411" s="127"/>
      <c r="X1411" s="127"/>
      <c r="Y1411" s="127"/>
      <c r="Z1411" s="127"/>
      <c r="AA1411" s="127"/>
      <c r="AB1411" s="127"/>
      <c r="AC1411" s="127"/>
      <c r="AD1411" s="127"/>
      <c r="AE1411" s="127"/>
      <c r="AF1411" s="127"/>
      <c r="AG1411" s="127"/>
      <c r="AH1411" s="127"/>
      <c r="AI1411" s="127"/>
      <c r="AJ1411" s="127"/>
      <c r="AK1411" s="127"/>
    </row>
    <row r="1412" spans="2:37" s="140" customFormat="1" ht="18" customHeight="1" x14ac:dyDescent="0.2">
      <c r="B1412" s="141"/>
      <c r="C1412" s="129"/>
      <c r="D1412" s="156"/>
      <c r="E1412" s="148"/>
      <c r="F1412" s="148"/>
      <c r="G1412" s="127"/>
      <c r="H1412" s="148"/>
      <c r="I1412" s="127"/>
      <c r="J1412" s="127"/>
      <c r="K1412" s="127"/>
      <c r="L1412" s="127"/>
      <c r="M1412" s="127"/>
      <c r="N1412" s="127"/>
      <c r="O1412" s="127"/>
      <c r="P1412" s="127"/>
      <c r="Q1412" s="127"/>
      <c r="R1412" s="127"/>
      <c r="S1412" s="127"/>
      <c r="T1412" s="127"/>
      <c r="U1412" s="127"/>
      <c r="V1412" s="127"/>
      <c r="W1412" s="127"/>
      <c r="X1412" s="127"/>
      <c r="Y1412" s="127"/>
      <c r="Z1412" s="127"/>
      <c r="AA1412" s="127"/>
      <c r="AB1412" s="127"/>
      <c r="AC1412" s="127"/>
      <c r="AD1412" s="127"/>
      <c r="AE1412" s="127"/>
      <c r="AF1412" s="127"/>
      <c r="AG1412" s="127"/>
      <c r="AH1412" s="127"/>
      <c r="AI1412" s="127"/>
      <c r="AJ1412" s="127"/>
      <c r="AK1412" s="127"/>
    </row>
    <row r="1413" spans="2:37" s="140" customFormat="1" ht="18" customHeight="1" x14ac:dyDescent="0.2">
      <c r="B1413" s="141"/>
      <c r="C1413" s="129"/>
      <c r="D1413" s="156"/>
      <c r="E1413" s="148"/>
      <c r="F1413" s="148"/>
      <c r="G1413" s="127"/>
      <c r="H1413" s="148"/>
      <c r="I1413" s="127"/>
      <c r="J1413" s="127"/>
      <c r="K1413" s="127"/>
      <c r="L1413" s="127"/>
      <c r="M1413" s="127"/>
      <c r="N1413" s="127"/>
      <c r="O1413" s="127"/>
      <c r="P1413" s="127"/>
      <c r="Q1413" s="127"/>
      <c r="R1413" s="127"/>
      <c r="S1413" s="127"/>
      <c r="T1413" s="127"/>
      <c r="U1413" s="127"/>
      <c r="V1413" s="127"/>
      <c r="W1413" s="127"/>
      <c r="X1413" s="127"/>
      <c r="Y1413" s="127"/>
      <c r="Z1413" s="127"/>
      <c r="AA1413" s="127"/>
      <c r="AB1413" s="127"/>
      <c r="AC1413" s="127"/>
      <c r="AD1413" s="127"/>
      <c r="AE1413" s="127"/>
      <c r="AF1413" s="127"/>
      <c r="AG1413" s="127"/>
      <c r="AH1413" s="127"/>
      <c r="AI1413" s="127"/>
      <c r="AJ1413" s="127"/>
      <c r="AK1413" s="127"/>
    </row>
    <row r="1414" spans="2:37" s="140" customFormat="1" ht="18" customHeight="1" x14ac:dyDescent="0.2">
      <c r="B1414" s="141"/>
      <c r="C1414" s="129"/>
      <c r="D1414" s="156"/>
      <c r="E1414" s="148"/>
      <c r="F1414" s="148"/>
      <c r="G1414" s="127"/>
      <c r="H1414" s="148"/>
      <c r="I1414" s="127"/>
      <c r="J1414" s="127"/>
      <c r="K1414" s="127"/>
      <c r="L1414" s="127"/>
      <c r="M1414" s="127"/>
      <c r="N1414" s="127"/>
      <c r="O1414" s="127"/>
      <c r="P1414" s="127"/>
      <c r="Q1414" s="127"/>
      <c r="R1414" s="127"/>
      <c r="S1414" s="127"/>
      <c r="T1414" s="127"/>
      <c r="U1414" s="127"/>
      <c r="V1414" s="127"/>
      <c r="W1414" s="127"/>
      <c r="X1414" s="127"/>
      <c r="Y1414" s="127"/>
      <c r="Z1414" s="127"/>
      <c r="AA1414" s="127"/>
      <c r="AB1414" s="127"/>
      <c r="AC1414" s="127"/>
      <c r="AD1414" s="127"/>
      <c r="AE1414" s="127"/>
      <c r="AF1414" s="127"/>
      <c r="AG1414" s="127"/>
      <c r="AH1414" s="127"/>
      <c r="AI1414" s="127"/>
      <c r="AJ1414" s="127"/>
      <c r="AK1414" s="127"/>
    </row>
    <row r="1415" spans="2:37" s="140" customFormat="1" ht="18" customHeight="1" x14ac:dyDescent="0.2">
      <c r="B1415" s="141"/>
      <c r="C1415" s="129"/>
      <c r="D1415" s="156"/>
      <c r="E1415" s="148"/>
      <c r="F1415" s="148"/>
      <c r="G1415" s="127"/>
      <c r="H1415" s="148"/>
      <c r="I1415" s="127"/>
      <c r="J1415" s="127"/>
      <c r="K1415" s="127"/>
      <c r="L1415" s="127"/>
      <c r="M1415" s="127"/>
      <c r="N1415" s="127"/>
      <c r="O1415" s="127"/>
      <c r="P1415" s="127"/>
      <c r="Q1415" s="127"/>
      <c r="R1415" s="127"/>
      <c r="S1415" s="127"/>
      <c r="T1415" s="127"/>
      <c r="U1415" s="127"/>
      <c r="V1415" s="127"/>
      <c r="W1415" s="127"/>
      <c r="X1415" s="127"/>
      <c r="Y1415" s="127"/>
      <c r="Z1415" s="127"/>
      <c r="AA1415" s="127"/>
      <c r="AB1415" s="127"/>
      <c r="AC1415" s="127"/>
      <c r="AD1415" s="127"/>
      <c r="AE1415" s="127"/>
      <c r="AF1415" s="127"/>
      <c r="AG1415" s="127"/>
      <c r="AH1415" s="127"/>
      <c r="AI1415" s="127"/>
      <c r="AJ1415" s="127"/>
      <c r="AK1415" s="127"/>
    </row>
    <row r="1416" spans="2:37" s="140" customFormat="1" ht="18" customHeight="1" x14ac:dyDescent="0.2">
      <c r="B1416" s="141"/>
      <c r="C1416" s="129"/>
      <c r="D1416" s="156"/>
      <c r="E1416" s="148"/>
      <c r="F1416" s="148"/>
      <c r="G1416" s="127"/>
      <c r="H1416" s="148"/>
      <c r="I1416" s="127"/>
      <c r="J1416" s="127"/>
      <c r="K1416" s="127"/>
      <c r="L1416" s="127"/>
      <c r="M1416" s="127"/>
      <c r="N1416" s="127"/>
      <c r="O1416" s="127"/>
      <c r="P1416" s="127"/>
      <c r="Q1416" s="127"/>
      <c r="R1416" s="127"/>
      <c r="S1416" s="127"/>
      <c r="T1416" s="127"/>
      <c r="U1416" s="127"/>
      <c r="V1416" s="127"/>
      <c r="W1416" s="127"/>
      <c r="X1416" s="127"/>
      <c r="Y1416" s="127"/>
      <c r="Z1416" s="127"/>
      <c r="AA1416" s="127"/>
      <c r="AB1416" s="127"/>
      <c r="AC1416" s="127"/>
      <c r="AD1416" s="127"/>
      <c r="AE1416" s="127"/>
      <c r="AF1416" s="127"/>
      <c r="AG1416" s="127"/>
      <c r="AH1416" s="127"/>
      <c r="AI1416" s="127"/>
      <c r="AJ1416" s="127"/>
      <c r="AK1416" s="127"/>
    </row>
    <row r="1417" spans="2:37" s="140" customFormat="1" ht="18" customHeight="1" x14ac:dyDescent="0.2">
      <c r="B1417" s="141"/>
      <c r="C1417" s="129"/>
      <c r="D1417" s="156"/>
      <c r="E1417" s="148"/>
      <c r="F1417" s="148"/>
      <c r="G1417" s="127"/>
      <c r="H1417" s="148"/>
      <c r="I1417" s="127"/>
      <c r="J1417" s="127"/>
      <c r="K1417" s="127"/>
      <c r="L1417" s="127"/>
      <c r="M1417" s="127"/>
      <c r="N1417" s="127"/>
      <c r="O1417" s="127"/>
      <c r="P1417" s="127"/>
      <c r="Q1417" s="127"/>
      <c r="R1417" s="127"/>
      <c r="S1417" s="127"/>
      <c r="T1417" s="127"/>
      <c r="U1417" s="127"/>
      <c r="V1417" s="127"/>
      <c r="W1417" s="127"/>
      <c r="X1417" s="127"/>
      <c r="Y1417" s="127"/>
      <c r="Z1417" s="127"/>
      <c r="AA1417" s="127"/>
      <c r="AB1417" s="127"/>
      <c r="AC1417" s="127"/>
      <c r="AD1417" s="127"/>
      <c r="AE1417" s="127"/>
      <c r="AF1417" s="127"/>
      <c r="AG1417" s="127"/>
      <c r="AH1417" s="127"/>
      <c r="AI1417" s="127"/>
      <c r="AJ1417" s="127"/>
      <c r="AK1417" s="127"/>
    </row>
    <row r="1418" spans="2:37" s="140" customFormat="1" ht="18" customHeight="1" x14ac:dyDescent="0.2">
      <c r="B1418" s="141"/>
      <c r="C1418" s="129"/>
      <c r="D1418" s="156"/>
      <c r="E1418" s="148"/>
      <c r="F1418" s="148"/>
      <c r="G1418" s="127"/>
      <c r="H1418" s="148"/>
      <c r="I1418" s="127"/>
      <c r="J1418" s="127"/>
      <c r="K1418" s="127"/>
      <c r="L1418" s="127"/>
      <c r="M1418" s="127"/>
      <c r="N1418" s="127"/>
      <c r="O1418" s="127"/>
      <c r="P1418" s="127"/>
      <c r="Q1418" s="127"/>
      <c r="R1418" s="127"/>
      <c r="S1418" s="127"/>
      <c r="T1418" s="127"/>
      <c r="U1418" s="127"/>
      <c r="V1418" s="127"/>
      <c r="W1418" s="127"/>
      <c r="X1418" s="127"/>
      <c r="Y1418" s="127"/>
      <c r="Z1418" s="127"/>
      <c r="AA1418" s="127"/>
      <c r="AB1418" s="127"/>
      <c r="AC1418" s="127"/>
      <c r="AD1418" s="127"/>
      <c r="AE1418" s="127"/>
      <c r="AF1418" s="127"/>
      <c r="AG1418" s="127"/>
      <c r="AH1418" s="127"/>
      <c r="AI1418" s="127"/>
      <c r="AJ1418" s="127"/>
      <c r="AK1418" s="127"/>
    </row>
    <row r="1419" spans="2:37" s="140" customFormat="1" ht="18" customHeight="1" x14ac:dyDescent="0.2">
      <c r="B1419" s="141"/>
      <c r="C1419" s="129"/>
      <c r="D1419" s="156"/>
      <c r="E1419" s="148"/>
      <c r="F1419" s="148"/>
      <c r="G1419" s="127"/>
      <c r="H1419" s="148"/>
      <c r="I1419" s="127"/>
      <c r="J1419" s="127"/>
      <c r="K1419" s="127"/>
      <c r="L1419" s="127"/>
      <c r="M1419" s="127"/>
      <c r="N1419" s="127"/>
      <c r="O1419" s="127"/>
      <c r="P1419" s="127"/>
      <c r="Q1419" s="127"/>
      <c r="R1419" s="127"/>
      <c r="S1419" s="127"/>
      <c r="T1419" s="127"/>
      <c r="U1419" s="127"/>
      <c r="V1419" s="127"/>
      <c r="W1419" s="127"/>
      <c r="X1419" s="127"/>
      <c r="Y1419" s="127"/>
      <c r="Z1419" s="127"/>
      <c r="AA1419" s="127"/>
      <c r="AB1419" s="127"/>
      <c r="AC1419" s="127"/>
      <c r="AD1419" s="127"/>
      <c r="AE1419" s="127"/>
      <c r="AF1419" s="127"/>
      <c r="AG1419" s="127"/>
      <c r="AH1419" s="127"/>
      <c r="AI1419" s="127"/>
      <c r="AJ1419" s="127"/>
      <c r="AK1419" s="127"/>
    </row>
    <row r="1420" spans="2:37" s="140" customFormat="1" ht="18" customHeight="1" x14ac:dyDescent="0.2">
      <c r="B1420" s="141"/>
      <c r="C1420" s="129"/>
      <c r="D1420" s="156"/>
      <c r="E1420" s="148"/>
      <c r="F1420" s="148"/>
      <c r="G1420" s="127"/>
      <c r="H1420" s="148"/>
      <c r="I1420" s="127"/>
      <c r="J1420" s="127"/>
      <c r="K1420" s="127"/>
      <c r="L1420" s="127"/>
      <c r="M1420" s="127"/>
      <c r="N1420" s="127"/>
      <c r="O1420" s="127"/>
      <c r="P1420" s="127"/>
      <c r="Q1420" s="127"/>
      <c r="R1420" s="127"/>
      <c r="S1420" s="127"/>
      <c r="T1420" s="127"/>
      <c r="U1420" s="127"/>
      <c r="V1420" s="127"/>
      <c r="W1420" s="127"/>
      <c r="X1420" s="127"/>
      <c r="Y1420" s="127"/>
      <c r="Z1420" s="127"/>
      <c r="AA1420" s="127"/>
      <c r="AB1420" s="127"/>
      <c r="AC1420" s="127"/>
      <c r="AD1420" s="127"/>
      <c r="AE1420" s="127"/>
      <c r="AF1420" s="127"/>
      <c r="AG1420" s="127"/>
      <c r="AH1420" s="127"/>
      <c r="AI1420" s="127"/>
      <c r="AJ1420" s="127"/>
      <c r="AK1420" s="127"/>
    </row>
    <row r="1421" spans="2:37" s="140" customFormat="1" ht="18" customHeight="1" x14ac:dyDescent="0.2">
      <c r="B1421" s="141"/>
      <c r="C1421" s="129"/>
      <c r="D1421" s="156"/>
      <c r="E1421" s="148"/>
      <c r="F1421" s="148"/>
      <c r="G1421" s="127"/>
      <c r="H1421" s="148"/>
      <c r="I1421" s="127"/>
      <c r="J1421" s="127"/>
      <c r="K1421" s="127"/>
      <c r="L1421" s="127"/>
      <c r="M1421" s="127"/>
      <c r="N1421" s="127"/>
      <c r="O1421" s="127"/>
      <c r="P1421" s="127"/>
      <c r="Q1421" s="127"/>
      <c r="R1421" s="127"/>
      <c r="S1421" s="127"/>
      <c r="T1421" s="127"/>
      <c r="U1421" s="127"/>
      <c r="V1421" s="127"/>
      <c r="W1421" s="127"/>
      <c r="X1421" s="127"/>
      <c r="Y1421" s="127"/>
      <c r="Z1421" s="127"/>
      <c r="AA1421" s="127"/>
      <c r="AB1421" s="127"/>
      <c r="AC1421" s="127"/>
      <c r="AD1421" s="127"/>
      <c r="AE1421" s="127"/>
      <c r="AF1421" s="127"/>
      <c r="AG1421" s="127"/>
      <c r="AH1421" s="127"/>
      <c r="AI1421" s="127"/>
      <c r="AJ1421" s="127"/>
      <c r="AK1421" s="127"/>
    </row>
    <row r="1422" spans="2:37" s="140" customFormat="1" ht="18" customHeight="1" x14ac:dyDescent="0.2">
      <c r="B1422" s="141"/>
      <c r="C1422" s="129"/>
      <c r="D1422" s="156"/>
      <c r="E1422" s="148"/>
      <c r="F1422" s="148"/>
      <c r="G1422" s="127"/>
      <c r="H1422" s="148"/>
      <c r="I1422" s="127"/>
      <c r="J1422" s="127"/>
      <c r="K1422" s="127"/>
      <c r="L1422" s="127"/>
      <c r="M1422" s="127"/>
      <c r="N1422" s="127"/>
      <c r="O1422" s="127"/>
      <c r="P1422" s="127"/>
      <c r="Q1422" s="127"/>
      <c r="R1422" s="127"/>
      <c r="S1422" s="127"/>
      <c r="T1422" s="127"/>
      <c r="U1422" s="127"/>
      <c r="V1422" s="127"/>
      <c r="W1422" s="127"/>
      <c r="X1422" s="127"/>
      <c r="Y1422" s="127"/>
      <c r="Z1422" s="127"/>
      <c r="AA1422" s="127"/>
      <c r="AB1422" s="127"/>
      <c r="AC1422" s="127"/>
      <c r="AD1422" s="127"/>
      <c r="AE1422" s="127"/>
      <c r="AF1422" s="127"/>
      <c r="AG1422" s="127"/>
      <c r="AH1422" s="127"/>
      <c r="AI1422" s="127"/>
      <c r="AJ1422" s="127"/>
      <c r="AK1422" s="127"/>
    </row>
    <row r="1423" spans="2:37" s="140" customFormat="1" ht="18" customHeight="1" x14ac:dyDescent="0.2">
      <c r="B1423" s="141"/>
      <c r="C1423" s="129"/>
      <c r="D1423" s="156"/>
      <c r="E1423" s="148"/>
      <c r="F1423" s="148"/>
      <c r="G1423" s="127"/>
      <c r="H1423" s="148"/>
      <c r="I1423" s="127"/>
      <c r="J1423" s="127"/>
      <c r="K1423" s="127"/>
      <c r="L1423" s="127"/>
      <c r="M1423" s="127"/>
      <c r="N1423" s="127"/>
      <c r="O1423" s="127"/>
      <c r="P1423" s="127"/>
      <c r="Q1423" s="127"/>
      <c r="R1423" s="127"/>
      <c r="S1423" s="127"/>
      <c r="T1423" s="127"/>
      <c r="U1423" s="127"/>
      <c r="V1423" s="127"/>
      <c r="W1423" s="127"/>
      <c r="X1423" s="127"/>
      <c r="Y1423" s="127"/>
      <c r="Z1423" s="127"/>
      <c r="AA1423" s="127"/>
      <c r="AB1423" s="127"/>
      <c r="AC1423" s="127"/>
      <c r="AD1423" s="127"/>
      <c r="AE1423" s="127"/>
      <c r="AF1423" s="127"/>
      <c r="AG1423" s="127"/>
      <c r="AH1423" s="127"/>
      <c r="AI1423" s="127"/>
      <c r="AJ1423" s="127"/>
      <c r="AK1423" s="127"/>
    </row>
    <row r="1424" spans="2:37" s="140" customFormat="1" ht="18" customHeight="1" x14ac:dyDescent="0.2">
      <c r="B1424" s="141"/>
      <c r="C1424" s="129"/>
      <c r="D1424" s="156"/>
      <c r="E1424" s="148"/>
      <c r="F1424" s="148"/>
      <c r="G1424" s="127"/>
      <c r="H1424" s="148"/>
      <c r="I1424" s="127"/>
      <c r="J1424" s="127"/>
      <c r="K1424" s="127"/>
      <c r="L1424" s="127"/>
      <c r="M1424" s="127"/>
      <c r="N1424" s="127"/>
      <c r="O1424" s="127"/>
      <c r="P1424" s="127"/>
      <c r="Q1424" s="127"/>
      <c r="R1424" s="127"/>
      <c r="S1424" s="127"/>
      <c r="T1424" s="127"/>
      <c r="U1424" s="127"/>
      <c r="V1424" s="127"/>
      <c r="W1424" s="127"/>
      <c r="X1424" s="127"/>
      <c r="Y1424" s="127"/>
      <c r="Z1424" s="127"/>
      <c r="AA1424" s="127"/>
      <c r="AB1424" s="127"/>
      <c r="AC1424" s="127"/>
      <c r="AD1424" s="127"/>
      <c r="AE1424" s="127"/>
      <c r="AF1424" s="127"/>
      <c r="AG1424" s="127"/>
      <c r="AH1424" s="127"/>
      <c r="AI1424" s="127"/>
      <c r="AJ1424" s="127"/>
      <c r="AK1424" s="127"/>
    </row>
    <row r="1425" spans="2:37" s="140" customFormat="1" ht="18" customHeight="1" x14ac:dyDescent="0.2">
      <c r="B1425" s="141"/>
      <c r="C1425" s="129"/>
      <c r="D1425" s="156"/>
      <c r="E1425" s="148"/>
      <c r="F1425" s="148"/>
      <c r="G1425" s="127"/>
      <c r="H1425" s="148"/>
      <c r="I1425" s="127"/>
      <c r="J1425" s="127"/>
      <c r="K1425" s="127"/>
      <c r="L1425" s="127"/>
      <c r="M1425" s="127"/>
      <c r="N1425" s="127"/>
      <c r="O1425" s="127"/>
      <c r="P1425" s="127"/>
      <c r="Q1425" s="127"/>
      <c r="R1425" s="127"/>
      <c r="S1425" s="127"/>
      <c r="T1425" s="127"/>
      <c r="U1425" s="127"/>
      <c r="V1425" s="127"/>
      <c r="W1425" s="127"/>
      <c r="X1425" s="127"/>
      <c r="Y1425" s="127"/>
      <c r="Z1425" s="127"/>
      <c r="AA1425" s="127"/>
      <c r="AB1425" s="127"/>
      <c r="AC1425" s="127"/>
      <c r="AD1425" s="127"/>
      <c r="AE1425" s="127"/>
      <c r="AF1425" s="127"/>
      <c r="AG1425" s="127"/>
      <c r="AH1425" s="127"/>
      <c r="AI1425" s="127"/>
      <c r="AJ1425" s="127"/>
      <c r="AK1425" s="127"/>
    </row>
    <row r="1426" spans="2:37" s="140" customFormat="1" ht="18" customHeight="1" x14ac:dyDescent="0.2">
      <c r="B1426" s="141"/>
      <c r="C1426" s="129"/>
      <c r="D1426" s="156"/>
      <c r="E1426" s="148"/>
      <c r="F1426" s="148"/>
      <c r="G1426" s="127"/>
      <c r="H1426" s="148"/>
      <c r="I1426" s="127"/>
      <c r="J1426" s="127"/>
      <c r="K1426" s="127"/>
      <c r="L1426" s="127"/>
      <c r="M1426" s="127"/>
      <c r="N1426" s="127"/>
      <c r="O1426" s="127"/>
      <c r="P1426" s="127"/>
      <c r="Q1426" s="127"/>
      <c r="R1426" s="127"/>
      <c r="S1426" s="127"/>
      <c r="T1426" s="127"/>
      <c r="U1426" s="127"/>
      <c r="V1426" s="127"/>
      <c r="W1426" s="127"/>
      <c r="X1426" s="127"/>
      <c r="Y1426" s="127"/>
      <c r="Z1426" s="127"/>
      <c r="AA1426" s="127"/>
      <c r="AB1426" s="127"/>
      <c r="AC1426" s="127"/>
      <c r="AD1426" s="127"/>
      <c r="AE1426" s="127"/>
      <c r="AF1426" s="127"/>
      <c r="AG1426" s="127"/>
      <c r="AH1426" s="127"/>
      <c r="AI1426" s="127"/>
      <c r="AJ1426" s="127"/>
      <c r="AK1426" s="127"/>
    </row>
    <row r="1427" spans="2:37" s="140" customFormat="1" ht="18" customHeight="1" x14ac:dyDescent="0.2">
      <c r="B1427" s="141"/>
      <c r="C1427" s="129"/>
      <c r="D1427" s="156"/>
      <c r="E1427" s="148"/>
      <c r="F1427" s="148"/>
      <c r="G1427" s="127"/>
      <c r="H1427" s="148"/>
      <c r="I1427" s="127"/>
      <c r="J1427" s="127"/>
      <c r="K1427" s="127"/>
      <c r="L1427" s="127"/>
      <c r="M1427" s="127"/>
      <c r="N1427" s="127"/>
      <c r="O1427" s="127"/>
      <c r="P1427" s="127"/>
      <c r="Q1427" s="127"/>
      <c r="R1427" s="127"/>
      <c r="S1427" s="127"/>
      <c r="T1427" s="127"/>
      <c r="U1427" s="127"/>
      <c r="V1427" s="127"/>
      <c r="W1427" s="127"/>
      <c r="X1427" s="127"/>
      <c r="Y1427" s="127"/>
      <c r="Z1427" s="127"/>
      <c r="AA1427" s="127"/>
      <c r="AB1427" s="127"/>
      <c r="AC1427" s="127"/>
      <c r="AD1427" s="127"/>
      <c r="AE1427" s="127"/>
      <c r="AF1427" s="127"/>
      <c r="AG1427" s="127"/>
      <c r="AH1427" s="127"/>
      <c r="AI1427" s="127"/>
      <c r="AJ1427" s="127"/>
      <c r="AK1427" s="127"/>
    </row>
    <row r="1428" spans="2:37" s="140" customFormat="1" ht="18" customHeight="1" x14ac:dyDescent="0.2">
      <c r="B1428" s="141"/>
      <c r="C1428" s="129"/>
      <c r="D1428" s="156"/>
      <c r="E1428" s="148"/>
      <c r="F1428" s="148"/>
      <c r="G1428" s="127"/>
      <c r="H1428" s="148"/>
      <c r="I1428" s="127"/>
      <c r="J1428" s="127"/>
      <c r="K1428" s="127"/>
      <c r="L1428" s="127"/>
      <c r="M1428" s="127"/>
      <c r="N1428" s="127"/>
      <c r="O1428" s="127"/>
      <c r="P1428" s="127"/>
      <c r="Q1428" s="127"/>
      <c r="R1428" s="127"/>
      <c r="S1428" s="127"/>
      <c r="T1428" s="127"/>
      <c r="U1428" s="127"/>
      <c r="V1428" s="127"/>
      <c r="W1428" s="127"/>
      <c r="X1428" s="127"/>
      <c r="Y1428" s="127"/>
      <c r="Z1428" s="127"/>
      <c r="AA1428" s="127"/>
      <c r="AB1428" s="127"/>
      <c r="AC1428" s="127"/>
      <c r="AD1428" s="127"/>
      <c r="AE1428" s="127"/>
      <c r="AF1428" s="127"/>
      <c r="AG1428" s="127"/>
      <c r="AH1428" s="127"/>
      <c r="AI1428" s="127"/>
      <c r="AJ1428" s="127"/>
      <c r="AK1428" s="127"/>
    </row>
    <row r="1429" spans="2:37" s="140" customFormat="1" ht="18" customHeight="1" x14ac:dyDescent="0.2">
      <c r="B1429" s="141"/>
      <c r="C1429" s="129"/>
      <c r="D1429" s="156"/>
      <c r="E1429" s="148"/>
      <c r="F1429" s="148"/>
      <c r="G1429" s="127"/>
      <c r="H1429" s="148"/>
      <c r="I1429" s="127"/>
      <c r="J1429" s="127"/>
      <c r="K1429" s="127"/>
      <c r="L1429" s="127"/>
      <c r="M1429" s="127"/>
      <c r="N1429" s="127"/>
      <c r="O1429" s="127"/>
      <c r="P1429" s="127"/>
      <c r="Q1429" s="127"/>
      <c r="R1429" s="127"/>
      <c r="S1429" s="127"/>
      <c r="T1429" s="127"/>
      <c r="U1429" s="127"/>
      <c r="V1429" s="127"/>
      <c r="W1429" s="127"/>
      <c r="X1429" s="127"/>
      <c r="Y1429" s="127"/>
      <c r="Z1429" s="127"/>
      <c r="AA1429" s="127"/>
      <c r="AB1429" s="127"/>
      <c r="AC1429" s="127"/>
      <c r="AD1429" s="127"/>
      <c r="AE1429" s="127"/>
      <c r="AF1429" s="127"/>
      <c r="AG1429" s="127"/>
      <c r="AH1429" s="127"/>
      <c r="AI1429" s="127"/>
      <c r="AJ1429" s="127"/>
      <c r="AK1429" s="127"/>
    </row>
    <row r="1430" spans="2:37" s="140" customFormat="1" ht="18" customHeight="1" x14ac:dyDescent="0.2">
      <c r="B1430" s="141"/>
      <c r="C1430" s="129"/>
      <c r="D1430" s="156"/>
      <c r="E1430" s="148"/>
      <c r="F1430" s="148"/>
      <c r="G1430" s="127"/>
      <c r="H1430" s="148"/>
      <c r="I1430" s="127"/>
      <c r="J1430" s="127"/>
      <c r="K1430" s="127"/>
      <c r="L1430" s="127"/>
      <c r="M1430" s="127"/>
      <c r="N1430" s="127"/>
      <c r="O1430" s="127"/>
      <c r="P1430" s="127"/>
      <c r="Q1430" s="127"/>
      <c r="R1430" s="127"/>
      <c r="S1430" s="127"/>
      <c r="T1430" s="127"/>
      <c r="U1430" s="127"/>
      <c r="V1430" s="127"/>
      <c r="W1430" s="127"/>
      <c r="X1430" s="127"/>
      <c r="Y1430" s="127"/>
      <c r="Z1430" s="127"/>
      <c r="AA1430" s="127"/>
      <c r="AB1430" s="127"/>
      <c r="AC1430" s="127"/>
      <c r="AD1430" s="127"/>
      <c r="AE1430" s="127"/>
      <c r="AF1430" s="127"/>
      <c r="AG1430" s="127"/>
      <c r="AH1430" s="127"/>
      <c r="AI1430" s="127"/>
      <c r="AJ1430" s="127"/>
      <c r="AK1430" s="127"/>
    </row>
    <row r="1431" spans="2:37" s="140" customFormat="1" ht="18" customHeight="1" x14ac:dyDescent="0.2">
      <c r="B1431" s="141"/>
      <c r="C1431" s="129"/>
      <c r="D1431" s="156"/>
      <c r="E1431" s="148"/>
      <c r="F1431" s="148"/>
      <c r="G1431" s="127"/>
      <c r="H1431" s="148"/>
      <c r="I1431" s="127"/>
      <c r="J1431" s="127"/>
      <c r="K1431" s="127"/>
      <c r="L1431" s="127"/>
      <c r="M1431" s="127"/>
      <c r="N1431" s="127"/>
      <c r="O1431" s="127"/>
      <c r="P1431" s="127"/>
      <c r="Q1431" s="127"/>
      <c r="R1431" s="127"/>
      <c r="S1431" s="127"/>
      <c r="T1431" s="127"/>
      <c r="U1431" s="127"/>
      <c r="V1431" s="127"/>
      <c r="W1431" s="127"/>
      <c r="X1431" s="127"/>
      <c r="Y1431" s="127"/>
      <c r="Z1431" s="127"/>
      <c r="AA1431" s="127"/>
      <c r="AB1431" s="127"/>
      <c r="AC1431" s="127"/>
      <c r="AD1431" s="127"/>
      <c r="AE1431" s="127"/>
      <c r="AF1431" s="127"/>
      <c r="AG1431" s="127"/>
      <c r="AH1431" s="127"/>
      <c r="AI1431" s="127"/>
      <c r="AJ1431" s="127"/>
      <c r="AK1431" s="127"/>
    </row>
    <row r="1432" spans="2:37" s="140" customFormat="1" ht="18" customHeight="1" x14ac:dyDescent="0.2">
      <c r="B1432" s="141"/>
      <c r="C1432" s="129"/>
      <c r="D1432" s="156"/>
      <c r="E1432" s="148"/>
      <c r="F1432" s="148"/>
      <c r="G1432" s="127"/>
      <c r="H1432" s="148"/>
      <c r="I1432" s="127"/>
      <c r="J1432" s="127"/>
      <c r="K1432" s="127"/>
      <c r="L1432" s="127"/>
      <c r="M1432" s="127"/>
      <c r="N1432" s="127"/>
      <c r="O1432" s="127"/>
      <c r="P1432" s="127"/>
      <c r="Q1432" s="127"/>
      <c r="R1432" s="127"/>
      <c r="S1432" s="127"/>
      <c r="T1432" s="127"/>
      <c r="U1432" s="127"/>
      <c r="V1432" s="127"/>
      <c r="W1432" s="127"/>
      <c r="X1432" s="127"/>
      <c r="Y1432" s="127"/>
      <c r="Z1432" s="127"/>
      <c r="AA1432" s="127"/>
      <c r="AB1432" s="127"/>
      <c r="AC1432" s="127"/>
      <c r="AD1432" s="127"/>
      <c r="AE1432" s="127"/>
      <c r="AF1432" s="127"/>
      <c r="AG1432" s="127"/>
      <c r="AH1432" s="127"/>
      <c r="AI1432" s="127"/>
      <c r="AJ1432" s="127"/>
      <c r="AK1432" s="127"/>
    </row>
    <row r="1433" spans="2:37" s="140" customFormat="1" ht="18" customHeight="1" x14ac:dyDescent="0.2">
      <c r="B1433" s="141"/>
      <c r="C1433" s="129"/>
      <c r="D1433" s="156"/>
      <c r="E1433" s="148"/>
      <c r="F1433" s="148"/>
      <c r="G1433" s="127"/>
      <c r="H1433" s="148"/>
      <c r="I1433" s="127"/>
      <c r="J1433" s="127"/>
      <c r="K1433" s="127"/>
      <c r="L1433" s="127"/>
      <c r="M1433" s="127"/>
      <c r="N1433" s="127"/>
      <c r="O1433" s="127"/>
      <c r="P1433" s="127"/>
      <c r="Q1433" s="127"/>
      <c r="R1433" s="127"/>
      <c r="S1433" s="127"/>
      <c r="T1433" s="127"/>
      <c r="U1433" s="127"/>
      <c r="V1433" s="127"/>
      <c r="W1433" s="127"/>
      <c r="X1433" s="127"/>
      <c r="Y1433" s="127"/>
      <c r="Z1433" s="127"/>
      <c r="AA1433" s="127"/>
      <c r="AB1433" s="127"/>
      <c r="AC1433" s="127"/>
      <c r="AD1433" s="127"/>
      <c r="AE1433" s="127"/>
      <c r="AF1433" s="127"/>
      <c r="AG1433" s="127"/>
      <c r="AH1433" s="127"/>
      <c r="AI1433" s="127"/>
      <c r="AJ1433" s="127"/>
      <c r="AK1433" s="127"/>
    </row>
    <row r="1434" spans="2:37" s="140" customFormat="1" ht="18" customHeight="1" x14ac:dyDescent="0.2">
      <c r="B1434" s="141"/>
      <c r="C1434" s="129"/>
      <c r="D1434" s="156"/>
      <c r="E1434" s="148"/>
      <c r="F1434" s="148"/>
      <c r="G1434" s="127"/>
      <c r="H1434" s="148"/>
      <c r="I1434" s="127"/>
      <c r="J1434" s="127"/>
      <c r="K1434" s="127"/>
      <c r="L1434" s="127"/>
      <c r="M1434" s="127"/>
      <c r="N1434" s="127"/>
      <c r="O1434" s="127"/>
      <c r="P1434" s="127"/>
      <c r="Q1434" s="127"/>
      <c r="R1434" s="127"/>
      <c r="S1434" s="127"/>
      <c r="T1434" s="127"/>
      <c r="U1434" s="127"/>
      <c r="V1434" s="127"/>
      <c r="W1434" s="127"/>
      <c r="X1434" s="127"/>
      <c r="Y1434" s="127"/>
      <c r="Z1434" s="127"/>
      <c r="AA1434" s="127"/>
      <c r="AB1434" s="127"/>
      <c r="AC1434" s="127"/>
      <c r="AD1434" s="127"/>
      <c r="AE1434" s="127"/>
      <c r="AF1434" s="127"/>
      <c r="AG1434" s="127"/>
      <c r="AH1434" s="127"/>
      <c r="AI1434" s="127"/>
      <c r="AJ1434" s="127"/>
      <c r="AK1434" s="127"/>
    </row>
    <row r="1435" spans="2:37" s="140" customFormat="1" ht="18" customHeight="1" x14ac:dyDescent="0.2">
      <c r="B1435" s="141"/>
      <c r="C1435" s="129"/>
      <c r="D1435" s="156"/>
      <c r="E1435" s="148"/>
      <c r="F1435" s="148"/>
      <c r="G1435" s="127"/>
      <c r="H1435" s="148"/>
      <c r="I1435" s="127"/>
      <c r="J1435" s="127"/>
      <c r="K1435" s="127"/>
      <c r="L1435" s="127"/>
      <c r="M1435" s="127"/>
      <c r="N1435" s="127"/>
      <c r="O1435" s="127"/>
      <c r="P1435" s="127"/>
      <c r="Q1435" s="127"/>
      <c r="R1435" s="127"/>
      <c r="S1435" s="127"/>
      <c r="T1435" s="127"/>
      <c r="U1435" s="127"/>
      <c r="V1435" s="127"/>
      <c r="W1435" s="127"/>
      <c r="X1435" s="127"/>
      <c r="Y1435" s="127"/>
      <c r="Z1435" s="127"/>
      <c r="AA1435" s="127"/>
      <c r="AB1435" s="127"/>
      <c r="AC1435" s="127"/>
      <c r="AD1435" s="127"/>
      <c r="AE1435" s="127"/>
      <c r="AF1435" s="127"/>
      <c r="AG1435" s="127"/>
      <c r="AH1435" s="127"/>
      <c r="AI1435" s="127"/>
      <c r="AJ1435" s="127"/>
      <c r="AK1435" s="127"/>
    </row>
    <row r="1436" spans="2:37" s="140" customFormat="1" ht="18" customHeight="1" x14ac:dyDescent="0.2">
      <c r="B1436" s="141"/>
      <c r="C1436" s="129"/>
      <c r="D1436" s="156"/>
      <c r="E1436" s="148"/>
      <c r="F1436" s="148"/>
      <c r="G1436" s="127"/>
      <c r="H1436" s="148"/>
      <c r="I1436" s="127"/>
      <c r="J1436" s="127"/>
      <c r="K1436" s="127"/>
      <c r="L1436" s="127"/>
      <c r="M1436" s="127"/>
      <c r="N1436" s="127"/>
      <c r="O1436" s="127"/>
      <c r="P1436" s="127"/>
      <c r="Q1436" s="127"/>
      <c r="R1436" s="127"/>
      <c r="S1436" s="127"/>
      <c r="T1436" s="127"/>
      <c r="U1436" s="127"/>
      <c r="V1436" s="127"/>
      <c r="W1436" s="127"/>
      <c r="X1436" s="127"/>
      <c r="Y1436" s="127"/>
      <c r="Z1436" s="127"/>
      <c r="AA1436" s="127"/>
      <c r="AB1436" s="127"/>
      <c r="AC1436" s="127"/>
      <c r="AD1436" s="127"/>
      <c r="AE1436" s="127"/>
      <c r="AF1436" s="127"/>
      <c r="AG1436" s="127"/>
      <c r="AH1436" s="127"/>
      <c r="AI1436" s="127"/>
      <c r="AJ1436" s="127"/>
      <c r="AK1436" s="127"/>
    </row>
    <row r="1437" spans="2:37" s="140" customFormat="1" ht="18" customHeight="1" x14ac:dyDescent="0.2">
      <c r="B1437" s="141"/>
      <c r="C1437" s="129"/>
      <c r="D1437" s="156"/>
      <c r="E1437" s="148"/>
      <c r="F1437" s="148"/>
      <c r="G1437" s="127"/>
      <c r="H1437" s="148"/>
      <c r="I1437" s="127"/>
      <c r="J1437" s="127"/>
      <c r="K1437" s="127"/>
      <c r="L1437" s="127"/>
      <c r="M1437" s="127"/>
      <c r="N1437" s="127"/>
      <c r="O1437" s="127"/>
      <c r="P1437" s="127"/>
      <c r="Q1437" s="127"/>
      <c r="R1437" s="127"/>
      <c r="S1437" s="127"/>
      <c r="T1437" s="127"/>
      <c r="U1437" s="127"/>
      <c r="V1437" s="127"/>
      <c r="W1437" s="127"/>
      <c r="X1437" s="127"/>
      <c r="Y1437" s="127"/>
      <c r="Z1437" s="127"/>
      <c r="AA1437" s="127"/>
      <c r="AB1437" s="127"/>
      <c r="AC1437" s="127"/>
      <c r="AD1437" s="127"/>
      <c r="AE1437" s="127"/>
      <c r="AF1437" s="127"/>
      <c r="AG1437" s="127"/>
      <c r="AH1437" s="127"/>
      <c r="AI1437" s="127"/>
      <c r="AJ1437" s="127"/>
      <c r="AK1437" s="127"/>
    </row>
    <row r="1438" spans="2:37" s="140" customFormat="1" ht="18" customHeight="1" x14ac:dyDescent="0.2">
      <c r="B1438" s="141"/>
      <c r="C1438" s="129"/>
      <c r="D1438" s="156"/>
      <c r="E1438" s="148"/>
      <c r="F1438" s="148"/>
      <c r="G1438" s="127"/>
      <c r="H1438" s="148"/>
      <c r="I1438" s="127"/>
      <c r="J1438" s="127"/>
      <c r="K1438" s="127"/>
      <c r="L1438" s="127"/>
      <c r="M1438" s="127"/>
      <c r="N1438" s="127"/>
      <c r="O1438" s="127"/>
      <c r="P1438" s="127"/>
      <c r="Q1438" s="127"/>
      <c r="R1438" s="127"/>
      <c r="S1438" s="127"/>
      <c r="T1438" s="127"/>
      <c r="U1438" s="127"/>
      <c r="V1438" s="127"/>
      <c r="W1438" s="127"/>
      <c r="X1438" s="127"/>
      <c r="Y1438" s="127"/>
      <c r="Z1438" s="127"/>
      <c r="AA1438" s="127"/>
      <c r="AB1438" s="127"/>
      <c r="AC1438" s="127"/>
      <c r="AD1438" s="127"/>
      <c r="AE1438" s="127"/>
      <c r="AF1438" s="127"/>
      <c r="AG1438" s="127"/>
      <c r="AH1438" s="127"/>
      <c r="AI1438" s="127"/>
      <c r="AJ1438" s="127"/>
      <c r="AK1438" s="127"/>
    </row>
    <row r="1439" spans="2:37" s="140" customFormat="1" ht="18" customHeight="1" x14ac:dyDescent="0.2">
      <c r="B1439" s="141"/>
      <c r="C1439" s="129"/>
      <c r="D1439" s="156"/>
      <c r="E1439" s="148"/>
      <c r="F1439" s="148"/>
      <c r="G1439" s="127"/>
      <c r="H1439" s="148"/>
      <c r="I1439" s="127"/>
      <c r="J1439" s="127"/>
      <c r="K1439" s="127"/>
      <c r="L1439" s="127"/>
      <c r="M1439" s="127"/>
      <c r="N1439" s="127"/>
      <c r="O1439" s="127"/>
      <c r="P1439" s="127"/>
      <c r="Q1439" s="127"/>
      <c r="R1439" s="127"/>
      <c r="S1439" s="127"/>
      <c r="T1439" s="127"/>
      <c r="U1439" s="127"/>
      <c r="V1439" s="127"/>
      <c r="W1439" s="127"/>
      <c r="X1439" s="127"/>
      <c r="Y1439" s="127"/>
      <c r="Z1439" s="127"/>
      <c r="AA1439" s="127"/>
      <c r="AB1439" s="127"/>
      <c r="AC1439" s="127"/>
      <c r="AD1439" s="127"/>
      <c r="AE1439" s="127"/>
      <c r="AF1439" s="127"/>
      <c r="AG1439" s="127"/>
      <c r="AH1439" s="127"/>
      <c r="AI1439" s="127"/>
      <c r="AJ1439" s="127"/>
      <c r="AK1439" s="127"/>
    </row>
    <row r="1440" spans="2:37" s="140" customFormat="1" ht="18" customHeight="1" x14ac:dyDescent="0.2">
      <c r="B1440" s="141"/>
      <c r="C1440" s="129"/>
      <c r="D1440" s="156"/>
      <c r="E1440" s="148"/>
      <c r="F1440" s="148"/>
      <c r="G1440" s="127"/>
      <c r="H1440" s="148"/>
      <c r="I1440" s="127"/>
      <c r="J1440" s="127"/>
      <c r="K1440" s="127"/>
      <c r="L1440" s="127"/>
      <c r="M1440" s="127"/>
      <c r="N1440" s="127"/>
      <c r="O1440" s="127"/>
      <c r="P1440" s="127"/>
      <c r="Q1440" s="127"/>
      <c r="R1440" s="127"/>
      <c r="S1440" s="127"/>
      <c r="T1440" s="127"/>
      <c r="U1440" s="127"/>
      <c r="V1440" s="127"/>
      <c r="W1440" s="127"/>
      <c r="X1440" s="127"/>
      <c r="Y1440" s="127"/>
      <c r="Z1440" s="127"/>
      <c r="AA1440" s="127"/>
      <c r="AB1440" s="127"/>
      <c r="AC1440" s="127"/>
      <c r="AD1440" s="127"/>
      <c r="AE1440" s="127"/>
      <c r="AF1440" s="127"/>
      <c r="AG1440" s="127"/>
      <c r="AH1440" s="127"/>
      <c r="AI1440" s="127"/>
      <c r="AJ1440" s="127"/>
      <c r="AK1440" s="127"/>
    </row>
    <row r="1441" spans="2:37" s="140" customFormat="1" ht="18" customHeight="1" x14ac:dyDescent="0.2">
      <c r="B1441" s="141"/>
      <c r="C1441" s="129"/>
      <c r="D1441" s="156"/>
      <c r="E1441" s="148"/>
      <c r="F1441" s="148"/>
      <c r="G1441" s="127"/>
      <c r="H1441" s="148"/>
      <c r="I1441" s="127"/>
      <c r="J1441" s="127"/>
      <c r="K1441" s="127"/>
      <c r="L1441" s="127"/>
      <c r="M1441" s="127"/>
      <c r="N1441" s="127"/>
      <c r="O1441" s="127"/>
      <c r="P1441" s="127"/>
      <c r="Q1441" s="127"/>
      <c r="R1441" s="127"/>
      <c r="S1441" s="127"/>
      <c r="T1441" s="127"/>
      <c r="U1441" s="127"/>
      <c r="V1441" s="127"/>
      <c r="W1441" s="127"/>
      <c r="X1441" s="127"/>
      <c r="Y1441" s="127"/>
      <c r="Z1441" s="127"/>
      <c r="AA1441" s="127"/>
      <c r="AB1441" s="127"/>
      <c r="AC1441" s="127"/>
      <c r="AD1441" s="127"/>
      <c r="AE1441" s="127"/>
      <c r="AF1441" s="127"/>
      <c r="AG1441" s="127"/>
      <c r="AH1441" s="127"/>
      <c r="AI1441" s="127"/>
      <c r="AJ1441" s="127"/>
      <c r="AK1441" s="127"/>
    </row>
    <row r="1442" spans="2:37" s="140" customFormat="1" ht="18" customHeight="1" x14ac:dyDescent="0.2">
      <c r="B1442" s="141"/>
      <c r="C1442" s="129"/>
      <c r="D1442" s="156"/>
      <c r="E1442" s="148"/>
      <c r="F1442" s="148"/>
      <c r="G1442" s="127"/>
      <c r="H1442" s="148"/>
      <c r="I1442" s="127"/>
      <c r="J1442" s="127"/>
      <c r="K1442" s="127"/>
      <c r="L1442" s="127"/>
      <c r="M1442" s="127"/>
      <c r="N1442" s="127"/>
      <c r="O1442" s="127"/>
      <c r="P1442" s="127"/>
      <c r="Q1442" s="127"/>
      <c r="R1442" s="127"/>
      <c r="S1442" s="127"/>
      <c r="T1442" s="127"/>
      <c r="U1442" s="127"/>
      <c r="V1442" s="127"/>
      <c r="W1442" s="127"/>
      <c r="X1442" s="127"/>
      <c r="Y1442" s="127"/>
      <c r="Z1442" s="127"/>
      <c r="AA1442" s="127"/>
      <c r="AB1442" s="127"/>
      <c r="AC1442" s="127"/>
      <c r="AD1442" s="127"/>
      <c r="AE1442" s="127"/>
      <c r="AF1442" s="127"/>
      <c r="AG1442" s="127"/>
      <c r="AH1442" s="127"/>
      <c r="AI1442" s="127"/>
      <c r="AJ1442" s="127"/>
      <c r="AK1442" s="127"/>
    </row>
    <row r="1443" spans="2:37" s="140" customFormat="1" ht="18" customHeight="1" x14ac:dyDescent="0.2">
      <c r="B1443" s="141"/>
      <c r="C1443" s="129"/>
      <c r="D1443" s="156"/>
      <c r="E1443" s="148"/>
      <c r="F1443" s="148"/>
      <c r="G1443" s="127"/>
      <c r="H1443" s="148"/>
      <c r="I1443" s="127"/>
      <c r="J1443" s="127"/>
      <c r="K1443" s="127"/>
      <c r="L1443" s="127"/>
      <c r="M1443" s="127"/>
      <c r="N1443" s="127"/>
      <c r="O1443" s="127"/>
      <c r="P1443" s="127"/>
      <c r="Q1443" s="127"/>
      <c r="R1443" s="127"/>
      <c r="S1443" s="127"/>
      <c r="T1443" s="127"/>
      <c r="U1443" s="127"/>
      <c r="V1443" s="127"/>
      <c r="W1443" s="127"/>
      <c r="X1443" s="127"/>
      <c r="Y1443" s="127"/>
      <c r="Z1443" s="127"/>
      <c r="AA1443" s="127"/>
      <c r="AB1443" s="127"/>
      <c r="AC1443" s="127"/>
      <c r="AD1443" s="127"/>
      <c r="AE1443" s="127"/>
      <c r="AF1443" s="127"/>
      <c r="AG1443" s="127"/>
      <c r="AH1443" s="127"/>
      <c r="AI1443" s="127"/>
      <c r="AJ1443" s="127"/>
      <c r="AK1443" s="127"/>
    </row>
    <row r="1444" spans="2:37" s="140" customFormat="1" ht="18" customHeight="1" x14ac:dyDescent="0.2">
      <c r="B1444" s="141"/>
      <c r="C1444" s="129"/>
      <c r="D1444" s="156"/>
      <c r="E1444" s="148"/>
      <c r="F1444" s="148"/>
      <c r="G1444" s="127"/>
      <c r="H1444" s="148"/>
      <c r="I1444" s="127"/>
      <c r="J1444" s="127"/>
      <c r="K1444" s="127"/>
      <c r="L1444" s="127"/>
      <c r="M1444" s="127"/>
      <c r="N1444" s="127"/>
      <c r="O1444" s="127"/>
      <c r="P1444" s="127"/>
      <c r="Q1444" s="127"/>
      <c r="R1444" s="127"/>
      <c r="S1444" s="127"/>
      <c r="T1444" s="127"/>
      <c r="U1444" s="127"/>
      <c r="V1444" s="127"/>
      <c r="W1444" s="127"/>
      <c r="X1444" s="127"/>
      <c r="Y1444" s="127"/>
      <c r="Z1444" s="127"/>
      <c r="AA1444" s="127"/>
      <c r="AB1444" s="127"/>
      <c r="AC1444" s="127"/>
      <c r="AD1444" s="127"/>
      <c r="AE1444" s="127"/>
      <c r="AF1444" s="127"/>
      <c r="AG1444" s="127"/>
      <c r="AH1444" s="127"/>
      <c r="AI1444" s="127"/>
      <c r="AJ1444" s="127"/>
      <c r="AK1444" s="127"/>
    </row>
    <row r="1445" spans="2:37" s="140" customFormat="1" ht="18" customHeight="1" x14ac:dyDescent="0.2">
      <c r="B1445" s="141"/>
      <c r="C1445" s="129"/>
      <c r="D1445" s="156"/>
      <c r="E1445" s="148"/>
      <c r="F1445" s="148"/>
      <c r="G1445" s="127"/>
      <c r="H1445" s="148"/>
      <c r="I1445" s="127"/>
      <c r="J1445" s="127"/>
      <c r="K1445" s="127"/>
      <c r="L1445" s="127"/>
      <c r="M1445" s="127"/>
      <c r="N1445" s="127"/>
      <c r="O1445" s="127"/>
      <c r="P1445" s="127"/>
      <c r="Q1445" s="127"/>
      <c r="R1445" s="127"/>
      <c r="S1445" s="127"/>
      <c r="T1445" s="127"/>
      <c r="U1445" s="127"/>
      <c r="V1445" s="127"/>
      <c r="W1445" s="127"/>
      <c r="X1445" s="127"/>
      <c r="Y1445" s="127"/>
      <c r="Z1445" s="127"/>
      <c r="AA1445" s="127"/>
      <c r="AB1445" s="127"/>
      <c r="AC1445" s="127"/>
      <c r="AD1445" s="127"/>
      <c r="AE1445" s="127"/>
      <c r="AF1445" s="127"/>
      <c r="AG1445" s="127"/>
      <c r="AH1445" s="127"/>
      <c r="AI1445" s="127"/>
      <c r="AJ1445" s="127"/>
      <c r="AK1445" s="127"/>
    </row>
    <row r="1446" spans="2:37" s="140" customFormat="1" ht="18" customHeight="1" x14ac:dyDescent="0.2">
      <c r="B1446" s="141"/>
      <c r="C1446" s="129"/>
      <c r="D1446" s="156"/>
      <c r="E1446" s="148"/>
      <c r="F1446" s="148"/>
      <c r="G1446" s="127"/>
      <c r="H1446" s="148"/>
      <c r="I1446" s="127"/>
      <c r="J1446" s="127"/>
      <c r="K1446" s="127"/>
      <c r="L1446" s="127"/>
      <c r="M1446" s="127"/>
      <c r="N1446" s="127"/>
      <c r="O1446" s="127"/>
      <c r="P1446" s="127"/>
      <c r="Q1446" s="127"/>
      <c r="R1446" s="127"/>
      <c r="S1446" s="127"/>
      <c r="T1446" s="127"/>
      <c r="U1446" s="127"/>
      <c r="V1446" s="127"/>
      <c r="W1446" s="127"/>
      <c r="X1446" s="127"/>
      <c r="Y1446" s="127"/>
      <c r="Z1446" s="127"/>
      <c r="AA1446" s="127"/>
      <c r="AB1446" s="127"/>
      <c r="AC1446" s="127"/>
      <c r="AD1446" s="127"/>
      <c r="AE1446" s="127"/>
      <c r="AF1446" s="127"/>
      <c r="AG1446" s="127"/>
      <c r="AH1446" s="127"/>
      <c r="AI1446" s="127"/>
      <c r="AJ1446" s="127"/>
      <c r="AK1446" s="127"/>
    </row>
    <row r="1447" spans="2:37" s="140" customFormat="1" ht="18" customHeight="1" x14ac:dyDescent="0.2">
      <c r="B1447" s="141"/>
      <c r="C1447" s="129"/>
      <c r="D1447" s="156"/>
      <c r="E1447" s="148"/>
      <c r="F1447" s="148"/>
      <c r="G1447" s="127"/>
      <c r="H1447" s="148"/>
      <c r="I1447" s="127"/>
      <c r="J1447" s="127"/>
      <c r="K1447" s="127"/>
      <c r="L1447" s="127"/>
      <c r="M1447" s="127"/>
      <c r="N1447" s="127"/>
      <c r="O1447" s="127"/>
      <c r="P1447" s="127"/>
      <c r="Q1447" s="127"/>
      <c r="R1447" s="127"/>
      <c r="S1447" s="127"/>
      <c r="T1447" s="127"/>
      <c r="U1447" s="127"/>
      <c r="V1447" s="127"/>
      <c r="W1447" s="127"/>
      <c r="X1447" s="127"/>
      <c r="Y1447" s="127"/>
      <c r="Z1447" s="127"/>
      <c r="AA1447" s="127"/>
      <c r="AB1447" s="127"/>
      <c r="AC1447" s="127"/>
      <c r="AD1447" s="127"/>
      <c r="AE1447" s="127"/>
      <c r="AF1447" s="127"/>
      <c r="AG1447" s="127"/>
      <c r="AH1447" s="127"/>
      <c r="AI1447" s="127"/>
      <c r="AJ1447" s="127"/>
      <c r="AK1447" s="127"/>
    </row>
    <row r="1448" spans="2:37" s="140" customFormat="1" ht="18" customHeight="1" x14ac:dyDescent="0.2">
      <c r="B1448" s="141"/>
      <c r="C1448" s="129"/>
      <c r="D1448" s="156"/>
      <c r="E1448" s="148"/>
      <c r="F1448" s="148"/>
      <c r="G1448" s="127"/>
      <c r="H1448" s="148"/>
      <c r="I1448" s="127"/>
      <c r="J1448" s="127"/>
      <c r="K1448" s="127"/>
      <c r="L1448" s="127"/>
      <c r="M1448" s="127"/>
      <c r="N1448" s="127"/>
      <c r="O1448" s="127"/>
      <c r="P1448" s="127"/>
      <c r="Q1448" s="127"/>
      <c r="R1448" s="127"/>
      <c r="S1448" s="127"/>
      <c r="T1448" s="127"/>
      <c r="U1448" s="127"/>
      <c r="V1448" s="127"/>
      <c r="W1448" s="127"/>
      <c r="X1448" s="127"/>
      <c r="Y1448" s="127"/>
      <c r="Z1448" s="127"/>
      <c r="AA1448" s="127"/>
      <c r="AB1448" s="127"/>
      <c r="AC1448" s="127"/>
      <c r="AD1448" s="127"/>
      <c r="AE1448" s="127"/>
      <c r="AF1448" s="127"/>
      <c r="AG1448" s="127"/>
      <c r="AH1448" s="127"/>
      <c r="AI1448" s="127"/>
      <c r="AJ1448" s="127"/>
      <c r="AK1448" s="127"/>
    </row>
    <row r="1449" spans="2:37" s="140" customFormat="1" ht="18" customHeight="1" x14ac:dyDescent="0.2">
      <c r="B1449" s="141"/>
      <c r="C1449" s="129"/>
      <c r="D1449" s="156"/>
      <c r="E1449" s="148"/>
      <c r="F1449" s="148"/>
      <c r="G1449" s="127"/>
      <c r="H1449" s="148"/>
      <c r="I1449" s="127"/>
      <c r="J1449" s="127"/>
      <c r="K1449" s="127"/>
      <c r="L1449" s="127"/>
      <c r="M1449" s="127"/>
      <c r="N1449" s="127"/>
      <c r="O1449" s="127"/>
      <c r="P1449" s="127"/>
      <c r="Q1449" s="127"/>
      <c r="R1449" s="127"/>
      <c r="S1449" s="127"/>
      <c r="T1449" s="127"/>
      <c r="U1449" s="127"/>
      <c r="V1449" s="127"/>
      <c r="W1449" s="127"/>
      <c r="X1449" s="127"/>
      <c r="Y1449" s="127"/>
      <c r="Z1449" s="127"/>
      <c r="AA1449" s="127"/>
      <c r="AB1449" s="127"/>
      <c r="AC1449" s="127"/>
      <c r="AD1449" s="127"/>
      <c r="AE1449" s="127"/>
      <c r="AF1449" s="127"/>
      <c r="AG1449" s="127"/>
      <c r="AH1449" s="127"/>
      <c r="AI1449" s="127"/>
      <c r="AJ1449" s="127"/>
      <c r="AK1449" s="127"/>
    </row>
    <row r="1450" spans="2:37" s="140" customFormat="1" ht="18" customHeight="1" x14ac:dyDescent="0.2">
      <c r="B1450" s="141"/>
      <c r="C1450" s="129"/>
      <c r="D1450" s="156"/>
      <c r="E1450" s="148"/>
      <c r="F1450" s="148"/>
      <c r="G1450" s="127"/>
      <c r="H1450" s="148"/>
      <c r="I1450" s="127"/>
      <c r="J1450" s="127"/>
      <c r="K1450" s="127"/>
      <c r="L1450" s="127"/>
      <c r="M1450" s="127"/>
      <c r="N1450" s="127"/>
      <c r="O1450" s="127"/>
      <c r="P1450" s="127"/>
      <c r="Q1450" s="127"/>
      <c r="R1450" s="127"/>
      <c r="S1450" s="127"/>
      <c r="T1450" s="127"/>
      <c r="U1450" s="127"/>
      <c r="V1450" s="127"/>
      <c r="W1450" s="127"/>
      <c r="X1450" s="127"/>
      <c r="Y1450" s="127"/>
      <c r="Z1450" s="127"/>
      <c r="AA1450" s="127"/>
      <c r="AB1450" s="127"/>
      <c r="AC1450" s="127"/>
      <c r="AD1450" s="127"/>
      <c r="AE1450" s="127"/>
      <c r="AF1450" s="127"/>
      <c r="AG1450" s="127"/>
      <c r="AH1450" s="127"/>
      <c r="AI1450" s="127"/>
      <c r="AJ1450" s="127"/>
      <c r="AK1450" s="127"/>
    </row>
    <row r="1451" spans="2:37" s="140" customFormat="1" ht="18" customHeight="1" x14ac:dyDescent="0.2">
      <c r="B1451" s="141"/>
      <c r="C1451" s="129"/>
      <c r="D1451" s="156"/>
      <c r="E1451" s="148"/>
      <c r="F1451" s="148"/>
      <c r="G1451" s="127"/>
      <c r="H1451" s="148"/>
      <c r="I1451" s="127"/>
      <c r="J1451" s="127"/>
      <c r="K1451" s="127"/>
      <c r="L1451" s="127"/>
      <c r="M1451" s="127"/>
      <c r="N1451" s="127"/>
      <c r="O1451" s="127"/>
      <c r="P1451" s="127"/>
      <c r="Q1451" s="127"/>
      <c r="R1451" s="127"/>
      <c r="S1451" s="127"/>
      <c r="T1451" s="127"/>
      <c r="U1451" s="127"/>
      <c r="V1451" s="127"/>
      <c r="W1451" s="127"/>
      <c r="X1451" s="127"/>
      <c r="Y1451" s="127"/>
      <c r="Z1451" s="127"/>
      <c r="AA1451" s="127"/>
      <c r="AB1451" s="127"/>
      <c r="AC1451" s="127"/>
      <c r="AD1451" s="127"/>
      <c r="AE1451" s="127"/>
      <c r="AF1451" s="127"/>
      <c r="AG1451" s="127"/>
      <c r="AH1451" s="127"/>
      <c r="AI1451" s="127"/>
      <c r="AJ1451" s="127"/>
      <c r="AK1451" s="127"/>
    </row>
    <row r="1452" spans="2:37" s="140" customFormat="1" ht="18" customHeight="1" x14ac:dyDescent="0.2">
      <c r="B1452" s="141"/>
      <c r="C1452" s="129"/>
      <c r="D1452" s="156"/>
      <c r="E1452" s="148"/>
      <c r="F1452" s="148"/>
      <c r="G1452" s="127"/>
      <c r="H1452" s="148"/>
      <c r="I1452" s="127"/>
      <c r="J1452" s="127"/>
      <c r="K1452" s="127"/>
      <c r="L1452" s="127"/>
      <c r="M1452" s="127"/>
      <c r="N1452" s="127"/>
      <c r="O1452" s="127"/>
      <c r="P1452" s="127"/>
      <c r="Q1452" s="127"/>
      <c r="R1452" s="127"/>
      <c r="S1452" s="127"/>
      <c r="T1452" s="127"/>
      <c r="U1452" s="127"/>
      <c r="V1452" s="127"/>
      <c r="W1452" s="127"/>
      <c r="X1452" s="127"/>
      <c r="Y1452" s="127"/>
      <c r="Z1452" s="127"/>
      <c r="AA1452" s="127"/>
      <c r="AB1452" s="127"/>
      <c r="AC1452" s="127"/>
      <c r="AD1452" s="127"/>
      <c r="AE1452" s="127"/>
      <c r="AF1452" s="127"/>
      <c r="AG1452" s="127"/>
      <c r="AH1452" s="127"/>
      <c r="AI1452" s="127"/>
      <c r="AJ1452" s="127"/>
      <c r="AK1452" s="127"/>
    </row>
    <row r="1453" spans="2:37" s="140" customFormat="1" ht="18" customHeight="1" x14ac:dyDescent="0.2">
      <c r="B1453" s="141"/>
      <c r="C1453" s="129"/>
      <c r="D1453" s="156"/>
      <c r="E1453" s="148"/>
      <c r="F1453" s="148"/>
      <c r="G1453" s="127"/>
      <c r="H1453" s="148"/>
      <c r="I1453" s="127"/>
      <c r="J1453" s="127"/>
      <c r="K1453" s="127"/>
      <c r="L1453" s="127"/>
      <c r="M1453" s="127"/>
      <c r="N1453" s="127"/>
      <c r="O1453" s="127"/>
      <c r="P1453" s="127"/>
      <c r="Q1453" s="127"/>
      <c r="R1453" s="127"/>
      <c r="S1453" s="127"/>
      <c r="T1453" s="127"/>
      <c r="U1453" s="127"/>
      <c r="V1453" s="127"/>
      <c r="W1453" s="127"/>
      <c r="X1453" s="127"/>
      <c r="Y1453" s="127"/>
      <c r="Z1453" s="127"/>
      <c r="AA1453" s="127"/>
      <c r="AB1453" s="127"/>
      <c r="AC1453" s="127"/>
      <c r="AD1453" s="127"/>
      <c r="AE1453" s="127"/>
      <c r="AF1453" s="127"/>
      <c r="AG1453" s="127"/>
      <c r="AH1453" s="127"/>
      <c r="AI1453" s="127"/>
      <c r="AJ1453" s="127"/>
      <c r="AK1453" s="127"/>
    </row>
    <row r="1454" spans="2:37" s="140" customFormat="1" ht="18" customHeight="1" x14ac:dyDescent="0.2">
      <c r="B1454" s="141"/>
      <c r="C1454" s="129"/>
      <c r="D1454" s="156"/>
      <c r="E1454" s="148"/>
      <c r="F1454" s="148"/>
      <c r="G1454" s="127"/>
      <c r="H1454" s="148"/>
      <c r="I1454" s="127"/>
      <c r="J1454" s="127"/>
      <c r="K1454" s="127"/>
      <c r="L1454" s="127"/>
      <c r="M1454" s="127"/>
      <c r="N1454" s="127"/>
      <c r="O1454" s="127"/>
      <c r="P1454" s="127"/>
      <c r="Q1454" s="127"/>
      <c r="R1454" s="127"/>
      <c r="S1454" s="127"/>
      <c r="T1454" s="127"/>
      <c r="U1454" s="127"/>
      <c r="V1454" s="127"/>
      <c r="W1454" s="127"/>
      <c r="X1454" s="127"/>
      <c r="Y1454" s="127"/>
      <c r="Z1454" s="127"/>
      <c r="AA1454" s="127"/>
      <c r="AB1454" s="127"/>
      <c r="AC1454" s="127"/>
      <c r="AD1454" s="127"/>
      <c r="AE1454" s="127"/>
      <c r="AF1454" s="127"/>
      <c r="AG1454" s="127"/>
      <c r="AH1454" s="127"/>
      <c r="AI1454" s="127"/>
      <c r="AJ1454" s="127"/>
      <c r="AK1454" s="127"/>
    </row>
    <row r="1455" spans="2:37" s="140" customFormat="1" ht="18" customHeight="1" x14ac:dyDescent="0.2">
      <c r="B1455" s="141"/>
      <c r="C1455" s="129"/>
      <c r="D1455" s="156"/>
      <c r="E1455" s="148"/>
      <c r="F1455" s="148"/>
      <c r="G1455" s="127"/>
      <c r="H1455" s="148"/>
      <c r="I1455" s="127"/>
      <c r="J1455" s="127"/>
      <c r="K1455" s="127"/>
      <c r="L1455" s="127"/>
      <c r="M1455" s="127"/>
      <c r="N1455" s="127"/>
      <c r="O1455" s="127"/>
      <c r="P1455" s="127"/>
      <c r="Q1455" s="127"/>
      <c r="R1455" s="127"/>
      <c r="S1455" s="127"/>
      <c r="T1455" s="127"/>
      <c r="U1455" s="127"/>
      <c r="V1455" s="127"/>
      <c r="W1455" s="127"/>
      <c r="X1455" s="127"/>
      <c r="Y1455" s="127"/>
      <c r="Z1455" s="127"/>
      <c r="AA1455" s="127"/>
      <c r="AB1455" s="127"/>
      <c r="AC1455" s="127"/>
      <c r="AD1455" s="127"/>
      <c r="AE1455" s="127"/>
      <c r="AF1455" s="127"/>
      <c r="AG1455" s="127"/>
      <c r="AH1455" s="127"/>
      <c r="AI1455" s="127"/>
      <c r="AJ1455" s="127"/>
      <c r="AK1455" s="127"/>
    </row>
    <row r="1456" spans="2:37" s="140" customFormat="1" ht="18" customHeight="1" x14ac:dyDescent="0.2">
      <c r="B1456" s="141"/>
      <c r="C1456" s="129"/>
      <c r="D1456" s="156"/>
      <c r="E1456" s="148"/>
      <c r="F1456" s="148"/>
      <c r="G1456" s="127"/>
      <c r="H1456" s="148"/>
      <c r="I1456" s="127"/>
      <c r="J1456" s="127"/>
      <c r="K1456" s="127"/>
      <c r="L1456" s="127"/>
      <c r="M1456" s="127"/>
      <c r="N1456" s="127"/>
      <c r="O1456" s="127"/>
      <c r="P1456" s="127"/>
      <c r="Q1456" s="127"/>
      <c r="R1456" s="127"/>
      <c r="S1456" s="127"/>
      <c r="T1456" s="127"/>
      <c r="U1456" s="127"/>
      <c r="V1456" s="127"/>
      <c r="W1456" s="127"/>
      <c r="X1456" s="127"/>
      <c r="Y1456" s="127"/>
      <c r="Z1456" s="127"/>
      <c r="AA1456" s="127"/>
      <c r="AB1456" s="127"/>
      <c r="AC1456" s="127"/>
      <c r="AD1456" s="127"/>
      <c r="AE1456" s="127"/>
      <c r="AF1456" s="127"/>
      <c r="AG1456" s="127"/>
      <c r="AH1456" s="127"/>
      <c r="AI1456" s="127"/>
      <c r="AJ1456" s="127"/>
      <c r="AK1456" s="127"/>
    </row>
    <row r="1457" spans="2:37" s="140" customFormat="1" ht="18" customHeight="1" x14ac:dyDescent="0.2">
      <c r="B1457" s="141"/>
      <c r="C1457" s="129"/>
      <c r="D1457" s="156"/>
      <c r="E1457" s="148"/>
      <c r="F1457" s="148"/>
      <c r="G1457" s="127"/>
      <c r="H1457" s="148"/>
      <c r="I1457" s="127"/>
      <c r="J1457" s="127"/>
      <c r="K1457" s="127"/>
      <c r="L1457" s="127"/>
      <c r="M1457" s="127"/>
      <c r="N1457" s="127"/>
      <c r="O1457" s="127"/>
      <c r="P1457" s="127"/>
      <c r="Q1457" s="127"/>
      <c r="R1457" s="127"/>
      <c r="S1457" s="127"/>
      <c r="T1457" s="127"/>
      <c r="U1457" s="127"/>
      <c r="V1457" s="127"/>
      <c r="W1457" s="127"/>
      <c r="X1457" s="127"/>
      <c r="Y1457" s="127"/>
      <c r="Z1457" s="127"/>
      <c r="AA1457" s="127"/>
      <c r="AB1457" s="127"/>
      <c r="AC1457" s="127"/>
      <c r="AD1457" s="127"/>
      <c r="AE1457" s="127"/>
      <c r="AF1457" s="127"/>
      <c r="AG1457" s="127"/>
      <c r="AH1457" s="127"/>
      <c r="AI1457" s="127"/>
      <c r="AJ1457" s="127"/>
      <c r="AK1457" s="127"/>
    </row>
    <row r="1458" spans="2:37" s="140" customFormat="1" ht="18" customHeight="1" x14ac:dyDescent="0.2">
      <c r="B1458" s="141"/>
      <c r="C1458" s="129"/>
      <c r="D1458" s="156"/>
      <c r="E1458" s="148"/>
      <c r="F1458" s="148"/>
      <c r="G1458" s="127"/>
      <c r="H1458" s="148"/>
      <c r="I1458" s="127"/>
      <c r="J1458" s="127"/>
      <c r="K1458" s="127"/>
      <c r="L1458" s="127"/>
      <c r="M1458" s="127"/>
      <c r="N1458" s="127"/>
      <c r="O1458" s="127"/>
      <c r="P1458" s="127"/>
      <c r="Q1458" s="127"/>
      <c r="R1458" s="127"/>
      <c r="S1458" s="127"/>
      <c r="T1458" s="127"/>
      <c r="U1458" s="127"/>
      <c r="V1458" s="127"/>
      <c r="W1458" s="127"/>
      <c r="X1458" s="127"/>
      <c r="Y1458" s="127"/>
      <c r="Z1458" s="127"/>
      <c r="AA1458" s="127"/>
      <c r="AB1458" s="127"/>
      <c r="AC1458" s="127"/>
      <c r="AD1458" s="127"/>
      <c r="AE1458" s="127"/>
      <c r="AF1458" s="127"/>
      <c r="AG1458" s="127"/>
      <c r="AH1458" s="127"/>
      <c r="AI1458" s="127"/>
      <c r="AJ1458" s="127"/>
      <c r="AK1458" s="127"/>
    </row>
    <row r="1459" spans="2:37" s="140" customFormat="1" ht="18" customHeight="1" x14ac:dyDescent="0.2">
      <c r="B1459" s="141"/>
      <c r="C1459" s="129"/>
      <c r="D1459" s="156"/>
      <c r="E1459" s="148"/>
      <c r="F1459" s="148"/>
      <c r="G1459" s="127"/>
      <c r="H1459" s="148"/>
      <c r="I1459" s="127"/>
      <c r="J1459" s="127"/>
      <c r="K1459" s="127"/>
      <c r="L1459" s="127"/>
      <c r="M1459" s="127"/>
      <c r="N1459" s="127"/>
      <c r="O1459" s="127"/>
      <c r="P1459" s="127"/>
      <c r="Q1459" s="127"/>
      <c r="R1459" s="127"/>
      <c r="S1459" s="127"/>
      <c r="T1459" s="127"/>
      <c r="U1459" s="127"/>
      <c r="V1459" s="127"/>
      <c r="W1459" s="127"/>
      <c r="X1459" s="127"/>
      <c r="Y1459" s="127"/>
      <c r="Z1459" s="127"/>
      <c r="AA1459" s="127"/>
      <c r="AB1459" s="127"/>
      <c r="AC1459" s="127"/>
      <c r="AD1459" s="127"/>
      <c r="AE1459" s="127"/>
      <c r="AF1459" s="127"/>
      <c r="AG1459" s="127"/>
      <c r="AH1459" s="127"/>
      <c r="AI1459" s="127"/>
      <c r="AJ1459" s="127"/>
      <c r="AK1459" s="127"/>
    </row>
    <row r="1460" spans="2:37" s="140" customFormat="1" ht="18" customHeight="1" x14ac:dyDescent="0.2">
      <c r="B1460" s="141"/>
      <c r="C1460" s="129"/>
      <c r="D1460" s="156"/>
      <c r="E1460" s="148"/>
      <c r="F1460" s="148"/>
      <c r="G1460" s="127"/>
      <c r="H1460" s="148"/>
      <c r="I1460" s="127"/>
      <c r="J1460" s="127"/>
      <c r="K1460" s="127"/>
      <c r="L1460" s="127"/>
      <c r="M1460" s="127"/>
      <c r="N1460" s="127"/>
      <c r="O1460" s="127"/>
      <c r="P1460" s="127"/>
      <c r="Q1460" s="127"/>
      <c r="R1460" s="127"/>
      <c r="S1460" s="127"/>
      <c r="T1460" s="127"/>
      <c r="U1460" s="127"/>
      <c r="V1460" s="127"/>
      <c r="W1460" s="127"/>
      <c r="X1460" s="127"/>
      <c r="Y1460" s="127"/>
      <c r="Z1460" s="127"/>
      <c r="AA1460" s="127"/>
      <c r="AB1460" s="127"/>
      <c r="AC1460" s="127"/>
      <c r="AD1460" s="127"/>
      <c r="AE1460" s="127"/>
      <c r="AF1460" s="127"/>
      <c r="AG1460" s="127"/>
      <c r="AH1460" s="127"/>
      <c r="AI1460" s="127"/>
      <c r="AJ1460" s="127"/>
      <c r="AK1460" s="127"/>
    </row>
    <row r="1461" spans="2:37" s="140" customFormat="1" ht="18" customHeight="1" x14ac:dyDescent="0.2">
      <c r="B1461" s="141"/>
      <c r="C1461" s="129"/>
      <c r="D1461" s="156"/>
      <c r="E1461" s="148"/>
      <c r="F1461" s="148"/>
      <c r="G1461" s="127"/>
      <c r="H1461" s="148"/>
      <c r="I1461" s="127"/>
      <c r="J1461" s="127"/>
      <c r="K1461" s="127"/>
      <c r="L1461" s="127"/>
      <c r="M1461" s="127"/>
      <c r="N1461" s="127"/>
      <c r="O1461" s="127"/>
      <c r="P1461" s="127"/>
      <c r="Q1461" s="127"/>
      <c r="R1461" s="127"/>
      <c r="S1461" s="127"/>
      <c r="T1461" s="127"/>
      <c r="U1461" s="127"/>
      <c r="V1461" s="127"/>
      <c r="W1461" s="127"/>
      <c r="X1461" s="127"/>
      <c r="Y1461" s="127"/>
      <c r="Z1461" s="127"/>
      <c r="AA1461" s="127"/>
      <c r="AB1461" s="127"/>
      <c r="AC1461" s="127"/>
      <c r="AD1461" s="127"/>
      <c r="AE1461" s="127"/>
      <c r="AF1461" s="127"/>
      <c r="AG1461" s="127"/>
      <c r="AH1461" s="127"/>
      <c r="AI1461" s="127"/>
      <c r="AJ1461" s="127"/>
      <c r="AK1461" s="127"/>
    </row>
    <row r="1462" spans="2:37" s="140" customFormat="1" ht="18" customHeight="1" x14ac:dyDescent="0.2">
      <c r="B1462" s="141"/>
      <c r="C1462" s="129"/>
      <c r="D1462" s="156"/>
      <c r="E1462" s="148"/>
      <c r="F1462" s="148"/>
      <c r="G1462" s="127"/>
      <c r="H1462" s="148"/>
      <c r="I1462" s="127"/>
      <c r="J1462" s="127"/>
      <c r="K1462" s="127"/>
      <c r="L1462" s="127"/>
      <c r="M1462" s="127"/>
      <c r="N1462" s="127"/>
      <c r="O1462" s="127"/>
      <c r="P1462" s="127"/>
      <c r="Q1462" s="127"/>
      <c r="R1462" s="127"/>
      <c r="S1462" s="127"/>
      <c r="T1462" s="127"/>
      <c r="U1462" s="127"/>
      <c r="V1462" s="127"/>
      <c r="W1462" s="127"/>
      <c r="X1462" s="127"/>
      <c r="Y1462" s="127"/>
      <c r="Z1462" s="127"/>
      <c r="AA1462" s="127"/>
      <c r="AB1462" s="127"/>
      <c r="AC1462" s="127"/>
      <c r="AD1462" s="127"/>
      <c r="AE1462" s="127"/>
      <c r="AF1462" s="127"/>
      <c r="AG1462" s="127"/>
      <c r="AH1462" s="127"/>
      <c r="AI1462" s="127"/>
      <c r="AJ1462" s="127"/>
      <c r="AK1462" s="127"/>
    </row>
    <row r="1463" spans="2:37" s="140" customFormat="1" ht="18" customHeight="1" x14ac:dyDescent="0.2">
      <c r="B1463" s="141"/>
      <c r="C1463" s="129"/>
      <c r="D1463" s="156"/>
      <c r="E1463" s="148"/>
      <c r="F1463" s="148"/>
      <c r="G1463" s="127"/>
      <c r="H1463" s="148"/>
      <c r="I1463" s="127"/>
      <c r="J1463" s="127"/>
      <c r="K1463" s="127"/>
      <c r="L1463" s="127"/>
      <c r="M1463" s="127"/>
      <c r="N1463" s="127"/>
      <c r="O1463" s="127"/>
      <c r="P1463" s="127"/>
      <c r="Q1463" s="127"/>
      <c r="R1463" s="127"/>
      <c r="S1463" s="127"/>
      <c r="T1463" s="127"/>
      <c r="U1463" s="127"/>
      <c r="V1463" s="127"/>
      <c r="W1463" s="127"/>
      <c r="X1463" s="127"/>
      <c r="Y1463" s="127"/>
      <c r="Z1463" s="127"/>
      <c r="AA1463" s="127"/>
      <c r="AB1463" s="127"/>
      <c r="AC1463" s="127"/>
      <c r="AD1463" s="127"/>
      <c r="AE1463" s="127"/>
      <c r="AF1463" s="127"/>
      <c r="AG1463" s="127"/>
      <c r="AH1463" s="127"/>
      <c r="AI1463" s="127"/>
      <c r="AJ1463" s="127"/>
      <c r="AK1463" s="127"/>
    </row>
    <row r="1464" spans="2:37" s="140" customFormat="1" ht="18" customHeight="1" x14ac:dyDescent="0.2">
      <c r="B1464" s="141"/>
      <c r="C1464" s="129"/>
      <c r="D1464" s="156"/>
      <c r="E1464" s="148"/>
      <c r="F1464" s="148"/>
      <c r="G1464" s="127"/>
      <c r="H1464" s="148"/>
      <c r="I1464" s="127"/>
      <c r="J1464" s="127"/>
      <c r="K1464" s="127"/>
      <c r="L1464" s="127"/>
      <c r="M1464" s="127"/>
      <c r="N1464" s="127"/>
      <c r="O1464" s="127"/>
      <c r="P1464" s="127"/>
      <c r="Q1464" s="127"/>
      <c r="R1464" s="127"/>
      <c r="S1464" s="127"/>
      <c r="T1464" s="127"/>
      <c r="U1464" s="127"/>
      <c r="V1464" s="127"/>
      <c r="W1464" s="127"/>
      <c r="X1464" s="127"/>
      <c r="Y1464" s="127"/>
      <c r="Z1464" s="127"/>
      <c r="AA1464" s="127"/>
      <c r="AB1464" s="127"/>
      <c r="AC1464" s="127"/>
      <c r="AD1464" s="127"/>
      <c r="AE1464" s="127"/>
      <c r="AF1464" s="127"/>
      <c r="AG1464" s="127"/>
      <c r="AH1464" s="127"/>
      <c r="AI1464" s="127"/>
      <c r="AJ1464" s="127"/>
      <c r="AK1464" s="127"/>
    </row>
    <row r="1465" spans="2:37" s="140" customFormat="1" ht="18" customHeight="1" x14ac:dyDescent="0.2">
      <c r="B1465" s="141"/>
      <c r="C1465" s="129"/>
      <c r="D1465" s="156"/>
      <c r="E1465" s="148"/>
      <c r="F1465" s="148"/>
      <c r="G1465" s="127"/>
      <c r="H1465" s="148"/>
      <c r="I1465" s="127"/>
      <c r="J1465" s="127"/>
      <c r="K1465" s="127"/>
      <c r="L1465" s="127"/>
      <c r="M1465" s="127"/>
      <c r="N1465" s="127"/>
      <c r="O1465" s="127"/>
      <c r="P1465" s="127"/>
      <c r="Q1465" s="127"/>
      <c r="R1465" s="127"/>
      <c r="S1465" s="127"/>
      <c r="T1465" s="127"/>
      <c r="U1465" s="127"/>
      <c r="V1465" s="127"/>
      <c r="W1465" s="127"/>
      <c r="X1465" s="127"/>
      <c r="Y1465" s="127"/>
      <c r="Z1465" s="127"/>
      <c r="AA1465" s="127"/>
      <c r="AB1465" s="127"/>
      <c r="AC1465" s="127"/>
      <c r="AD1465" s="127"/>
      <c r="AE1465" s="127"/>
      <c r="AF1465" s="127"/>
      <c r="AG1465" s="127"/>
      <c r="AH1465" s="127"/>
      <c r="AI1465" s="127"/>
      <c r="AJ1465" s="127"/>
      <c r="AK1465" s="127"/>
    </row>
    <row r="1466" spans="2:37" s="140" customFormat="1" ht="18" customHeight="1" x14ac:dyDescent="0.2">
      <c r="B1466" s="141"/>
      <c r="C1466" s="129"/>
      <c r="D1466" s="156"/>
      <c r="E1466" s="148"/>
      <c r="F1466" s="148"/>
      <c r="G1466" s="127"/>
      <c r="H1466" s="148"/>
      <c r="I1466" s="127"/>
      <c r="J1466" s="127"/>
      <c r="K1466" s="127"/>
      <c r="L1466" s="127"/>
      <c r="M1466" s="127"/>
      <c r="N1466" s="127"/>
      <c r="O1466" s="127"/>
      <c r="P1466" s="127"/>
      <c r="Q1466" s="127"/>
      <c r="R1466" s="127"/>
      <c r="S1466" s="127"/>
      <c r="T1466" s="127"/>
      <c r="U1466" s="127"/>
      <c r="V1466" s="127"/>
      <c r="W1466" s="127"/>
      <c r="X1466" s="127"/>
      <c r="Y1466" s="127"/>
      <c r="Z1466" s="127"/>
      <c r="AA1466" s="127"/>
      <c r="AB1466" s="127"/>
      <c r="AC1466" s="127"/>
      <c r="AD1466" s="127"/>
      <c r="AE1466" s="127"/>
      <c r="AF1466" s="127"/>
      <c r="AG1466" s="127"/>
      <c r="AH1466" s="127"/>
      <c r="AI1466" s="127"/>
      <c r="AJ1466" s="127"/>
      <c r="AK1466" s="127"/>
    </row>
    <row r="1467" spans="2:37" s="140" customFormat="1" ht="18" customHeight="1" x14ac:dyDescent="0.2">
      <c r="B1467" s="141"/>
      <c r="C1467" s="129"/>
      <c r="D1467" s="156"/>
      <c r="E1467" s="148"/>
      <c r="F1467" s="148"/>
      <c r="G1467" s="127"/>
      <c r="H1467" s="148"/>
      <c r="I1467" s="127"/>
      <c r="J1467" s="127"/>
      <c r="K1467" s="127"/>
      <c r="L1467" s="127"/>
      <c r="M1467" s="127"/>
      <c r="N1467" s="127"/>
      <c r="O1467" s="127"/>
      <c r="P1467" s="127"/>
      <c r="Q1467" s="127"/>
      <c r="R1467" s="127"/>
      <c r="S1467" s="127"/>
      <c r="T1467" s="127"/>
      <c r="U1467" s="127"/>
      <c r="V1467" s="127"/>
      <c r="W1467" s="127"/>
      <c r="X1467" s="127"/>
      <c r="Y1467" s="127"/>
      <c r="Z1467" s="127"/>
      <c r="AA1467" s="127"/>
      <c r="AB1467" s="127"/>
      <c r="AC1467" s="127"/>
      <c r="AD1467" s="127"/>
      <c r="AE1467" s="127"/>
      <c r="AF1467" s="127"/>
      <c r="AG1467" s="127"/>
      <c r="AH1467" s="127"/>
      <c r="AI1467" s="127"/>
      <c r="AJ1467" s="127"/>
      <c r="AK1467" s="127"/>
    </row>
    <row r="1468" spans="2:37" s="140" customFormat="1" ht="18" customHeight="1" x14ac:dyDescent="0.2">
      <c r="B1468" s="141"/>
      <c r="C1468" s="129"/>
      <c r="D1468" s="156"/>
      <c r="E1468" s="148"/>
      <c r="F1468" s="148"/>
      <c r="G1468" s="127"/>
      <c r="H1468" s="148"/>
      <c r="I1468" s="127"/>
      <c r="J1468" s="127"/>
      <c r="K1468" s="127"/>
      <c r="L1468" s="127"/>
      <c r="M1468" s="127"/>
      <c r="N1468" s="127"/>
      <c r="O1468" s="127"/>
      <c r="P1468" s="127"/>
      <c r="Q1468" s="127"/>
      <c r="R1468" s="127"/>
      <c r="S1468" s="127"/>
      <c r="T1468" s="127"/>
      <c r="U1468" s="127"/>
      <c r="V1468" s="127"/>
      <c r="W1468" s="127"/>
      <c r="X1468" s="127"/>
      <c r="Y1468" s="127"/>
      <c r="Z1468" s="127"/>
      <c r="AA1468" s="127"/>
      <c r="AB1468" s="127"/>
      <c r="AC1468" s="127"/>
      <c r="AD1468" s="127"/>
      <c r="AE1468" s="127"/>
      <c r="AF1468" s="127"/>
      <c r="AG1468" s="127"/>
      <c r="AH1468" s="127"/>
      <c r="AI1468" s="127"/>
      <c r="AJ1468" s="127"/>
      <c r="AK1468" s="127"/>
    </row>
    <row r="1469" spans="2:37" s="140" customFormat="1" ht="18" customHeight="1" x14ac:dyDescent="0.2">
      <c r="B1469" s="141"/>
      <c r="C1469" s="129"/>
      <c r="D1469" s="156"/>
      <c r="E1469" s="148"/>
      <c r="F1469" s="148"/>
      <c r="G1469" s="127"/>
      <c r="H1469" s="148"/>
      <c r="I1469" s="127"/>
      <c r="J1469" s="127"/>
      <c r="K1469" s="127"/>
      <c r="L1469" s="127"/>
      <c r="M1469" s="127"/>
      <c r="N1469" s="127"/>
      <c r="O1469" s="127"/>
      <c r="P1469" s="127"/>
      <c r="Q1469" s="127"/>
      <c r="R1469" s="127"/>
      <c r="S1469" s="127"/>
      <c r="T1469" s="127"/>
      <c r="U1469" s="127"/>
      <c r="V1469" s="127"/>
      <c r="W1469" s="127"/>
      <c r="X1469" s="127"/>
      <c r="Y1469" s="127"/>
      <c r="Z1469" s="127"/>
      <c r="AA1469" s="127"/>
      <c r="AB1469" s="127"/>
      <c r="AC1469" s="127"/>
      <c r="AD1469" s="127"/>
      <c r="AE1469" s="127"/>
      <c r="AF1469" s="127"/>
      <c r="AG1469" s="127"/>
      <c r="AH1469" s="127"/>
      <c r="AI1469" s="127"/>
      <c r="AJ1469" s="127"/>
      <c r="AK1469" s="127"/>
    </row>
    <row r="1470" spans="2:37" s="140" customFormat="1" ht="18" customHeight="1" x14ac:dyDescent="0.2">
      <c r="B1470" s="141"/>
      <c r="C1470" s="129"/>
      <c r="D1470" s="156"/>
      <c r="E1470" s="148"/>
      <c r="F1470" s="148"/>
      <c r="G1470" s="127"/>
      <c r="H1470" s="148"/>
      <c r="I1470" s="127"/>
      <c r="J1470" s="127"/>
      <c r="K1470" s="127"/>
      <c r="L1470" s="127"/>
      <c r="M1470" s="127"/>
      <c r="N1470" s="127"/>
      <c r="O1470" s="127"/>
      <c r="P1470" s="127"/>
      <c r="Q1470" s="127"/>
      <c r="R1470" s="127"/>
      <c r="S1470" s="127"/>
      <c r="T1470" s="127"/>
      <c r="U1470" s="127"/>
      <c r="V1470" s="127"/>
      <c r="W1470" s="127"/>
      <c r="X1470" s="127"/>
      <c r="Y1470" s="127"/>
      <c r="Z1470" s="127"/>
      <c r="AA1470" s="127"/>
      <c r="AB1470" s="127"/>
      <c r="AC1470" s="127"/>
      <c r="AD1470" s="127"/>
      <c r="AE1470" s="127"/>
      <c r="AF1470" s="127"/>
      <c r="AG1470" s="127"/>
      <c r="AH1470" s="127"/>
      <c r="AI1470" s="127"/>
      <c r="AJ1470" s="127"/>
      <c r="AK1470" s="127"/>
    </row>
    <row r="1471" spans="2:37" s="140" customFormat="1" ht="18" customHeight="1" x14ac:dyDescent="0.2">
      <c r="B1471" s="141"/>
      <c r="C1471" s="129"/>
      <c r="D1471" s="156"/>
      <c r="E1471" s="148"/>
      <c r="F1471" s="148"/>
      <c r="G1471" s="127"/>
      <c r="H1471" s="148"/>
      <c r="I1471" s="127"/>
      <c r="J1471" s="127"/>
      <c r="K1471" s="127"/>
      <c r="L1471" s="127"/>
      <c r="M1471" s="127"/>
      <c r="N1471" s="127"/>
      <c r="O1471" s="127"/>
      <c r="P1471" s="127"/>
      <c r="Q1471" s="127"/>
      <c r="R1471" s="127"/>
      <c r="S1471" s="127"/>
      <c r="T1471" s="127"/>
      <c r="U1471" s="127"/>
      <c r="V1471" s="127"/>
      <c r="W1471" s="127"/>
      <c r="X1471" s="127"/>
      <c r="Y1471" s="127"/>
      <c r="Z1471" s="127"/>
      <c r="AA1471" s="127"/>
      <c r="AB1471" s="127"/>
      <c r="AC1471" s="127"/>
      <c r="AD1471" s="127"/>
      <c r="AE1471" s="127"/>
      <c r="AF1471" s="127"/>
      <c r="AG1471" s="127"/>
      <c r="AH1471" s="127"/>
      <c r="AI1471" s="127"/>
      <c r="AJ1471" s="127"/>
      <c r="AK1471" s="127"/>
    </row>
    <row r="1472" spans="2:37" s="140" customFormat="1" ht="18" customHeight="1" x14ac:dyDescent="0.2">
      <c r="B1472" s="141"/>
      <c r="C1472" s="129"/>
      <c r="D1472" s="156"/>
      <c r="E1472" s="148"/>
      <c r="F1472" s="148"/>
      <c r="G1472" s="127"/>
      <c r="H1472" s="148"/>
      <c r="I1472" s="127"/>
      <c r="J1472" s="127"/>
      <c r="K1472" s="127"/>
      <c r="L1472" s="127"/>
      <c r="M1472" s="127"/>
      <c r="N1472" s="127"/>
      <c r="O1472" s="127"/>
      <c r="P1472" s="127"/>
      <c r="Q1472" s="127"/>
      <c r="R1472" s="127"/>
      <c r="S1472" s="127"/>
      <c r="T1472" s="127"/>
      <c r="U1472" s="127"/>
      <c r="V1472" s="127"/>
      <c r="W1472" s="127"/>
      <c r="X1472" s="127"/>
      <c r="Y1472" s="127"/>
      <c r="Z1472" s="127"/>
      <c r="AA1472" s="127"/>
      <c r="AB1472" s="127"/>
      <c r="AC1472" s="127"/>
      <c r="AD1472" s="127"/>
      <c r="AE1472" s="127"/>
      <c r="AF1472" s="127"/>
      <c r="AG1472" s="127"/>
      <c r="AH1472" s="127"/>
      <c r="AI1472" s="127"/>
      <c r="AJ1472" s="127"/>
      <c r="AK1472" s="127"/>
    </row>
    <row r="1473" spans="2:37" s="140" customFormat="1" ht="18" customHeight="1" x14ac:dyDescent="0.2">
      <c r="B1473" s="141"/>
      <c r="C1473" s="129"/>
      <c r="D1473" s="156"/>
      <c r="E1473" s="148"/>
      <c r="F1473" s="148"/>
      <c r="G1473" s="127"/>
      <c r="H1473" s="148"/>
      <c r="I1473" s="127"/>
      <c r="J1473" s="127"/>
      <c r="K1473" s="127"/>
      <c r="L1473" s="127"/>
      <c r="M1473" s="127"/>
      <c r="N1473" s="127"/>
      <c r="O1473" s="127"/>
      <c r="P1473" s="127"/>
      <c r="Q1473" s="127"/>
      <c r="R1473" s="127"/>
      <c r="S1473" s="127"/>
      <c r="T1473" s="127"/>
      <c r="U1473" s="127"/>
      <c r="V1473" s="127"/>
      <c r="W1473" s="127"/>
      <c r="X1473" s="127"/>
      <c r="Y1473" s="127"/>
      <c r="Z1473" s="127"/>
      <c r="AA1473" s="127"/>
      <c r="AB1473" s="127"/>
      <c r="AC1473" s="127"/>
      <c r="AD1473" s="127"/>
      <c r="AE1473" s="127"/>
      <c r="AF1473" s="127"/>
      <c r="AG1473" s="127"/>
      <c r="AH1473" s="127"/>
      <c r="AI1473" s="127"/>
      <c r="AJ1473" s="127"/>
      <c r="AK1473" s="127"/>
    </row>
    <row r="1474" spans="2:37" s="140" customFormat="1" ht="18" customHeight="1" x14ac:dyDescent="0.2">
      <c r="B1474" s="141"/>
      <c r="C1474" s="129"/>
      <c r="D1474" s="156"/>
      <c r="E1474" s="148"/>
      <c r="F1474" s="148"/>
      <c r="G1474" s="127"/>
      <c r="H1474" s="148"/>
      <c r="I1474" s="127"/>
      <c r="J1474" s="127"/>
      <c r="K1474" s="127"/>
      <c r="L1474" s="127"/>
      <c r="M1474" s="127"/>
      <c r="N1474" s="127"/>
      <c r="O1474" s="127"/>
      <c r="P1474" s="127"/>
      <c r="Q1474" s="127"/>
      <c r="R1474" s="127"/>
      <c r="S1474" s="127"/>
      <c r="T1474" s="127"/>
      <c r="U1474" s="127"/>
      <c r="V1474" s="127"/>
      <c r="W1474" s="127"/>
      <c r="X1474" s="127"/>
      <c r="Y1474" s="127"/>
      <c r="Z1474" s="127"/>
      <c r="AA1474" s="127"/>
      <c r="AB1474" s="127"/>
      <c r="AC1474" s="127"/>
      <c r="AD1474" s="127"/>
      <c r="AE1474" s="127"/>
      <c r="AF1474" s="127"/>
      <c r="AG1474" s="127"/>
      <c r="AH1474" s="127"/>
      <c r="AI1474" s="127"/>
      <c r="AJ1474" s="127"/>
      <c r="AK1474" s="127"/>
    </row>
    <row r="1475" spans="2:37" s="140" customFormat="1" ht="18" customHeight="1" x14ac:dyDescent="0.2">
      <c r="B1475" s="141"/>
      <c r="C1475" s="129"/>
      <c r="D1475" s="156"/>
      <c r="E1475" s="148"/>
      <c r="F1475" s="148"/>
      <c r="G1475" s="127"/>
      <c r="H1475" s="148"/>
      <c r="I1475" s="127"/>
      <c r="J1475" s="127"/>
      <c r="K1475" s="127"/>
      <c r="L1475" s="127"/>
      <c r="M1475" s="127"/>
      <c r="N1475" s="127"/>
      <c r="O1475" s="127"/>
      <c r="P1475" s="127"/>
      <c r="Q1475" s="127"/>
      <c r="R1475" s="127"/>
      <c r="S1475" s="127"/>
      <c r="T1475" s="127"/>
      <c r="U1475" s="127"/>
      <c r="V1475" s="127"/>
      <c r="W1475" s="127"/>
      <c r="X1475" s="127"/>
      <c r="Y1475" s="127"/>
      <c r="Z1475" s="127"/>
      <c r="AA1475" s="127"/>
      <c r="AB1475" s="127"/>
      <c r="AC1475" s="127"/>
      <c r="AD1475" s="127"/>
      <c r="AE1475" s="127"/>
      <c r="AF1475" s="127"/>
      <c r="AG1475" s="127"/>
      <c r="AH1475" s="127"/>
      <c r="AI1475" s="127"/>
      <c r="AJ1475" s="127"/>
      <c r="AK1475" s="127"/>
    </row>
    <row r="1476" spans="2:37" s="140" customFormat="1" ht="18" customHeight="1" x14ac:dyDescent="0.2">
      <c r="B1476" s="141"/>
      <c r="C1476" s="129"/>
      <c r="D1476" s="156"/>
      <c r="E1476" s="148"/>
      <c r="F1476" s="148"/>
      <c r="G1476" s="127"/>
      <c r="H1476" s="148"/>
      <c r="I1476" s="127"/>
      <c r="J1476" s="127"/>
      <c r="K1476" s="127"/>
      <c r="L1476" s="127"/>
      <c r="M1476" s="127"/>
      <c r="N1476" s="127"/>
      <c r="O1476" s="127"/>
      <c r="P1476" s="127"/>
      <c r="Q1476" s="127"/>
      <c r="R1476" s="127"/>
      <c r="S1476" s="127"/>
      <c r="T1476" s="127"/>
      <c r="U1476" s="127"/>
      <c r="V1476" s="127"/>
      <c r="W1476" s="127"/>
      <c r="X1476" s="127"/>
      <c r="Y1476" s="127"/>
      <c r="Z1476" s="127"/>
      <c r="AA1476" s="127"/>
      <c r="AB1476" s="127"/>
      <c r="AC1476" s="127"/>
      <c r="AD1476" s="127"/>
      <c r="AE1476" s="127"/>
      <c r="AF1476" s="127"/>
      <c r="AG1476" s="127"/>
      <c r="AH1476" s="127"/>
      <c r="AI1476" s="127"/>
      <c r="AJ1476" s="127"/>
      <c r="AK1476" s="127"/>
    </row>
    <row r="1477" spans="2:37" s="140" customFormat="1" ht="18" customHeight="1" x14ac:dyDescent="0.2">
      <c r="B1477" s="141"/>
      <c r="C1477" s="129"/>
      <c r="D1477" s="156"/>
      <c r="E1477" s="148"/>
      <c r="F1477" s="148"/>
      <c r="G1477" s="127"/>
      <c r="H1477" s="148"/>
      <c r="I1477" s="127"/>
      <c r="J1477" s="127"/>
      <c r="K1477" s="127"/>
      <c r="L1477" s="127"/>
      <c r="M1477" s="127"/>
      <c r="N1477" s="127"/>
      <c r="O1477" s="127"/>
      <c r="P1477" s="127"/>
      <c r="Q1477" s="127"/>
      <c r="R1477" s="127"/>
      <c r="S1477" s="127"/>
      <c r="T1477" s="127"/>
      <c r="U1477" s="127"/>
      <c r="V1477" s="127"/>
      <c r="W1477" s="127"/>
      <c r="X1477" s="127"/>
      <c r="Y1477" s="127"/>
      <c r="Z1477" s="127"/>
      <c r="AA1477" s="127"/>
      <c r="AB1477" s="127"/>
      <c r="AC1477" s="127"/>
      <c r="AD1477" s="127"/>
      <c r="AE1477" s="127"/>
      <c r="AF1477" s="127"/>
      <c r="AG1477" s="127"/>
      <c r="AH1477" s="127"/>
      <c r="AI1477" s="127"/>
      <c r="AJ1477" s="127"/>
      <c r="AK1477" s="127"/>
    </row>
    <row r="1478" spans="2:37" s="140" customFormat="1" ht="18" customHeight="1" x14ac:dyDescent="0.2">
      <c r="B1478" s="141"/>
      <c r="C1478" s="129"/>
      <c r="D1478" s="156"/>
      <c r="E1478" s="148"/>
      <c r="F1478" s="148"/>
      <c r="G1478" s="127"/>
      <c r="H1478" s="148"/>
      <c r="I1478" s="127"/>
      <c r="J1478" s="127"/>
      <c r="K1478" s="127"/>
      <c r="L1478" s="127"/>
      <c r="M1478" s="127"/>
      <c r="N1478" s="127"/>
      <c r="O1478" s="127"/>
      <c r="P1478" s="127"/>
      <c r="Q1478" s="127"/>
      <c r="R1478" s="127"/>
      <c r="S1478" s="127"/>
      <c r="T1478" s="127"/>
      <c r="U1478" s="127"/>
      <c r="V1478" s="127"/>
      <c r="W1478" s="127"/>
      <c r="X1478" s="127"/>
      <c r="Y1478" s="127"/>
      <c r="Z1478" s="127"/>
      <c r="AA1478" s="127"/>
      <c r="AB1478" s="127"/>
      <c r="AC1478" s="127"/>
      <c r="AD1478" s="127"/>
      <c r="AE1478" s="127"/>
      <c r="AF1478" s="127"/>
      <c r="AG1478" s="127"/>
      <c r="AH1478" s="127"/>
      <c r="AI1478" s="127"/>
      <c r="AJ1478" s="127"/>
      <c r="AK1478" s="127"/>
    </row>
    <row r="1479" spans="2:37" s="140" customFormat="1" ht="18" customHeight="1" x14ac:dyDescent="0.2">
      <c r="B1479" s="141"/>
      <c r="C1479" s="129"/>
      <c r="D1479" s="156"/>
      <c r="E1479" s="148"/>
      <c r="F1479" s="148"/>
      <c r="G1479" s="127"/>
      <c r="H1479" s="148"/>
      <c r="I1479" s="127"/>
      <c r="J1479" s="127"/>
      <c r="K1479" s="127"/>
      <c r="L1479" s="127"/>
      <c r="M1479" s="127"/>
      <c r="N1479" s="127"/>
      <c r="O1479" s="127"/>
      <c r="P1479" s="127"/>
      <c r="Q1479" s="127"/>
      <c r="R1479" s="127"/>
      <c r="S1479" s="127"/>
      <c r="T1479" s="127"/>
      <c r="U1479" s="127"/>
      <c r="V1479" s="127"/>
      <c r="W1479" s="127"/>
      <c r="X1479" s="127"/>
      <c r="Y1479" s="127"/>
      <c r="Z1479" s="127"/>
      <c r="AA1479" s="127"/>
      <c r="AB1479" s="127"/>
      <c r="AC1479" s="127"/>
      <c r="AD1479" s="127"/>
      <c r="AE1479" s="127"/>
      <c r="AF1479" s="127"/>
      <c r="AG1479" s="127"/>
      <c r="AH1479" s="127"/>
      <c r="AI1479" s="127"/>
      <c r="AJ1479" s="127"/>
      <c r="AK1479" s="127"/>
    </row>
    <row r="1480" spans="2:37" s="140" customFormat="1" ht="18" customHeight="1" x14ac:dyDescent="0.2">
      <c r="B1480" s="141"/>
      <c r="C1480" s="129"/>
      <c r="D1480" s="156"/>
      <c r="E1480" s="148"/>
      <c r="F1480" s="148"/>
      <c r="G1480" s="127"/>
      <c r="H1480" s="148"/>
      <c r="I1480" s="127"/>
      <c r="J1480" s="127"/>
      <c r="K1480" s="127"/>
      <c r="L1480" s="127"/>
      <c r="M1480" s="127"/>
      <c r="N1480" s="127"/>
      <c r="O1480" s="127"/>
      <c r="P1480" s="127"/>
      <c r="Q1480" s="127"/>
      <c r="R1480" s="127"/>
      <c r="S1480" s="127"/>
      <c r="T1480" s="127"/>
      <c r="U1480" s="127"/>
      <c r="V1480" s="127"/>
      <c r="W1480" s="127"/>
      <c r="X1480" s="127"/>
      <c r="Y1480" s="127"/>
      <c r="Z1480" s="127"/>
      <c r="AA1480" s="127"/>
      <c r="AB1480" s="127"/>
      <c r="AC1480" s="127"/>
      <c r="AD1480" s="127"/>
      <c r="AE1480" s="127"/>
      <c r="AF1480" s="127"/>
      <c r="AG1480" s="127"/>
      <c r="AH1480" s="127"/>
      <c r="AI1480" s="127"/>
      <c r="AJ1480" s="127"/>
      <c r="AK1480" s="127"/>
    </row>
    <row r="1481" spans="2:37" s="140" customFormat="1" ht="18" customHeight="1" x14ac:dyDescent="0.2">
      <c r="B1481" s="141"/>
      <c r="C1481" s="129"/>
      <c r="D1481" s="156"/>
      <c r="E1481" s="148"/>
      <c r="F1481" s="148"/>
      <c r="G1481" s="127"/>
      <c r="H1481" s="148"/>
      <c r="I1481" s="127"/>
      <c r="J1481" s="127"/>
      <c r="K1481" s="127"/>
      <c r="L1481" s="127"/>
      <c r="M1481" s="127"/>
      <c r="N1481" s="127"/>
      <c r="O1481" s="127"/>
      <c r="P1481" s="127"/>
      <c r="Q1481" s="127"/>
      <c r="R1481" s="127"/>
      <c r="S1481" s="127"/>
      <c r="T1481" s="127"/>
      <c r="U1481" s="127"/>
      <c r="V1481" s="127"/>
      <c r="W1481" s="127"/>
      <c r="X1481" s="127"/>
      <c r="Y1481" s="127"/>
      <c r="Z1481" s="127"/>
      <c r="AA1481" s="127"/>
      <c r="AB1481" s="127"/>
      <c r="AC1481" s="127"/>
      <c r="AD1481" s="127"/>
      <c r="AE1481" s="127"/>
      <c r="AF1481" s="127"/>
      <c r="AG1481" s="127"/>
      <c r="AH1481" s="127"/>
      <c r="AI1481" s="127"/>
      <c r="AJ1481" s="127"/>
      <c r="AK1481" s="127"/>
    </row>
    <row r="1482" spans="2:37" s="140" customFormat="1" ht="18" customHeight="1" x14ac:dyDescent="0.2">
      <c r="B1482" s="141"/>
      <c r="C1482" s="129"/>
      <c r="D1482" s="156"/>
      <c r="E1482" s="148"/>
      <c r="F1482" s="148"/>
      <c r="G1482" s="127"/>
      <c r="H1482" s="148"/>
      <c r="I1482" s="127"/>
      <c r="J1482" s="127"/>
      <c r="K1482" s="127"/>
      <c r="L1482" s="127"/>
      <c r="M1482" s="127"/>
      <c r="N1482" s="127"/>
      <c r="O1482" s="127"/>
      <c r="P1482" s="127"/>
      <c r="Q1482" s="127"/>
      <c r="R1482" s="127"/>
      <c r="S1482" s="127"/>
      <c r="T1482" s="127"/>
      <c r="U1482" s="127"/>
      <c r="V1482" s="127"/>
      <c r="W1482" s="127"/>
      <c r="X1482" s="127"/>
      <c r="Y1482" s="127"/>
      <c r="Z1482" s="127"/>
      <c r="AA1482" s="127"/>
      <c r="AB1482" s="127"/>
      <c r="AC1482" s="127"/>
      <c r="AD1482" s="127"/>
      <c r="AE1482" s="127"/>
      <c r="AF1482" s="127"/>
      <c r="AG1482" s="127"/>
      <c r="AH1482" s="127"/>
      <c r="AI1482" s="127"/>
      <c r="AJ1482" s="127"/>
      <c r="AK1482" s="127"/>
    </row>
    <row r="1483" spans="2:37" s="140" customFormat="1" ht="18" customHeight="1" x14ac:dyDescent="0.2">
      <c r="B1483" s="141"/>
      <c r="C1483" s="129"/>
      <c r="D1483" s="156"/>
      <c r="E1483" s="148"/>
      <c r="F1483" s="148"/>
      <c r="G1483" s="127"/>
      <c r="H1483" s="148"/>
      <c r="I1483" s="127"/>
      <c r="J1483" s="127"/>
      <c r="K1483" s="127"/>
      <c r="L1483" s="127"/>
      <c r="M1483" s="127"/>
      <c r="N1483" s="127"/>
      <c r="O1483" s="127"/>
      <c r="P1483" s="127"/>
      <c r="Q1483" s="127"/>
      <c r="R1483" s="127"/>
      <c r="S1483" s="127"/>
      <c r="T1483" s="127"/>
      <c r="U1483" s="127"/>
      <c r="V1483" s="127"/>
      <c r="W1483" s="127"/>
      <c r="X1483" s="127"/>
      <c r="Y1483" s="127"/>
      <c r="Z1483" s="127"/>
      <c r="AA1483" s="127"/>
      <c r="AB1483" s="127"/>
      <c r="AC1483" s="127"/>
      <c r="AD1483" s="127"/>
      <c r="AE1483" s="127"/>
      <c r="AF1483" s="127"/>
      <c r="AG1483" s="127"/>
      <c r="AH1483" s="127"/>
      <c r="AI1483" s="127"/>
      <c r="AJ1483" s="127"/>
      <c r="AK1483" s="127"/>
    </row>
    <row r="1484" spans="2:37" s="140" customFormat="1" ht="18" customHeight="1" x14ac:dyDescent="0.2">
      <c r="B1484" s="141"/>
      <c r="C1484" s="129"/>
      <c r="D1484" s="156"/>
      <c r="E1484" s="148"/>
      <c r="F1484" s="148"/>
      <c r="G1484" s="127"/>
      <c r="H1484" s="148"/>
      <c r="I1484" s="127"/>
      <c r="J1484" s="127"/>
      <c r="K1484" s="127"/>
      <c r="L1484" s="127"/>
      <c r="M1484" s="127"/>
      <c r="N1484" s="127"/>
      <c r="O1484" s="127"/>
      <c r="P1484" s="127"/>
      <c r="Q1484" s="127"/>
      <c r="R1484" s="127"/>
      <c r="S1484" s="127"/>
      <c r="T1484" s="127"/>
      <c r="U1484" s="127"/>
      <c r="V1484" s="127"/>
      <c r="W1484" s="127"/>
      <c r="X1484" s="127"/>
      <c r="Y1484" s="127"/>
      <c r="Z1484" s="127"/>
      <c r="AA1484" s="127"/>
      <c r="AB1484" s="127"/>
      <c r="AC1484" s="127"/>
      <c r="AD1484" s="127"/>
      <c r="AE1484" s="127"/>
      <c r="AF1484" s="127"/>
      <c r="AG1484" s="127"/>
      <c r="AH1484" s="127"/>
      <c r="AI1484" s="127"/>
      <c r="AJ1484" s="127"/>
      <c r="AK1484" s="127"/>
    </row>
    <row r="1485" spans="2:37" s="140" customFormat="1" ht="18" customHeight="1" x14ac:dyDescent="0.2">
      <c r="B1485" s="141"/>
      <c r="C1485" s="129"/>
      <c r="D1485" s="156"/>
      <c r="E1485" s="148"/>
      <c r="F1485" s="148"/>
      <c r="G1485" s="127"/>
      <c r="H1485" s="148"/>
      <c r="I1485" s="127"/>
      <c r="J1485" s="127"/>
      <c r="K1485" s="127"/>
      <c r="L1485" s="127"/>
      <c r="M1485" s="127"/>
      <c r="N1485" s="127"/>
      <c r="O1485" s="127"/>
      <c r="P1485" s="127"/>
      <c r="Q1485" s="127"/>
      <c r="R1485" s="127"/>
      <c r="S1485" s="127"/>
      <c r="T1485" s="127"/>
      <c r="U1485" s="127"/>
      <c r="V1485" s="127"/>
      <c r="W1485" s="127"/>
      <c r="X1485" s="127"/>
      <c r="Y1485" s="127"/>
      <c r="Z1485" s="127"/>
      <c r="AA1485" s="127"/>
      <c r="AB1485" s="127"/>
      <c r="AC1485" s="127"/>
      <c r="AD1485" s="127"/>
      <c r="AE1485" s="127"/>
      <c r="AF1485" s="127"/>
      <c r="AG1485" s="127"/>
      <c r="AH1485" s="127"/>
      <c r="AI1485" s="127"/>
      <c r="AJ1485" s="127"/>
      <c r="AK1485" s="127"/>
    </row>
    <row r="1486" spans="2:37" s="140" customFormat="1" ht="18" customHeight="1" x14ac:dyDescent="0.2">
      <c r="B1486" s="141"/>
      <c r="C1486" s="129"/>
      <c r="D1486" s="156"/>
      <c r="E1486" s="148"/>
      <c r="F1486" s="148"/>
      <c r="G1486" s="127"/>
      <c r="H1486" s="148"/>
      <c r="I1486" s="127"/>
      <c r="J1486" s="127"/>
      <c r="K1486" s="127"/>
      <c r="L1486" s="127"/>
      <c r="M1486" s="127"/>
      <c r="N1486" s="127"/>
      <c r="O1486" s="127"/>
      <c r="P1486" s="127"/>
      <c r="Q1486" s="127"/>
      <c r="R1486" s="127"/>
      <c r="S1486" s="127"/>
      <c r="T1486" s="127"/>
      <c r="U1486" s="127"/>
      <c r="V1486" s="127"/>
      <c r="W1486" s="127"/>
      <c r="X1486" s="127"/>
      <c r="Y1486" s="127"/>
      <c r="Z1486" s="127"/>
      <c r="AA1486" s="127"/>
      <c r="AB1486" s="127"/>
      <c r="AC1486" s="127"/>
      <c r="AD1486" s="127"/>
      <c r="AE1486" s="127"/>
      <c r="AF1486" s="127"/>
      <c r="AG1486" s="127"/>
      <c r="AH1486" s="127"/>
      <c r="AI1486" s="127"/>
      <c r="AJ1486" s="127"/>
      <c r="AK1486" s="127"/>
    </row>
    <row r="1487" spans="2:37" s="140" customFormat="1" ht="18" customHeight="1" x14ac:dyDescent="0.2">
      <c r="B1487" s="141"/>
      <c r="C1487" s="129"/>
      <c r="D1487" s="156"/>
      <c r="E1487" s="148"/>
      <c r="F1487" s="148"/>
      <c r="G1487" s="127"/>
      <c r="H1487" s="148"/>
      <c r="I1487" s="127"/>
      <c r="J1487" s="127"/>
      <c r="K1487" s="127"/>
      <c r="L1487" s="127"/>
      <c r="M1487" s="127"/>
      <c r="N1487" s="127"/>
      <c r="O1487" s="127"/>
      <c r="P1487" s="127"/>
      <c r="Q1487" s="127"/>
      <c r="R1487" s="127"/>
      <c r="S1487" s="127"/>
      <c r="T1487" s="127"/>
      <c r="U1487" s="127"/>
      <c r="V1487" s="127"/>
      <c r="W1487" s="127"/>
      <c r="X1487" s="127"/>
      <c r="Y1487" s="127"/>
      <c r="Z1487" s="127"/>
      <c r="AA1487" s="127"/>
      <c r="AB1487" s="127"/>
      <c r="AC1487" s="127"/>
      <c r="AD1487" s="127"/>
      <c r="AE1487" s="127"/>
      <c r="AF1487" s="127"/>
      <c r="AG1487" s="127"/>
      <c r="AH1487" s="127"/>
      <c r="AI1487" s="127"/>
      <c r="AJ1487" s="127"/>
      <c r="AK1487" s="127"/>
    </row>
    <row r="1488" spans="2:37" s="140" customFormat="1" ht="18" customHeight="1" x14ac:dyDescent="0.2">
      <c r="B1488" s="141"/>
      <c r="C1488" s="129"/>
      <c r="D1488" s="156"/>
      <c r="E1488" s="148"/>
      <c r="F1488" s="148"/>
      <c r="G1488" s="127"/>
      <c r="H1488" s="148"/>
      <c r="I1488" s="127"/>
      <c r="J1488" s="127"/>
      <c r="K1488" s="127"/>
      <c r="L1488" s="127"/>
      <c r="M1488" s="127"/>
      <c r="N1488" s="127"/>
      <c r="O1488" s="127"/>
      <c r="P1488" s="127"/>
      <c r="Q1488" s="127"/>
      <c r="R1488" s="127"/>
      <c r="S1488" s="127"/>
      <c r="T1488" s="127"/>
      <c r="U1488" s="127"/>
      <c r="V1488" s="127"/>
      <c r="W1488" s="127"/>
      <c r="X1488" s="127"/>
      <c r="Y1488" s="127"/>
      <c r="Z1488" s="127"/>
      <c r="AA1488" s="127"/>
      <c r="AB1488" s="127"/>
      <c r="AC1488" s="127"/>
      <c r="AD1488" s="127"/>
      <c r="AE1488" s="127"/>
      <c r="AF1488" s="127"/>
      <c r="AG1488" s="127"/>
      <c r="AH1488" s="127"/>
      <c r="AI1488" s="127"/>
      <c r="AJ1488" s="127"/>
      <c r="AK1488" s="127"/>
    </row>
    <row r="1489" spans="2:37" s="140" customFormat="1" ht="18" customHeight="1" x14ac:dyDescent="0.2">
      <c r="B1489" s="141"/>
      <c r="C1489" s="129"/>
      <c r="D1489" s="156"/>
      <c r="E1489" s="148"/>
      <c r="F1489" s="148"/>
      <c r="G1489" s="127"/>
      <c r="H1489" s="148"/>
      <c r="I1489" s="127"/>
      <c r="J1489" s="127"/>
      <c r="K1489" s="127"/>
      <c r="L1489" s="127"/>
      <c r="M1489" s="127"/>
      <c r="N1489" s="127"/>
      <c r="O1489" s="127"/>
      <c r="P1489" s="127"/>
      <c r="Q1489" s="127"/>
      <c r="R1489" s="127"/>
      <c r="S1489" s="127"/>
      <c r="T1489" s="127"/>
      <c r="U1489" s="127"/>
      <c r="V1489" s="127"/>
      <c r="W1489" s="127"/>
      <c r="X1489" s="127"/>
      <c r="Y1489" s="127"/>
      <c r="Z1489" s="127"/>
      <c r="AA1489" s="127"/>
      <c r="AB1489" s="127"/>
      <c r="AC1489" s="127"/>
      <c r="AD1489" s="127"/>
      <c r="AE1489" s="127"/>
      <c r="AF1489" s="127"/>
      <c r="AG1489" s="127"/>
      <c r="AH1489" s="127"/>
      <c r="AI1489" s="127"/>
      <c r="AJ1489" s="127"/>
      <c r="AK1489" s="127"/>
    </row>
    <row r="1490" spans="2:37" s="140" customFormat="1" ht="18" customHeight="1" x14ac:dyDescent="0.2">
      <c r="B1490" s="141"/>
      <c r="C1490" s="129"/>
      <c r="D1490" s="156"/>
      <c r="E1490" s="148"/>
      <c r="F1490" s="148"/>
      <c r="G1490" s="127"/>
      <c r="H1490" s="148"/>
      <c r="I1490" s="127"/>
      <c r="J1490" s="127"/>
      <c r="K1490" s="127"/>
      <c r="L1490" s="127"/>
      <c r="M1490" s="127"/>
      <c r="N1490" s="127"/>
      <c r="O1490" s="127"/>
      <c r="P1490" s="127"/>
      <c r="Q1490" s="127"/>
      <c r="R1490" s="127"/>
      <c r="S1490" s="127"/>
      <c r="T1490" s="127"/>
      <c r="U1490" s="127"/>
      <c r="V1490" s="127"/>
      <c r="W1490" s="127"/>
      <c r="X1490" s="127"/>
      <c r="Y1490" s="127"/>
      <c r="Z1490" s="127"/>
      <c r="AA1490" s="127"/>
      <c r="AB1490" s="127"/>
      <c r="AC1490" s="127"/>
      <c r="AD1490" s="127"/>
      <c r="AE1490" s="127"/>
      <c r="AF1490" s="127"/>
      <c r="AG1490" s="127"/>
      <c r="AH1490" s="127"/>
      <c r="AI1490" s="127"/>
      <c r="AJ1490" s="127"/>
      <c r="AK1490" s="127"/>
    </row>
    <row r="1491" spans="2:37" s="140" customFormat="1" ht="18" customHeight="1" x14ac:dyDescent="0.2">
      <c r="B1491" s="141"/>
      <c r="C1491" s="129"/>
      <c r="D1491" s="156"/>
      <c r="E1491" s="148"/>
      <c r="F1491" s="148"/>
      <c r="G1491" s="127"/>
      <c r="H1491" s="148"/>
      <c r="I1491" s="127"/>
      <c r="J1491" s="127"/>
      <c r="K1491" s="127"/>
      <c r="L1491" s="127"/>
      <c r="M1491" s="127"/>
      <c r="N1491" s="127"/>
      <c r="O1491" s="127"/>
      <c r="P1491" s="127"/>
      <c r="Q1491" s="127"/>
      <c r="R1491" s="127"/>
      <c r="S1491" s="127"/>
      <c r="T1491" s="127"/>
      <c r="U1491" s="127"/>
      <c r="V1491" s="127"/>
      <c r="W1491" s="127"/>
      <c r="X1491" s="127"/>
      <c r="Y1491" s="127"/>
      <c r="Z1491" s="127"/>
      <c r="AA1491" s="127"/>
      <c r="AB1491" s="127"/>
      <c r="AC1491" s="127"/>
      <c r="AD1491" s="127"/>
      <c r="AE1491" s="127"/>
      <c r="AF1491" s="127"/>
      <c r="AG1491" s="127"/>
      <c r="AH1491" s="127"/>
      <c r="AI1491" s="127"/>
      <c r="AJ1491" s="127"/>
      <c r="AK1491" s="127"/>
    </row>
    <row r="1492" spans="2:37" s="140" customFormat="1" ht="18" customHeight="1" x14ac:dyDescent="0.2">
      <c r="B1492" s="141"/>
      <c r="C1492" s="129"/>
      <c r="D1492" s="156"/>
      <c r="E1492" s="148"/>
      <c r="F1492" s="148"/>
      <c r="G1492" s="127"/>
      <c r="H1492" s="148"/>
      <c r="I1492" s="127"/>
      <c r="J1492" s="127"/>
      <c r="K1492" s="127"/>
      <c r="L1492" s="127"/>
      <c r="M1492" s="127"/>
      <c r="N1492" s="127"/>
      <c r="O1492" s="127"/>
      <c r="P1492" s="127"/>
      <c r="Q1492" s="127"/>
      <c r="R1492" s="127"/>
      <c r="S1492" s="127"/>
      <c r="T1492" s="127"/>
      <c r="U1492" s="127"/>
      <c r="V1492" s="127"/>
      <c r="W1492" s="127"/>
      <c r="X1492" s="127"/>
      <c r="Y1492" s="127"/>
      <c r="Z1492" s="127"/>
      <c r="AA1492" s="127"/>
      <c r="AB1492" s="127"/>
      <c r="AC1492" s="127"/>
      <c r="AD1492" s="127"/>
      <c r="AE1492" s="127"/>
      <c r="AF1492" s="127"/>
      <c r="AG1492" s="127"/>
      <c r="AH1492" s="127"/>
      <c r="AI1492" s="127"/>
      <c r="AJ1492" s="127"/>
      <c r="AK1492" s="127"/>
    </row>
    <row r="1493" spans="2:37" s="140" customFormat="1" ht="18" customHeight="1" x14ac:dyDescent="0.2">
      <c r="B1493" s="141"/>
      <c r="C1493" s="129"/>
      <c r="D1493" s="156"/>
      <c r="E1493" s="148"/>
      <c r="F1493" s="148"/>
      <c r="G1493" s="127"/>
      <c r="H1493" s="148"/>
      <c r="I1493" s="127"/>
      <c r="J1493" s="127"/>
      <c r="K1493" s="127"/>
      <c r="L1493" s="127"/>
      <c r="M1493" s="127"/>
      <c r="N1493" s="127"/>
      <c r="O1493" s="127"/>
      <c r="P1493" s="127"/>
      <c r="Q1493" s="127"/>
      <c r="R1493" s="127"/>
      <c r="S1493" s="127"/>
      <c r="T1493" s="127"/>
      <c r="U1493" s="127"/>
      <c r="V1493" s="127"/>
      <c r="W1493" s="127"/>
      <c r="X1493" s="127"/>
      <c r="Y1493" s="127"/>
      <c r="Z1493" s="127"/>
      <c r="AA1493" s="127"/>
      <c r="AB1493" s="127"/>
      <c r="AC1493" s="127"/>
      <c r="AD1493" s="127"/>
      <c r="AE1493" s="127"/>
      <c r="AF1493" s="127"/>
      <c r="AG1493" s="127"/>
      <c r="AH1493" s="127"/>
      <c r="AI1493" s="127"/>
      <c r="AJ1493" s="127"/>
      <c r="AK1493" s="127"/>
    </row>
    <row r="1494" spans="2:37" s="140" customFormat="1" ht="18" customHeight="1" x14ac:dyDescent="0.2">
      <c r="B1494" s="141"/>
      <c r="C1494" s="129"/>
      <c r="D1494" s="156"/>
      <c r="E1494" s="148"/>
      <c r="F1494" s="148"/>
      <c r="G1494" s="127"/>
      <c r="H1494" s="148"/>
      <c r="I1494" s="127"/>
      <c r="J1494" s="127"/>
      <c r="K1494" s="127"/>
      <c r="L1494" s="127"/>
      <c r="M1494" s="127"/>
      <c r="N1494" s="127"/>
      <c r="O1494" s="127"/>
      <c r="P1494" s="127"/>
      <c r="Q1494" s="127"/>
      <c r="R1494" s="127"/>
      <c r="S1494" s="127"/>
      <c r="T1494" s="127"/>
      <c r="U1494" s="127"/>
      <c r="V1494" s="127"/>
      <c r="W1494" s="127"/>
      <c r="X1494" s="127"/>
      <c r="Y1494" s="127"/>
      <c r="Z1494" s="127"/>
      <c r="AA1494" s="127"/>
      <c r="AB1494" s="127"/>
      <c r="AC1494" s="127"/>
      <c r="AD1494" s="127"/>
      <c r="AE1494" s="127"/>
      <c r="AF1494" s="127"/>
      <c r="AG1494" s="127"/>
      <c r="AH1494" s="127"/>
      <c r="AI1494" s="127"/>
      <c r="AJ1494" s="127"/>
      <c r="AK1494" s="127"/>
    </row>
    <row r="1495" spans="2:37" s="140" customFormat="1" ht="18" customHeight="1" x14ac:dyDescent="0.2">
      <c r="B1495" s="141"/>
      <c r="C1495" s="129"/>
      <c r="D1495" s="156"/>
      <c r="E1495" s="148"/>
      <c r="F1495" s="148"/>
      <c r="G1495" s="127"/>
      <c r="H1495" s="148"/>
      <c r="I1495" s="127"/>
      <c r="J1495" s="127"/>
      <c r="K1495" s="127"/>
      <c r="L1495" s="127"/>
      <c r="M1495" s="127"/>
      <c r="N1495" s="127"/>
      <c r="O1495" s="127"/>
      <c r="P1495" s="127"/>
      <c r="Q1495" s="127"/>
      <c r="R1495" s="127"/>
      <c r="S1495" s="127"/>
      <c r="T1495" s="127"/>
      <c r="U1495" s="127"/>
      <c r="V1495" s="127"/>
      <c r="W1495" s="127"/>
      <c r="X1495" s="127"/>
      <c r="Y1495" s="127"/>
      <c r="Z1495" s="127"/>
      <c r="AA1495" s="127"/>
      <c r="AB1495" s="127"/>
      <c r="AC1495" s="127"/>
      <c r="AD1495" s="127"/>
      <c r="AE1495" s="127"/>
      <c r="AF1495" s="127"/>
      <c r="AG1495" s="127"/>
      <c r="AH1495" s="127"/>
      <c r="AI1495" s="127"/>
      <c r="AJ1495" s="127"/>
      <c r="AK1495" s="127"/>
    </row>
    <row r="1496" spans="2:37" s="140" customFormat="1" ht="18" customHeight="1" x14ac:dyDescent="0.2">
      <c r="B1496" s="141"/>
      <c r="C1496" s="129"/>
      <c r="D1496" s="156"/>
      <c r="E1496" s="148"/>
      <c r="F1496" s="148"/>
      <c r="G1496" s="127"/>
      <c r="H1496" s="148"/>
      <c r="I1496" s="127"/>
      <c r="J1496" s="127"/>
      <c r="K1496" s="127"/>
      <c r="L1496" s="127"/>
      <c r="M1496" s="127"/>
      <c r="N1496" s="127"/>
      <c r="O1496" s="127"/>
      <c r="P1496" s="127"/>
      <c r="Q1496" s="127"/>
      <c r="R1496" s="127"/>
      <c r="S1496" s="127"/>
      <c r="T1496" s="127"/>
      <c r="U1496" s="127"/>
      <c r="V1496" s="127"/>
      <c r="W1496" s="127"/>
      <c r="X1496" s="127"/>
      <c r="Y1496" s="127"/>
      <c r="Z1496" s="127"/>
      <c r="AA1496" s="127"/>
      <c r="AB1496" s="127"/>
      <c r="AC1496" s="127"/>
      <c r="AD1496" s="127"/>
      <c r="AE1496" s="127"/>
      <c r="AF1496" s="127"/>
      <c r="AG1496" s="127"/>
      <c r="AH1496" s="127"/>
      <c r="AI1496" s="127"/>
      <c r="AJ1496" s="127"/>
      <c r="AK1496" s="127"/>
    </row>
    <row r="1497" spans="2:37" s="140" customFormat="1" ht="18" customHeight="1" x14ac:dyDescent="0.2">
      <c r="B1497" s="141"/>
      <c r="C1497" s="129"/>
      <c r="D1497" s="156"/>
      <c r="E1497" s="148"/>
      <c r="F1497" s="148"/>
      <c r="G1497" s="127"/>
      <c r="H1497" s="148"/>
      <c r="I1497" s="127"/>
      <c r="J1497" s="127"/>
      <c r="K1497" s="127"/>
      <c r="L1497" s="127"/>
      <c r="M1497" s="127"/>
      <c r="N1497" s="127"/>
      <c r="O1497" s="127"/>
      <c r="P1497" s="127"/>
      <c r="Q1497" s="127"/>
      <c r="R1497" s="127"/>
      <c r="S1497" s="127"/>
      <c r="T1497" s="127"/>
      <c r="U1497" s="127"/>
      <c r="V1497" s="127"/>
      <c r="W1497" s="127"/>
      <c r="X1497" s="127"/>
      <c r="Y1497" s="127"/>
      <c r="Z1497" s="127"/>
      <c r="AA1497" s="127"/>
      <c r="AB1497" s="127"/>
      <c r="AC1497" s="127"/>
      <c r="AD1497" s="127"/>
      <c r="AE1497" s="127"/>
      <c r="AF1497" s="127"/>
      <c r="AG1497" s="127"/>
      <c r="AH1497" s="127"/>
      <c r="AI1497" s="127"/>
      <c r="AJ1497" s="127"/>
      <c r="AK1497" s="127"/>
    </row>
    <row r="1498" spans="2:37" s="140" customFormat="1" ht="18" customHeight="1" x14ac:dyDescent="0.2">
      <c r="B1498" s="141"/>
      <c r="C1498" s="129"/>
      <c r="D1498" s="156"/>
      <c r="E1498" s="148"/>
      <c r="F1498" s="148"/>
      <c r="G1498" s="127"/>
      <c r="H1498" s="148"/>
      <c r="I1498" s="127"/>
      <c r="J1498" s="127"/>
      <c r="K1498" s="127"/>
      <c r="L1498" s="127"/>
      <c r="M1498" s="127"/>
      <c r="N1498" s="127"/>
      <c r="O1498" s="127"/>
      <c r="P1498" s="127"/>
      <c r="Q1498" s="127"/>
      <c r="R1498" s="127"/>
      <c r="S1498" s="127"/>
      <c r="T1498" s="127"/>
      <c r="U1498" s="127"/>
      <c r="V1498" s="127"/>
      <c r="W1498" s="127"/>
      <c r="X1498" s="127"/>
      <c r="Y1498" s="127"/>
      <c r="Z1498" s="127"/>
      <c r="AA1498" s="127"/>
      <c r="AB1498" s="127"/>
      <c r="AC1498" s="127"/>
      <c r="AD1498" s="127"/>
      <c r="AE1498" s="127"/>
      <c r="AF1498" s="127"/>
      <c r="AG1498" s="127"/>
      <c r="AH1498" s="127"/>
      <c r="AI1498" s="127"/>
      <c r="AJ1498" s="127"/>
      <c r="AK1498" s="127"/>
    </row>
    <row r="1499" spans="2:37" s="140" customFormat="1" ht="18" customHeight="1" x14ac:dyDescent="0.2">
      <c r="B1499" s="141"/>
      <c r="C1499" s="129"/>
      <c r="D1499" s="156"/>
      <c r="E1499" s="148"/>
      <c r="F1499" s="148"/>
      <c r="G1499" s="127"/>
      <c r="H1499" s="148"/>
      <c r="I1499" s="127"/>
      <c r="J1499" s="127"/>
      <c r="K1499" s="127"/>
      <c r="L1499" s="127"/>
      <c r="M1499" s="127"/>
      <c r="N1499" s="127"/>
      <c r="O1499" s="127"/>
      <c r="P1499" s="127"/>
      <c r="Q1499" s="127"/>
      <c r="R1499" s="127"/>
      <c r="S1499" s="127"/>
      <c r="T1499" s="127"/>
      <c r="U1499" s="127"/>
      <c r="V1499" s="127"/>
      <c r="W1499" s="127"/>
      <c r="X1499" s="127"/>
      <c r="Y1499" s="127"/>
      <c r="Z1499" s="127"/>
      <c r="AA1499" s="127"/>
      <c r="AB1499" s="127"/>
      <c r="AC1499" s="127"/>
      <c r="AD1499" s="127"/>
      <c r="AE1499" s="127"/>
      <c r="AF1499" s="127"/>
      <c r="AG1499" s="127"/>
      <c r="AH1499" s="127"/>
      <c r="AI1499" s="127"/>
      <c r="AJ1499" s="127"/>
      <c r="AK1499" s="127"/>
    </row>
    <row r="1500" spans="2:37" s="140" customFormat="1" ht="18" customHeight="1" x14ac:dyDescent="0.2">
      <c r="B1500" s="141"/>
      <c r="C1500" s="129"/>
      <c r="D1500" s="156"/>
      <c r="E1500" s="148"/>
      <c r="F1500" s="148"/>
      <c r="G1500" s="127"/>
      <c r="H1500" s="148"/>
      <c r="I1500" s="127"/>
      <c r="J1500" s="127"/>
      <c r="K1500" s="127"/>
      <c r="L1500" s="127"/>
      <c r="M1500" s="127"/>
      <c r="N1500" s="127"/>
      <c r="O1500" s="127"/>
      <c r="P1500" s="127"/>
      <c r="Q1500" s="127"/>
      <c r="R1500" s="127"/>
      <c r="S1500" s="127"/>
      <c r="T1500" s="127"/>
      <c r="U1500" s="127"/>
      <c r="V1500" s="127"/>
      <c r="W1500" s="127"/>
      <c r="X1500" s="127"/>
      <c r="Y1500" s="127"/>
      <c r="Z1500" s="127"/>
      <c r="AA1500" s="127"/>
      <c r="AB1500" s="127"/>
      <c r="AC1500" s="127"/>
      <c r="AD1500" s="127"/>
      <c r="AE1500" s="127"/>
      <c r="AF1500" s="127"/>
      <c r="AG1500" s="127"/>
      <c r="AH1500" s="127"/>
      <c r="AI1500" s="127"/>
      <c r="AJ1500" s="127"/>
      <c r="AK1500" s="127"/>
    </row>
    <row r="1501" spans="2:37" s="140" customFormat="1" ht="18" customHeight="1" x14ac:dyDescent="0.2">
      <c r="B1501" s="141"/>
      <c r="C1501" s="129"/>
      <c r="D1501" s="156"/>
      <c r="E1501" s="148"/>
      <c r="F1501" s="148"/>
      <c r="G1501" s="127"/>
      <c r="H1501" s="148"/>
      <c r="I1501" s="127"/>
      <c r="J1501" s="127"/>
      <c r="K1501" s="127"/>
      <c r="L1501" s="127"/>
      <c r="M1501" s="127"/>
      <c r="N1501" s="127"/>
      <c r="O1501" s="127"/>
      <c r="P1501" s="127"/>
      <c r="Q1501" s="127"/>
      <c r="R1501" s="127"/>
      <c r="S1501" s="127"/>
      <c r="T1501" s="127"/>
      <c r="U1501" s="127"/>
      <c r="V1501" s="127"/>
      <c r="W1501" s="127"/>
      <c r="X1501" s="127"/>
      <c r="Y1501" s="127"/>
      <c r="Z1501" s="127"/>
      <c r="AA1501" s="127"/>
      <c r="AB1501" s="127"/>
      <c r="AC1501" s="127"/>
      <c r="AD1501" s="127"/>
      <c r="AE1501" s="127"/>
      <c r="AF1501" s="127"/>
      <c r="AG1501" s="127"/>
      <c r="AH1501" s="127"/>
      <c r="AI1501" s="127"/>
      <c r="AJ1501" s="127"/>
      <c r="AK1501" s="127"/>
    </row>
    <row r="1502" spans="2:37" s="140" customFormat="1" ht="18" customHeight="1" x14ac:dyDescent="0.2">
      <c r="B1502" s="141"/>
      <c r="C1502" s="129"/>
      <c r="D1502" s="156"/>
      <c r="E1502" s="148"/>
      <c r="F1502" s="148"/>
      <c r="G1502" s="127"/>
      <c r="H1502" s="148"/>
      <c r="I1502" s="127"/>
      <c r="J1502" s="127"/>
      <c r="K1502" s="127"/>
      <c r="L1502" s="127"/>
      <c r="M1502" s="127"/>
      <c r="N1502" s="127"/>
      <c r="O1502" s="127"/>
      <c r="P1502" s="127"/>
      <c r="Q1502" s="127"/>
      <c r="R1502" s="127"/>
      <c r="S1502" s="127"/>
      <c r="T1502" s="127"/>
      <c r="U1502" s="127"/>
      <c r="V1502" s="127"/>
      <c r="W1502" s="127"/>
      <c r="X1502" s="127"/>
      <c r="Y1502" s="127"/>
      <c r="Z1502" s="127"/>
      <c r="AA1502" s="127"/>
      <c r="AB1502" s="127"/>
      <c r="AC1502" s="127"/>
      <c r="AD1502" s="127"/>
      <c r="AE1502" s="127"/>
      <c r="AF1502" s="127"/>
      <c r="AG1502" s="127"/>
      <c r="AH1502" s="127"/>
      <c r="AI1502" s="127"/>
      <c r="AJ1502" s="127"/>
      <c r="AK1502" s="127"/>
    </row>
    <row r="1503" spans="2:37" s="140" customFormat="1" ht="18" customHeight="1" x14ac:dyDescent="0.2">
      <c r="B1503" s="141"/>
      <c r="C1503" s="129"/>
      <c r="D1503" s="156"/>
      <c r="E1503" s="148"/>
      <c r="F1503" s="148"/>
      <c r="G1503" s="127"/>
      <c r="H1503" s="148"/>
      <c r="I1503" s="127"/>
      <c r="J1503" s="127"/>
      <c r="K1503" s="127"/>
      <c r="L1503" s="127"/>
      <c r="M1503" s="127"/>
      <c r="N1503" s="127"/>
      <c r="O1503" s="127"/>
      <c r="P1503" s="127"/>
      <c r="Q1503" s="127"/>
      <c r="R1503" s="127"/>
      <c r="S1503" s="127"/>
      <c r="T1503" s="127"/>
      <c r="U1503" s="127"/>
      <c r="V1503" s="127"/>
      <c r="W1503" s="127"/>
      <c r="X1503" s="127"/>
      <c r="Y1503" s="127"/>
      <c r="Z1503" s="127"/>
      <c r="AA1503" s="127"/>
      <c r="AB1503" s="127"/>
      <c r="AC1503" s="127"/>
      <c r="AD1503" s="127"/>
      <c r="AE1503" s="127"/>
      <c r="AF1503" s="127"/>
      <c r="AG1503" s="127"/>
      <c r="AH1503" s="127"/>
      <c r="AI1503" s="127"/>
      <c r="AJ1503" s="127"/>
      <c r="AK1503" s="127"/>
    </row>
    <row r="1504" spans="2:37" s="140" customFormat="1" ht="18" customHeight="1" x14ac:dyDescent="0.2">
      <c r="B1504" s="141"/>
      <c r="C1504" s="129"/>
      <c r="D1504" s="156"/>
      <c r="E1504" s="148"/>
      <c r="F1504" s="148"/>
      <c r="G1504" s="127"/>
      <c r="H1504" s="148"/>
      <c r="I1504" s="127"/>
      <c r="J1504" s="127"/>
      <c r="K1504" s="127"/>
      <c r="L1504" s="127"/>
      <c r="M1504" s="127"/>
      <c r="N1504" s="127"/>
      <c r="O1504" s="127"/>
      <c r="P1504" s="127"/>
      <c r="Q1504" s="127"/>
      <c r="R1504" s="127"/>
      <c r="S1504" s="127"/>
      <c r="T1504" s="127"/>
      <c r="U1504" s="127"/>
      <c r="V1504" s="127"/>
      <c r="W1504" s="127"/>
      <c r="X1504" s="127"/>
      <c r="Y1504" s="127"/>
      <c r="Z1504" s="127"/>
      <c r="AA1504" s="127"/>
      <c r="AB1504" s="127"/>
      <c r="AC1504" s="127"/>
      <c r="AD1504" s="127"/>
      <c r="AE1504" s="127"/>
      <c r="AF1504" s="127"/>
      <c r="AG1504" s="127"/>
      <c r="AH1504" s="127"/>
      <c r="AI1504" s="127"/>
      <c r="AJ1504" s="127"/>
      <c r="AK1504" s="127"/>
    </row>
    <row r="1505" spans="2:37" s="140" customFormat="1" ht="18" customHeight="1" x14ac:dyDescent="0.2">
      <c r="B1505" s="141"/>
      <c r="C1505" s="129"/>
      <c r="D1505" s="156"/>
      <c r="E1505" s="148"/>
      <c r="F1505" s="148"/>
      <c r="G1505" s="127"/>
      <c r="H1505" s="148"/>
      <c r="I1505" s="127"/>
      <c r="J1505" s="127"/>
      <c r="K1505" s="127"/>
      <c r="L1505" s="127"/>
      <c r="M1505" s="127"/>
      <c r="N1505" s="127"/>
      <c r="O1505" s="127"/>
      <c r="P1505" s="127"/>
      <c r="Q1505" s="127"/>
      <c r="R1505" s="127"/>
      <c r="S1505" s="127"/>
      <c r="T1505" s="127"/>
      <c r="U1505" s="127"/>
      <c r="V1505" s="127"/>
      <c r="W1505" s="127"/>
      <c r="X1505" s="127"/>
      <c r="Y1505" s="127"/>
      <c r="Z1505" s="127"/>
      <c r="AA1505" s="127"/>
      <c r="AB1505" s="127"/>
      <c r="AC1505" s="127"/>
      <c r="AD1505" s="127"/>
      <c r="AE1505" s="127"/>
      <c r="AF1505" s="127"/>
      <c r="AG1505" s="127"/>
      <c r="AH1505" s="127"/>
      <c r="AI1505" s="127"/>
      <c r="AJ1505" s="127"/>
      <c r="AK1505" s="127"/>
    </row>
    <row r="1506" spans="2:37" s="140" customFormat="1" ht="18" customHeight="1" x14ac:dyDescent="0.2">
      <c r="B1506" s="141"/>
      <c r="C1506" s="129"/>
      <c r="D1506" s="156"/>
      <c r="E1506" s="148"/>
      <c r="F1506" s="148"/>
      <c r="G1506" s="127"/>
      <c r="H1506" s="148"/>
      <c r="I1506" s="127"/>
      <c r="J1506" s="127"/>
      <c r="K1506" s="127"/>
      <c r="L1506" s="127"/>
      <c r="M1506" s="127"/>
      <c r="N1506" s="127"/>
      <c r="O1506" s="127"/>
      <c r="P1506" s="127"/>
      <c r="Q1506" s="127"/>
      <c r="R1506" s="127"/>
      <c r="S1506" s="127"/>
      <c r="T1506" s="127"/>
      <c r="U1506" s="127"/>
      <c r="V1506" s="127"/>
      <c r="W1506" s="127"/>
      <c r="X1506" s="127"/>
      <c r="Y1506" s="127"/>
      <c r="Z1506" s="127"/>
      <c r="AA1506" s="127"/>
      <c r="AB1506" s="127"/>
      <c r="AC1506" s="127"/>
      <c r="AD1506" s="127"/>
      <c r="AE1506" s="127"/>
      <c r="AF1506" s="127"/>
      <c r="AG1506" s="127"/>
      <c r="AH1506" s="127"/>
      <c r="AI1506" s="127"/>
      <c r="AJ1506" s="127"/>
      <c r="AK1506" s="127"/>
    </row>
    <row r="1507" spans="2:37" s="140" customFormat="1" ht="18" customHeight="1" x14ac:dyDescent="0.2">
      <c r="B1507" s="141"/>
      <c r="C1507" s="129"/>
      <c r="D1507" s="156"/>
      <c r="E1507" s="148"/>
      <c r="F1507" s="148"/>
      <c r="G1507" s="127"/>
      <c r="H1507" s="148"/>
      <c r="I1507" s="127"/>
      <c r="J1507" s="127"/>
      <c r="K1507" s="127"/>
      <c r="L1507" s="127"/>
      <c r="M1507" s="127"/>
      <c r="N1507" s="127"/>
      <c r="O1507" s="127"/>
      <c r="P1507" s="127"/>
      <c r="Q1507" s="127"/>
      <c r="R1507" s="127"/>
      <c r="S1507" s="127"/>
      <c r="T1507" s="127"/>
      <c r="U1507" s="127"/>
      <c r="V1507" s="127"/>
      <c r="W1507" s="127"/>
      <c r="X1507" s="127"/>
      <c r="Y1507" s="127"/>
      <c r="Z1507" s="127"/>
      <c r="AA1507" s="127"/>
      <c r="AB1507" s="127"/>
      <c r="AC1507" s="127"/>
      <c r="AD1507" s="127"/>
      <c r="AE1507" s="127"/>
      <c r="AF1507" s="127"/>
      <c r="AG1507" s="127"/>
      <c r="AH1507" s="127"/>
      <c r="AI1507" s="127"/>
      <c r="AJ1507" s="127"/>
      <c r="AK1507" s="127"/>
    </row>
    <row r="1508" spans="2:37" s="140" customFormat="1" ht="18" customHeight="1" x14ac:dyDescent="0.2">
      <c r="B1508" s="141"/>
      <c r="C1508" s="129"/>
      <c r="D1508" s="156"/>
      <c r="E1508" s="148"/>
      <c r="F1508" s="148"/>
      <c r="G1508" s="127"/>
      <c r="H1508" s="148"/>
      <c r="I1508" s="127"/>
      <c r="J1508" s="127"/>
      <c r="K1508" s="127"/>
      <c r="L1508" s="127"/>
      <c r="M1508" s="127"/>
      <c r="N1508" s="127"/>
      <c r="O1508" s="127"/>
      <c r="P1508" s="127"/>
      <c r="Q1508" s="127"/>
      <c r="R1508" s="127"/>
      <c r="S1508" s="127"/>
      <c r="T1508" s="127"/>
      <c r="U1508" s="127"/>
      <c r="V1508" s="127"/>
      <c r="W1508" s="127"/>
      <c r="X1508" s="127"/>
      <c r="Y1508" s="127"/>
      <c r="Z1508" s="127"/>
      <c r="AA1508" s="127"/>
      <c r="AB1508" s="127"/>
      <c r="AC1508" s="127"/>
      <c r="AD1508" s="127"/>
      <c r="AE1508" s="127"/>
      <c r="AF1508" s="127"/>
      <c r="AG1508" s="127"/>
      <c r="AH1508" s="127"/>
      <c r="AI1508" s="127"/>
      <c r="AJ1508" s="127"/>
      <c r="AK1508" s="127"/>
    </row>
    <row r="1509" spans="2:37" s="140" customFormat="1" ht="18" customHeight="1" x14ac:dyDescent="0.2">
      <c r="B1509" s="141"/>
      <c r="C1509" s="129"/>
      <c r="D1509" s="156"/>
      <c r="E1509" s="148"/>
      <c r="F1509" s="148"/>
      <c r="G1509" s="127"/>
      <c r="H1509" s="148"/>
      <c r="I1509" s="127"/>
      <c r="J1509" s="127"/>
      <c r="K1509" s="127"/>
      <c r="L1509" s="127"/>
      <c r="M1509" s="127"/>
      <c r="N1509" s="127"/>
      <c r="O1509" s="127"/>
      <c r="P1509" s="127"/>
      <c r="Q1509" s="127"/>
      <c r="R1509" s="127"/>
      <c r="S1509" s="127"/>
      <c r="T1509" s="127"/>
      <c r="U1509" s="127"/>
      <c r="V1509" s="127"/>
      <c r="W1509" s="127"/>
      <c r="X1509" s="127"/>
      <c r="Y1509" s="127"/>
      <c r="Z1509" s="127"/>
      <c r="AA1509" s="127"/>
      <c r="AB1509" s="127"/>
      <c r="AC1509" s="127"/>
      <c r="AD1509" s="127"/>
      <c r="AE1509" s="127"/>
      <c r="AF1509" s="127"/>
      <c r="AG1509" s="127"/>
      <c r="AH1509" s="127"/>
      <c r="AI1509" s="127"/>
      <c r="AJ1509" s="127"/>
      <c r="AK1509" s="127"/>
    </row>
    <row r="1510" spans="2:37" s="140" customFormat="1" ht="18" customHeight="1" x14ac:dyDescent="0.2">
      <c r="B1510" s="141"/>
      <c r="C1510" s="129"/>
      <c r="D1510" s="156"/>
      <c r="E1510" s="148"/>
      <c r="F1510" s="148"/>
      <c r="G1510" s="127"/>
      <c r="H1510" s="148"/>
      <c r="I1510" s="127"/>
      <c r="J1510" s="127"/>
      <c r="K1510" s="127"/>
      <c r="L1510" s="127"/>
      <c r="M1510" s="127"/>
      <c r="N1510" s="127"/>
      <c r="O1510" s="127"/>
      <c r="P1510" s="127"/>
      <c r="Q1510" s="127"/>
      <c r="R1510" s="127"/>
      <c r="S1510" s="127"/>
      <c r="T1510" s="127"/>
      <c r="U1510" s="127"/>
      <c r="V1510" s="127"/>
      <c r="W1510" s="127"/>
      <c r="X1510" s="127"/>
      <c r="Y1510" s="127"/>
      <c r="Z1510" s="127"/>
      <c r="AA1510" s="127"/>
      <c r="AB1510" s="127"/>
      <c r="AC1510" s="127"/>
      <c r="AD1510" s="127"/>
      <c r="AE1510" s="127"/>
      <c r="AF1510" s="127"/>
      <c r="AG1510" s="127"/>
      <c r="AH1510" s="127"/>
      <c r="AI1510" s="127"/>
      <c r="AJ1510" s="127"/>
      <c r="AK1510" s="127"/>
    </row>
    <row r="1511" spans="2:37" s="140" customFormat="1" ht="18" customHeight="1" x14ac:dyDescent="0.2">
      <c r="B1511" s="141"/>
      <c r="C1511" s="129"/>
      <c r="D1511" s="156"/>
      <c r="E1511" s="148"/>
      <c r="F1511" s="148"/>
      <c r="G1511" s="127"/>
      <c r="H1511" s="148"/>
      <c r="I1511" s="127"/>
      <c r="J1511" s="127"/>
      <c r="K1511" s="127"/>
      <c r="L1511" s="127"/>
      <c r="M1511" s="127"/>
      <c r="N1511" s="127"/>
      <c r="O1511" s="127"/>
      <c r="P1511" s="127"/>
      <c r="Q1511" s="127"/>
      <c r="R1511" s="127"/>
      <c r="S1511" s="127"/>
      <c r="T1511" s="127"/>
      <c r="U1511" s="127"/>
      <c r="V1511" s="127"/>
      <c r="W1511" s="127"/>
      <c r="X1511" s="127"/>
      <c r="Y1511" s="127"/>
      <c r="Z1511" s="127"/>
      <c r="AA1511" s="127"/>
      <c r="AB1511" s="127"/>
      <c r="AC1511" s="127"/>
      <c r="AD1511" s="127"/>
      <c r="AE1511" s="127"/>
      <c r="AF1511" s="127"/>
      <c r="AG1511" s="127"/>
      <c r="AH1511" s="127"/>
      <c r="AI1511" s="127"/>
      <c r="AJ1511" s="127"/>
      <c r="AK1511" s="127"/>
    </row>
    <row r="1512" spans="2:37" s="140" customFormat="1" ht="18" customHeight="1" x14ac:dyDescent="0.2">
      <c r="B1512" s="141"/>
      <c r="C1512" s="129"/>
      <c r="D1512" s="156"/>
      <c r="E1512" s="148"/>
      <c r="F1512" s="148"/>
      <c r="G1512" s="127"/>
      <c r="H1512" s="148"/>
      <c r="I1512" s="127"/>
      <c r="J1512" s="127"/>
      <c r="K1512" s="127"/>
      <c r="L1512" s="127"/>
      <c r="M1512" s="127"/>
      <c r="N1512" s="127"/>
      <c r="O1512" s="127"/>
      <c r="P1512" s="127"/>
      <c r="Q1512" s="127"/>
      <c r="R1512" s="127"/>
      <c r="S1512" s="127"/>
      <c r="T1512" s="127"/>
      <c r="U1512" s="127"/>
      <c r="V1512" s="127"/>
      <c r="W1512" s="127"/>
      <c r="X1512" s="127"/>
      <c r="Y1512" s="127"/>
      <c r="Z1512" s="127"/>
      <c r="AA1512" s="127"/>
      <c r="AB1512" s="127"/>
      <c r="AC1512" s="127"/>
      <c r="AD1512" s="127"/>
      <c r="AE1512" s="127"/>
      <c r="AF1512" s="127"/>
      <c r="AG1512" s="127"/>
      <c r="AH1512" s="127"/>
      <c r="AI1512" s="127"/>
      <c r="AJ1512" s="127"/>
      <c r="AK1512" s="127"/>
    </row>
    <row r="1513" spans="2:37" s="140" customFormat="1" ht="18" customHeight="1" x14ac:dyDescent="0.2">
      <c r="B1513" s="141"/>
      <c r="C1513" s="129"/>
      <c r="D1513" s="156"/>
      <c r="E1513" s="148"/>
      <c r="F1513" s="148"/>
      <c r="G1513" s="127"/>
      <c r="H1513" s="148"/>
      <c r="I1513" s="127"/>
      <c r="J1513" s="127"/>
      <c r="K1513" s="127"/>
      <c r="L1513" s="127"/>
      <c r="M1513" s="127"/>
      <c r="N1513" s="127"/>
      <c r="O1513" s="127"/>
      <c r="P1513" s="127"/>
      <c r="Q1513" s="127"/>
      <c r="R1513" s="127"/>
      <c r="S1513" s="127"/>
      <c r="T1513" s="127"/>
      <c r="U1513" s="127"/>
      <c r="V1513" s="127"/>
      <c r="W1513" s="127"/>
      <c r="X1513" s="127"/>
      <c r="Y1513" s="127"/>
      <c r="Z1513" s="127"/>
      <c r="AA1513" s="127"/>
      <c r="AB1513" s="127"/>
      <c r="AC1513" s="127"/>
      <c r="AD1513" s="127"/>
      <c r="AE1513" s="127"/>
      <c r="AF1513" s="127"/>
      <c r="AG1513" s="127"/>
      <c r="AH1513" s="127"/>
      <c r="AI1513" s="127"/>
      <c r="AJ1513" s="127"/>
      <c r="AK1513" s="127"/>
    </row>
    <row r="1514" spans="2:37" s="140" customFormat="1" ht="18" customHeight="1" x14ac:dyDescent="0.2">
      <c r="B1514" s="141"/>
      <c r="C1514" s="129"/>
      <c r="D1514" s="156"/>
      <c r="E1514" s="148"/>
      <c r="F1514" s="148"/>
      <c r="G1514" s="127"/>
      <c r="H1514" s="148"/>
      <c r="I1514" s="127"/>
      <c r="J1514" s="127"/>
      <c r="K1514" s="127"/>
      <c r="L1514" s="127"/>
      <c r="M1514" s="127"/>
      <c r="N1514" s="127"/>
      <c r="O1514" s="127"/>
      <c r="P1514" s="127"/>
      <c r="Q1514" s="127"/>
      <c r="R1514" s="127"/>
      <c r="S1514" s="127"/>
      <c r="T1514" s="127"/>
      <c r="U1514" s="127"/>
      <c r="V1514" s="127"/>
      <c r="W1514" s="127"/>
      <c r="X1514" s="127"/>
      <c r="Y1514" s="127"/>
      <c r="Z1514" s="127"/>
      <c r="AA1514" s="127"/>
      <c r="AB1514" s="127"/>
      <c r="AC1514" s="127"/>
      <c r="AD1514" s="127"/>
      <c r="AE1514" s="127"/>
      <c r="AF1514" s="127"/>
      <c r="AG1514" s="127"/>
      <c r="AH1514" s="127"/>
      <c r="AI1514" s="127"/>
      <c r="AJ1514" s="127"/>
      <c r="AK1514" s="127"/>
    </row>
    <row r="1515" spans="2:37" s="140" customFormat="1" ht="18" customHeight="1" x14ac:dyDescent="0.2">
      <c r="B1515" s="141"/>
      <c r="C1515" s="129"/>
      <c r="D1515" s="156"/>
      <c r="E1515" s="148"/>
      <c r="F1515" s="148"/>
      <c r="G1515" s="127"/>
      <c r="H1515" s="148"/>
      <c r="I1515" s="127"/>
      <c r="J1515" s="127"/>
      <c r="K1515" s="127"/>
      <c r="L1515" s="127"/>
      <c r="M1515" s="127"/>
      <c r="N1515" s="127"/>
      <c r="O1515" s="127"/>
      <c r="P1515" s="127"/>
      <c r="Q1515" s="127"/>
      <c r="R1515" s="127"/>
      <c r="S1515" s="127"/>
      <c r="T1515" s="127"/>
      <c r="U1515" s="127"/>
      <c r="V1515" s="127"/>
      <c r="W1515" s="127"/>
      <c r="X1515" s="127"/>
      <c r="Y1515" s="127"/>
      <c r="Z1515" s="127"/>
      <c r="AA1515" s="127"/>
      <c r="AB1515" s="127"/>
      <c r="AC1515" s="127"/>
      <c r="AD1515" s="127"/>
      <c r="AE1515" s="127"/>
      <c r="AF1515" s="127"/>
      <c r="AG1515" s="127"/>
      <c r="AH1515" s="127"/>
      <c r="AI1515" s="127"/>
      <c r="AJ1515" s="127"/>
      <c r="AK1515" s="127"/>
    </row>
    <row r="1516" spans="2:37" s="140" customFormat="1" ht="18" customHeight="1" x14ac:dyDescent="0.2">
      <c r="B1516" s="141"/>
      <c r="C1516" s="129"/>
      <c r="D1516" s="156"/>
      <c r="E1516" s="148"/>
      <c r="F1516" s="148"/>
      <c r="G1516" s="127"/>
      <c r="H1516" s="148"/>
      <c r="I1516" s="127"/>
      <c r="J1516" s="127"/>
      <c r="K1516" s="127"/>
      <c r="L1516" s="127"/>
      <c r="M1516" s="127"/>
      <c r="N1516" s="127"/>
      <c r="O1516" s="127"/>
      <c r="P1516" s="127"/>
      <c r="Q1516" s="127"/>
      <c r="R1516" s="127"/>
      <c r="S1516" s="127"/>
      <c r="T1516" s="127"/>
      <c r="U1516" s="127"/>
      <c r="V1516" s="127"/>
      <c r="W1516" s="127"/>
      <c r="X1516" s="127"/>
      <c r="Y1516" s="127"/>
      <c r="Z1516" s="127"/>
      <c r="AA1516" s="127"/>
      <c r="AB1516" s="127"/>
      <c r="AC1516" s="127"/>
      <c r="AD1516" s="127"/>
      <c r="AE1516" s="127"/>
      <c r="AF1516" s="127"/>
      <c r="AG1516" s="127"/>
      <c r="AH1516" s="127"/>
      <c r="AI1516" s="127"/>
      <c r="AJ1516" s="127"/>
      <c r="AK1516" s="127"/>
    </row>
    <row r="1517" spans="2:37" s="140" customFormat="1" ht="18" customHeight="1" x14ac:dyDescent="0.2">
      <c r="B1517" s="141"/>
      <c r="C1517" s="129"/>
      <c r="D1517" s="156"/>
      <c r="E1517" s="148"/>
      <c r="F1517" s="148"/>
      <c r="G1517" s="127"/>
      <c r="H1517" s="148"/>
      <c r="I1517" s="127"/>
      <c r="J1517" s="127"/>
      <c r="K1517" s="127"/>
      <c r="L1517" s="127"/>
      <c r="M1517" s="127"/>
      <c r="N1517" s="127"/>
      <c r="O1517" s="127"/>
      <c r="P1517" s="127"/>
      <c r="Q1517" s="127"/>
      <c r="R1517" s="127"/>
      <c r="S1517" s="127"/>
      <c r="T1517" s="127"/>
      <c r="U1517" s="127"/>
      <c r="V1517" s="127"/>
      <c r="W1517" s="127"/>
      <c r="X1517" s="127"/>
      <c r="Y1517" s="127"/>
      <c r="Z1517" s="127"/>
      <c r="AA1517" s="127"/>
      <c r="AB1517" s="127"/>
      <c r="AC1517" s="127"/>
      <c r="AD1517" s="127"/>
      <c r="AE1517" s="127"/>
      <c r="AF1517" s="127"/>
      <c r="AG1517" s="127"/>
      <c r="AH1517" s="127"/>
      <c r="AI1517" s="127"/>
      <c r="AJ1517" s="127"/>
      <c r="AK1517" s="127"/>
    </row>
    <row r="1518" spans="2:37" s="140" customFormat="1" ht="18" customHeight="1" x14ac:dyDescent="0.2">
      <c r="B1518" s="141"/>
      <c r="C1518" s="129"/>
      <c r="D1518" s="156"/>
      <c r="E1518" s="148"/>
      <c r="F1518" s="148"/>
      <c r="G1518" s="127"/>
      <c r="H1518" s="148"/>
      <c r="I1518" s="127"/>
      <c r="J1518" s="127"/>
      <c r="K1518" s="127"/>
      <c r="L1518" s="127"/>
      <c r="M1518" s="127"/>
      <c r="N1518" s="127"/>
      <c r="O1518" s="127"/>
      <c r="P1518" s="127"/>
      <c r="Q1518" s="127"/>
      <c r="R1518" s="127"/>
      <c r="S1518" s="127"/>
      <c r="T1518" s="127"/>
      <c r="U1518" s="127"/>
      <c r="V1518" s="127"/>
      <c r="W1518" s="127"/>
      <c r="X1518" s="127"/>
      <c r="Y1518" s="127"/>
      <c r="Z1518" s="127"/>
      <c r="AA1518" s="127"/>
      <c r="AB1518" s="127"/>
      <c r="AC1518" s="127"/>
      <c r="AD1518" s="127"/>
      <c r="AE1518" s="127"/>
      <c r="AF1518" s="127"/>
      <c r="AG1518" s="127"/>
      <c r="AH1518" s="127"/>
      <c r="AI1518" s="127"/>
      <c r="AJ1518" s="127"/>
      <c r="AK1518" s="127"/>
    </row>
    <row r="1519" spans="2:37" s="140" customFormat="1" ht="18" customHeight="1" x14ac:dyDescent="0.2">
      <c r="B1519" s="141"/>
      <c r="C1519" s="129"/>
      <c r="D1519" s="156"/>
      <c r="E1519" s="148"/>
      <c r="F1519" s="148"/>
      <c r="G1519" s="127"/>
      <c r="H1519" s="148"/>
      <c r="I1519" s="127"/>
      <c r="J1519" s="127"/>
      <c r="K1519" s="127"/>
      <c r="L1519" s="127"/>
      <c r="M1519" s="127"/>
      <c r="N1519" s="127"/>
      <c r="O1519" s="127"/>
      <c r="P1519" s="127"/>
      <c r="Q1519" s="127"/>
      <c r="R1519" s="127"/>
      <c r="S1519" s="127"/>
      <c r="T1519" s="127"/>
      <c r="U1519" s="127"/>
      <c r="V1519" s="127"/>
      <c r="W1519" s="127"/>
      <c r="X1519" s="127"/>
      <c r="Y1519" s="127"/>
      <c r="Z1519" s="127"/>
      <c r="AA1519" s="127"/>
      <c r="AB1519" s="127"/>
      <c r="AC1519" s="127"/>
      <c r="AD1519" s="127"/>
      <c r="AE1519" s="127"/>
      <c r="AF1519" s="127"/>
      <c r="AG1519" s="127"/>
      <c r="AH1519" s="127"/>
      <c r="AI1519" s="127"/>
      <c r="AJ1519" s="127"/>
      <c r="AK1519" s="127"/>
    </row>
    <row r="1520" spans="2:37" s="140" customFormat="1" ht="18" customHeight="1" x14ac:dyDescent="0.2">
      <c r="B1520" s="141"/>
      <c r="C1520" s="129"/>
      <c r="D1520" s="156"/>
      <c r="E1520" s="148"/>
      <c r="F1520" s="148"/>
      <c r="G1520" s="127"/>
      <c r="H1520" s="148"/>
      <c r="I1520" s="127"/>
      <c r="J1520" s="127"/>
      <c r="K1520" s="127"/>
      <c r="L1520" s="127"/>
      <c r="M1520" s="127"/>
      <c r="N1520" s="127"/>
      <c r="O1520" s="127"/>
      <c r="P1520" s="127"/>
      <c r="Q1520" s="127"/>
      <c r="R1520" s="127"/>
      <c r="S1520" s="127"/>
      <c r="T1520" s="127"/>
      <c r="U1520" s="127"/>
      <c r="V1520" s="127"/>
      <c r="W1520" s="127"/>
      <c r="X1520" s="127"/>
      <c r="Y1520" s="127"/>
      <c r="Z1520" s="127"/>
      <c r="AA1520" s="127"/>
      <c r="AB1520" s="127"/>
      <c r="AC1520" s="127"/>
      <c r="AD1520" s="127"/>
      <c r="AE1520" s="127"/>
      <c r="AF1520" s="127"/>
      <c r="AG1520" s="127"/>
      <c r="AH1520" s="127"/>
      <c r="AI1520" s="127"/>
      <c r="AJ1520" s="127"/>
      <c r="AK1520" s="127"/>
    </row>
    <row r="1521" spans="2:37" s="140" customFormat="1" ht="18" customHeight="1" x14ac:dyDescent="0.2">
      <c r="B1521" s="141"/>
      <c r="C1521" s="129"/>
      <c r="D1521" s="156"/>
      <c r="E1521" s="148"/>
      <c r="F1521" s="148"/>
      <c r="G1521" s="127"/>
      <c r="H1521" s="148"/>
      <c r="I1521" s="127"/>
      <c r="J1521" s="127"/>
      <c r="K1521" s="127"/>
      <c r="L1521" s="127"/>
      <c r="M1521" s="127"/>
      <c r="N1521" s="127"/>
      <c r="O1521" s="127"/>
      <c r="P1521" s="127"/>
      <c r="Q1521" s="127"/>
      <c r="R1521" s="127"/>
      <c r="S1521" s="127"/>
      <c r="T1521" s="127"/>
      <c r="U1521" s="127"/>
      <c r="V1521" s="127"/>
      <c r="W1521" s="127"/>
      <c r="X1521" s="127"/>
      <c r="Y1521" s="127"/>
      <c r="Z1521" s="127"/>
      <c r="AA1521" s="127"/>
      <c r="AB1521" s="127"/>
      <c r="AC1521" s="127"/>
      <c r="AD1521" s="127"/>
      <c r="AE1521" s="127"/>
      <c r="AF1521" s="127"/>
      <c r="AG1521" s="127"/>
      <c r="AH1521" s="127"/>
      <c r="AI1521" s="127"/>
      <c r="AJ1521" s="127"/>
      <c r="AK1521" s="127"/>
    </row>
    <row r="1522" spans="2:37" s="140" customFormat="1" ht="18" customHeight="1" x14ac:dyDescent="0.2">
      <c r="B1522" s="141"/>
      <c r="C1522" s="129"/>
      <c r="D1522" s="156"/>
      <c r="E1522" s="148"/>
      <c r="F1522" s="148"/>
      <c r="G1522" s="127"/>
      <c r="H1522" s="148"/>
      <c r="I1522" s="127"/>
      <c r="J1522" s="127"/>
      <c r="K1522" s="127"/>
      <c r="L1522" s="127"/>
      <c r="M1522" s="127"/>
      <c r="N1522" s="127"/>
      <c r="O1522" s="127"/>
      <c r="P1522" s="127"/>
      <c r="Q1522" s="127"/>
      <c r="R1522" s="127"/>
      <c r="S1522" s="127"/>
      <c r="T1522" s="127"/>
      <c r="U1522" s="127"/>
      <c r="V1522" s="127"/>
      <c r="W1522" s="127"/>
      <c r="X1522" s="127"/>
      <c r="Y1522" s="127"/>
      <c r="Z1522" s="127"/>
      <c r="AA1522" s="127"/>
      <c r="AB1522" s="127"/>
      <c r="AC1522" s="127"/>
      <c r="AD1522" s="127"/>
      <c r="AE1522" s="127"/>
      <c r="AF1522" s="127"/>
      <c r="AG1522" s="127"/>
      <c r="AH1522" s="127"/>
      <c r="AI1522" s="127"/>
      <c r="AJ1522" s="127"/>
      <c r="AK1522" s="127"/>
    </row>
    <row r="1523" spans="2:37" s="140" customFormat="1" ht="18" customHeight="1" x14ac:dyDescent="0.2">
      <c r="B1523" s="141"/>
      <c r="C1523" s="129"/>
      <c r="D1523" s="156"/>
      <c r="E1523" s="148"/>
      <c r="F1523" s="148"/>
      <c r="G1523" s="127"/>
      <c r="H1523" s="148"/>
      <c r="I1523" s="127"/>
      <c r="J1523" s="127"/>
      <c r="K1523" s="127"/>
      <c r="L1523" s="127"/>
      <c r="M1523" s="127"/>
      <c r="N1523" s="127"/>
      <c r="O1523" s="127"/>
      <c r="P1523" s="127"/>
      <c r="Q1523" s="127"/>
      <c r="R1523" s="127"/>
      <c r="S1523" s="127"/>
      <c r="T1523" s="127"/>
      <c r="U1523" s="127"/>
      <c r="V1523" s="127"/>
      <c r="W1523" s="127"/>
      <c r="X1523" s="127"/>
      <c r="Y1523" s="127"/>
      <c r="Z1523" s="127"/>
      <c r="AA1523" s="127"/>
      <c r="AB1523" s="127"/>
      <c r="AC1523" s="127"/>
      <c r="AD1523" s="127"/>
      <c r="AE1523" s="127"/>
      <c r="AF1523" s="127"/>
      <c r="AG1523" s="127"/>
      <c r="AH1523" s="127"/>
      <c r="AI1523" s="127"/>
      <c r="AJ1523" s="127"/>
      <c r="AK1523" s="127"/>
    </row>
    <row r="1524" spans="2:37" s="140" customFormat="1" ht="18" customHeight="1" x14ac:dyDescent="0.2">
      <c r="B1524" s="141"/>
      <c r="C1524" s="129"/>
      <c r="D1524" s="156"/>
      <c r="E1524" s="148"/>
      <c r="F1524" s="148"/>
      <c r="G1524" s="127"/>
      <c r="H1524" s="148"/>
      <c r="I1524" s="127"/>
      <c r="J1524" s="127"/>
      <c r="K1524" s="127"/>
      <c r="L1524" s="127"/>
      <c r="M1524" s="127"/>
      <c r="N1524" s="127"/>
      <c r="O1524" s="127"/>
      <c r="P1524" s="127"/>
      <c r="Q1524" s="127"/>
      <c r="R1524" s="127"/>
      <c r="S1524" s="127"/>
      <c r="T1524" s="127"/>
      <c r="U1524" s="127"/>
      <c r="V1524" s="127"/>
      <c r="W1524" s="127"/>
      <c r="X1524" s="127"/>
      <c r="Y1524" s="127"/>
      <c r="Z1524" s="127"/>
      <c r="AA1524" s="127"/>
      <c r="AB1524" s="127"/>
      <c r="AC1524" s="127"/>
      <c r="AD1524" s="127"/>
      <c r="AE1524" s="127"/>
      <c r="AF1524" s="127"/>
      <c r="AG1524" s="127"/>
      <c r="AH1524" s="127"/>
      <c r="AI1524" s="127"/>
      <c r="AJ1524" s="127"/>
      <c r="AK1524" s="127"/>
    </row>
    <row r="1525" spans="2:37" s="140" customFormat="1" ht="18" customHeight="1" x14ac:dyDescent="0.2">
      <c r="B1525" s="141"/>
      <c r="C1525" s="129"/>
      <c r="D1525" s="156"/>
      <c r="E1525" s="148"/>
      <c r="F1525" s="148"/>
      <c r="G1525" s="127"/>
      <c r="H1525" s="148"/>
      <c r="I1525" s="127"/>
      <c r="J1525" s="127"/>
      <c r="K1525" s="127"/>
      <c r="L1525" s="127"/>
      <c r="M1525" s="127"/>
      <c r="N1525" s="127"/>
      <c r="O1525" s="127"/>
      <c r="P1525" s="127"/>
      <c r="Q1525" s="127"/>
      <c r="R1525" s="127"/>
      <c r="S1525" s="127"/>
      <c r="T1525" s="127"/>
      <c r="U1525" s="127"/>
      <c r="V1525" s="127"/>
      <c r="W1525" s="127"/>
      <c r="X1525" s="127"/>
      <c r="Y1525" s="127"/>
      <c r="Z1525" s="127"/>
      <c r="AA1525" s="127"/>
      <c r="AB1525" s="127"/>
      <c r="AC1525" s="127"/>
      <c r="AD1525" s="127"/>
      <c r="AE1525" s="127"/>
      <c r="AF1525" s="127"/>
      <c r="AG1525" s="127"/>
      <c r="AH1525" s="127"/>
      <c r="AI1525" s="127"/>
      <c r="AJ1525" s="127"/>
      <c r="AK1525" s="127"/>
    </row>
    <row r="1526" spans="2:37" s="140" customFormat="1" ht="18" customHeight="1" x14ac:dyDescent="0.2">
      <c r="B1526" s="141"/>
      <c r="C1526" s="129"/>
      <c r="D1526" s="156"/>
      <c r="E1526" s="148"/>
      <c r="F1526" s="148"/>
      <c r="G1526" s="127"/>
      <c r="H1526" s="148"/>
      <c r="I1526" s="127"/>
      <c r="J1526" s="127"/>
      <c r="K1526" s="127"/>
      <c r="L1526" s="127"/>
      <c r="M1526" s="127"/>
      <c r="N1526" s="127"/>
      <c r="O1526" s="127"/>
      <c r="P1526" s="127"/>
      <c r="Q1526" s="127"/>
      <c r="R1526" s="127"/>
      <c r="S1526" s="127"/>
      <c r="T1526" s="127"/>
      <c r="U1526" s="127"/>
      <c r="V1526" s="127"/>
      <c r="W1526" s="127"/>
      <c r="X1526" s="127"/>
      <c r="Y1526" s="127"/>
      <c r="Z1526" s="127"/>
      <c r="AA1526" s="127"/>
      <c r="AB1526" s="127"/>
      <c r="AC1526" s="127"/>
      <c r="AD1526" s="127"/>
      <c r="AE1526" s="127"/>
      <c r="AF1526" s="127"/>
      <c r="AG1526" s="127"/>
      <c r="AH1526" s="127"/>
      <c r="AI1526" s="127"/>
      <c r="AJ1526" s="127"/>
      <c r="AK1526" s="127"/>
    </row>
    <row r="1527" spans="2:37" s="140" customFormat="1" ht="18" customHeight="1" x14ac:dyDescent="0.2">
      <c r="B1527" s="141"/>
      <c r="C1527" s="129"/>
      <c r="D1527" s="156"/>
      <c r="E1527" s="148"/>
      <c r="F1527" s="148"/>
      <c r="G1527" s="127"/>
      <c r="H1527" s="148"/>
      <c r="I1527" s="127"/>
      <c r="J1527" s="127"/>
      <c r="K1527" s="127"/>
      <c r="L1527" s="127"/>
      <c r="M1527" s="127"/>
      <c r="N1527" s="127"/>
      <c r="O1527" s="127"/>
      <c r="P1527" s="127"/>
      <c r="Q1527" s="127"/>
      <c r="R1527" s="127"/>
      <c r="S1527" s="127"/>
      <c r="T1527" s="127"/>
      <c r="U1527" s="127"/>
      <c r="V1527" s="127"/>
      <c r="W1527" s="127"/>
      <c r="X1527" s="127"/>
      <c r="Y1527" s="127"/>
      <c r="Z1527" s="127"/>
      <c r="AA1527" s="127"/>
      <c r="AB1527" s="127"/>
      <c r="AC1527" s="127"/>
      <c r="AD1527" s="127"/>
      <c r="AE1527" s="127"/>
      <c r="AF1527" s="127"/>
      <c r="AG1527" s="127"/>
      <c r="AH1527" s="127"/>
      <c r="AI1527" s="127"/>
      <c r="AJ1527" s="127"/>
      <c r="AK1527" s="127"/>
    </row>
    <row r="1528" spans="2:37" s="140" customFormat="1" ht="18" customHeight="1" x14ac:dyDescent="0.2">
      <c r="B1528" s="141"/>
      <c r="C1528" s="129"/>
      <c r="D1528" s="156"/>
      <c r="E1528" s="148"/>
      <c r="F1528" s="148"/>
      <c r="G1528" s="127"/>
      <c r="H1528" s="148"/>
      <c r="I1528" s="127"/>
      <c r="J1528" s="127"/>
      <c r="K1528" s="127"/>
      <c r="L1528" s="127"/>
      <c r="M1528" s="127"/>
      <c r="N1528" s="127"/>
      <c r="O1528" s="127"/>
      <c r="P1528" s="127"/>
      <c r="Q1528" s="127"/>
      <c r="R1528" s="127"/>
      <c r="S1528" s="127"/>
      <c r="T1528" s="127"/>
      <c r="U1528" s="127"/>
      <c r="V1528" s="127"/>
      <c r="W1528" s="127"/>
      <c r="X1528" s="127"/>
      <c r="Y1528" s="127"/>
      <c r="Z1528" s="127"/>
      <c r="AA1528" s="127"/>
      <c r="AB1528" s="127"/>
      <c r="AC1528" s="127"/>
      <c r="AD1528" s="127"/>
      <c r="AE1528" s="127"/>
      <c r="AF1528" s="127"/>
      <c r="AG1528" s="127"/>
      <c r="AH1528" s="127"/>
      <c r="AI1528" s="127"/>
      <c r="AJ1528" s="127"/>
      <c r="AK1528" s="127"/>
    </row>
    <row r="1529" spans="2:37" s="140" customFormat="1" ht="18" customHeight="1" x14ac:dyDescent="0.2">
      <c r="B1529" s="141"/>
      <c r="C1529" s="129"/>
      <c r="D1529" s="156"/>
      <c r="E1529" s="148"/>
      <c r="F1529" s="148"/>
      <c r="G1529" s="127"/>
      <c r="H1529" s="148"/>
      <c r="I1529" s="127"/>
      <c r="J1529" s="127"/>
      <c r="K1529" s="127"/>
      <c r="L1529" s="127"/>
      <c r="M1529" s="127"/>
      <c r="N1529" s="127"/>
      <c r="O1529" s="127"/>
      <c r="P1529" s="127"/>
      <c r="Q1529" s="127"/>
      <c r="R1529" s="127"/>
      <c r="S1529" s="127"/>
      <c r="T1529" s="127"/>
      <c r="U1529" s="127"/>
      <c r="V1529" s="127"/>
      <c r="W1529" s="127"/>
      <c r="X1529" s="127"/>
      <c r="Y1529" s="127"/>
      <c r="Z1529" s="127"/>
      <c r="AA1529" s="127"/>
      <c r="AB1529" s="127"/>
      <c r="AC1529" s="127"/>
      <c r="AD1529" s="127"/>
      <c r="AE1529" s="127"/>
      <c r="AF1529" s="127"/>
      <c r="AG1529" s="127"/>
      <c r="AH1529" s="127"/>
      <c r="AI1529" s="127"/>
      <c r="AJ1529" s="127"/>
      <c r="AK1529" s="127"/>
    </row>
    <row r="1530" spans="2:37" s="140" customFormat="1" ht="18" customHeight="1" x14ac:dyDescent="0.2">
      <c r="B1530" s="141"/>
      <c r="C1530" s="129"/>
      <c r="D1530" s="156"/>
      <c r="E1530" s="148"/>
      <c r="F1530" s="148"/>
      <c r="G1530" s="127"/>
      <c r="H1530" s="148"/>
      <c r="I1530" s="127"/>
      <c r="J1530" s="127"/>
      <c r="K1530" s="127"/>
      <c r="L1530" s="127"/>
      <c r="M1530" s="127"/>
      <c r="N1530" s="127"/>
      <c r="O1530" s="127"/>
      <c r="P1530" s="127"/>
      <c r="Q1530" s="127"/>
      <c r="R1530" s="127"/>
      <c r="S1530" s="127"/>
      <c r="T1530" s="127"/>
      <c r="U1530" s="127"/>
      <c r="V1530" s="127"/>
      <c r="W1530" s="127"/>
      <c r="X1530" s="127"/>
      <c r="Y1530" s="127"/>
      <c r="Z1530" s="127"/>
      <c r="AA1530" s="127"/>
      <c r="AB1530" s="127"/>
      <c r="AC1530" s="127"/>
      <c r="AD1530" s="127"/>
      <c r="AE1530" s="127"/>
      <c r="AF1530" s="127"/>
      <c r="AG1530" s="127"/>
      <c r="AH1530" s="127"/>
      <c r="AI1530" s="127"/>
      <c r="AJ1530" s="127"/>
      <c r="AK1530" s="127"/>
    </row>
    <row r="1531" spans="2:37" s="140" customFormat="1" ht="18" customHeight="1" x14ac:dyDescent="0.2">
      <c r="B1531" s="141"/>
      <c r="C1531" s="129"/>
      <c r="D1531" s="156"/>
      <c r="E1531" s="148"/>
      <c r="F1531" s="148"/>
      <c r="G1531" s="127"/>
      <c r="H1531" s="148"/>
      <c r="I1531" s="127"/>
      <c r="J1531" s="127"/>
      <c r="K1531" s="127"/>
      <c r="L1531" s="127"/>
      <c r="M1531" s="127"/>
      <c r="N1531" s="127"/>
      <c r="O1531" s="127"/>
      <c r="P1531" s="127"/>
      <c r="Q1531" s="127"/>
      <c r="R1531" s="127"/>
      <c r="S1531" s="127"/>
      <c r="T1531" s="127"/>
      <c r="U1531" s="127"/>
      <c r="V1531" s="127"/>
      <c r="W1531" s="127"/>
      <c r="X1531" s="127"/>
      <c r="Y1531" s="127"/>
      <c r="Z1531" s="127"/>
      <c r="AA1531" s="127"/>
      <c r="AB1531" s="127"/>
      <c r="AC1531" s="127"/>
      <c r="AD1531" s="127"/>
      <c r="AE1531" s="127"/>
      <c r="AF1531" s="127"/>
      <c r="AG1531" s="127"/>
      <c r="AH1531" s="127"/>
      <c r="AI1531" s="127"/>
      <c r="AJ1531" s="127"/>
      <c r="AK1531" s="127"/>
    </row>
    <row r="1532" spans="2:37" s="140" customFormat="1" ht="18" customHeight="1" x14ac:dyDescent="0.2">
      <c r="B1532" s="141"/>
      <c r="C1532" s="129"/>
      <c r="D1532" s="156"/>
      <c r="E1532" s="148"/>
      <c r="F1532" s="148"/>
      <c r="G1532" s="127"/>
      <c r="H1532" s="148"/>
      <c r="I1532" s="127"/>
      <c r="J1532" s="127"/>
      <c r="K1532" s="127"/>
      <c r="L1532" s="127"/>
      <c r="M1532" s="127"/>
      <c r="N1532" s="127"/>
      <c r="O1532" s="127"/>
      <c r="P1532" s="127"/>
      <c r="Q1532" s="127"/>
      <c r="R1532" s="127"/>
      <c r="S1532" s="127"/>
      <c r="T1532" s="127"/>
      <c r="U1532" s="127"/>
      <c r="V1532" s="127"/>
      <c r="W1532" s="127"/>
      <c r="X1532" s="127"/>
      <c r="Y1532" s="127"/>
      <c r="Z1532" s="127"/>
      <c r="AA1532" s="127"/>
      <c r="AB1532" s="127"/>
      <c r="AC1532" s="127"/>
      <c r="AD1532" s="127"/>
      <c r="AE1532" s="127"/>
      <c r="AF1532" s="127"/>
      <c r="AG1532" s="127"/>
      <c r="AH1532" s="127"/>
      <c r="AI1532" s="127"/>
      <c r="AJ1532" s="127"/>
      <c r="AK1532" s="127"/>
    </row>
    <row r="1533" spans="2:37" s="140" customFormat="1" ht="18" customHeight="1" x14ac:dyDescent="0.2">
      <c r="B1533" s="141"/>
      <c r="C1533" s="129"/>
      <c r="D1533" s="156"/>
      <c r="E1533" s="148"/>
      <c r="F1533" s="148"/>
      <c r="G1533" s="127"/>
      <c r="H1533" s="148"/>
      <c r="I1533" s="127"/>
      <c r="J1533" s="127"/>
      <c r="K1533" s="127"/>
      <c r="L1533" s="127"/>
      <c r="M1533" s="127"/>
      <c r="N1533" s="127"/>
      <c r="O1533" s="127"/>
      <c r="P1533" s="127"/>
      <c r="Q1533" s="127"/>
      <c r="R1533" s="127"/>
      <c r="S1533" s="127"/>
      <c r="T1533" s="127"/>
      <c r="U1533" s="127"/>
      <c r="V1533" s="127"/>
      <c r="W1533" s="127"/>
      <c r="X1533" s="127"/>
      <c r="Y1533" s="127"/>
      <c r="Z1533" s="127"/>
      <c r="AA1533" s="127"/>
      <c r="AB1533" s="127"/>
      <c r="AC1533" s="127"/>
      <c r="AD1533" s="127"/>
      <c r="AE1533" s="127"/>
      <c r="AF1533" s="127"/>
      <c r="AG1533" s="127"/>
      <c r="AH1533" s="127"/>
      <c r="AI1533" s="127"/>
      <c r="AJ1533" s="127"/>
      <c r="AK1533" s="127"/>
    </row>
    <row r="1534" spans="2:37" s="140" customFormat="1" ht="18" customHeight="1" x14ac:dyDescent="0.2">
      <c r="B1534" s="141"/>
      <c r="C1534" s="129"/>
      <c r="D1534" s="156"/>
      <c r="E1534" s="148"/>
      <c r="F1534" s="148"/>
      <c r="G1534" s="127"/>
      <c r="H1534" s="148"/>
      <c r="I1534" s="127"/>
      <c r="J1534" s="127"/>
      <c r="K1534" s="127"/>
      <c r="L1534" s="127"/>
      <c r="M1534" s="127"/>
      <c r="N1534" s="127"/>
      <c r="O1534" s="127"/>
      <c r="P1534" s="127"/>
      <c r="Q1534" s="127"/>
      <c r="R1534" s="127"/>
      <c r="S1534" s="127"/>
      <c r="T1534" s="127"/>
      <c r="U1534" s="127"/>
      <c r="V1534" s="127"/>
      <c r="W1534" s="127"/>
      <c r="X1534" s="127"/>
      <c r="Y1534" s="127"/>
      <c r="Z1534" s="127"/>
      <c r="AA1534" s="127"/>
      <c r="AB1534" s="127"/>
      <c r="AC1534" s="127"/>
      <c r="AD1534" s="127"/>
      <c r="AE1534" s="127"/>
      <c r="AF1534" s="127"/>
      <c r="AG1534" s="127"/>
      <c r="AH1534" s="127"/>
      <c r="AI1534" s="127"/>
      <c r="AJ1534" s="127"/>
      <c r="AK1534" s="127"/>
    </row>
    <row r="1535" spans="2:37" s="140" customFormat="1" ht="18" customHeight="1" x14ac:dyDescent="0.2">
      <c r="B1535" s="141"/>
      <c r="C1535" s="129"/>
      <c r="D1535" s="156"/>
      <c r="E1535" s="148"/>
      <c r="F1535" s="148"/>
      <c r="G1535" s="127"/>
      <c r="H1535" s="148"/>
      <c r="I1535" s="127"/>
      <c r="J1535" s="127"/>
      <c r="K1535" s="127"/>
      <c r="L1535" s="127"/>
      <c r="M1535" s="127"/>
      <c r="N1535" s="127"/>
      <c r="O1535" s="127"/>
      <c r="P1535" s="127"/>
      <c r="Q1535" s="127"/>
      <c r="R1535" s="127"/>
      <c r="S1535" s="127"/>
      <c r="T1535" s="127"/>
      <c r="U1535" s="127"/>
      <c r="V1535" s="127"/>
      <c r="W1535" s="127"/>
      <c r="X1535" s="127"/>
      <c r="Y1535" s="127"/>
      <c r="Z1535" s="127"/>
      <c r="AA1535" s="127"/>
      <c r="AB1535" s="127"/>
      <c r="AC1535" s="127"/>
      <c r="AD1535" s="127"/>
      <c r="AE1535" s="127"/>
      <c r="AF1535" s="127"/>
      <c r="AG1535" s="127"/>
      <c r="AH1535" s="127"/>
      <c r="AI1535" s="127"/>
      <c r="AJ1535" s="127"/>
      <c r="AK1535" s="127"/>
    </row>
    <row r="1536" spans="2:37" ht="18" customHeight="1" x14ac:dyDescent="0.2">
      <c r="B1536" s="141"/>
      <c r="D1536" s="156"/>
    </row>
    <row r="1537" spans="4:4" ht="18" customHeight="1" x14ac:dyDescent="0.2">
      <c r="D1537" s="156"/>
    </row>
    <row r="1538" spans="4:4" ht="18" customHeight="1" x14ac:dyDescent="0.2">
      <c r="D1538" s="156"/>
    </row>
    <row r="1539" spans="4:4" ht="18" customHeight="1" x14ac:dyDescent="0.2">
      <c r="D1539" s="156"/>
    </row>
  </sheetData>
  <mergeCells count="8">
    <mergeCell ref="I4:I5"/>
    <mergeCell ref="E4:E5"/>
    <mergeCell ref="F4:F5"/>
    <mergeCell ref="D4:D5"/>
    <mergeCell ref="B4:B5"/>
    <mergeCell ref="C4:C5"/>
    <mergeCell ref="G4:G5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2"/>
  <sheetViews>
    <sheetView topLeftCell="D335" workbookViewId="0">
      <selection activeCell="E6" sqref="E6"/>
    </sheetView>
  </sheetViews>
  <sheetFormatPr baseColWidth="10" defaultRowHeight="15" x14ac:dyDescent="0.25"/>
  <cols>
    <col min="4" max="4" width="13" customWidth="1"/>
    <col min="5" max="5" width="40.5703125" customWidth="1"/>
    <col min="10" max="10" width="12.7109375" bestFit="1" customWidth="1"/>
    <col min="12" max="12" width="39.28515625" bestFit="1" customWidth="1"/>
    <col min="13" max="13" width="12.7109375" bestFit="1" customWidth="1"/>
  </cols>
  <sheetData>
    <row r="1" spans="2:11" x14ac:dyDescent="0.25">
      <c r="B1" s="268"/>
      <c r="C1" s="268"/>
      <c r="D1" s="268"/>
      <c r="E1" s="268"/>
      <c r="F1" s="268"/>
      <c r="G1" s="268"/>
      <c r="H1" s="268"/>
      <c r="I1" s="268"/>
      <c r="J1" s="268"/>
      <c r="K1" s="268"/>
    </row>
    <row r="2" spans="2:11" x14ac:dyDescent="0.25"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2:11" x14ac:dyDescent="0.25">
      <c r="B3" s="360" t="s">
        <v>911</v>
      </c>
      <c r="C3" s="360"/>
      <c r="D3" s="360"/>
      <c r="E3" s="360"/>
      <c r="F3" s="360"/>
      <c r="G3" s="360"/>
      <c r="H3" s="360"/>
      <c r="I3" s="360"/>
      <c r="J3" s="360"/>
      <c r="K3" s="360"/>
    </row>
    <row r="4" spans="2:11" x14ac:dyDescent="0.25">
      <c r="B4" s="360"/>
      <c r="C4" s="360"/>
      <c r="D4" s="360"/>
      <c r="E4" s="360"/>
      <c r="F4" s="360"/>
      <c r="G4" s="360"/>
      <c r="H4" s="360"/>
      <c r="I4" s="360"/>
      <c r="J4" s="360"/>
      <c r="K4" s="360"/>
    </row>
    <row r="5" spans="2:11" x14ac:dyDescent="0.25">
      <c r="B5" s="268"/>
      <c r="C5" s="268"/>
      <c r="D5" s="268"/>
      <c r="E5" s="268"/>
      <c r="F5" s="268"/>
      <c r="G5" s="268"/>
      <c r="H5" s="268"/>
      <c r="I5" s="268"/>
      <c r="J5" s="268"/>
      <c r="K5" s="268"/>
    </row>
    <row r="6" spans="2:11" ht="23.25" customHeight="1" x14ac:dyDescent="0.25">
      <c r="B6" s="268"/>
      <c r="C6" s="268"/>
      <c r="D6" s="272" t="s">
        <v>910</v>
      </c>
      <c r="E6" s="271" t="s">
        <v>909</v>
      </c>
      <c r="F6" s="270"/>
      <c r="G6" s="270"/>
      <c r="H6" s="270"/>
      <c r="I6" s="269" t="s">
        <v>908</v>
      </c>
      <c r="J6" s="269"/>
      <c r="K6" s="268"/>
    </row>
    <row r="7" spans="2:11" x14ac:dyDescent="0.25">
      <c r="B7" s="268"/>
      <c r="C7" s="268"/>
      <c r="D7" s="272" t="s">
        <v>907</v>
      </c>
      <c r="E7" s="271" t="s">
        <v>906</v>
      </c>
      <c r="F7" s="270"/>
      <c r="G7" s="270"/>
      <c r="H7" s="270"/>
      <c r="I7" s="274" t="s">
        <v>905</v>
      </c>
      <c r="J7" s="273">
        <v>45474</v>
      </c>
      <c r="K7" s="268"/>
    </row>
    <row r="8" spans="2:11" ht="19.5" customHeight="1" x14ac:dyDescent="0.25">
      <c r="B8" s="268"/>
      <c r="C8" s="268"/>
      <c r="D8" s="272" t="s">
        <v>904</v>
      </c>
      <c r="E8" s="271" t="s">
        <v>903</v>
      </c>
      <c r="F8" s="270"/>
      <c r="G8" s="270"/>
      <c r="H8" s="270"/>
      <c r="I8" s="274" t="s">
        <v>902</v>
      </c>
      <c r="J8" s="273">
        <v>45565</v>
      </c>
      <c r="K8" s="268"/>
    </row>
    <row r="9" spans="2:11" x14ac:dyDescent="0.25">
      <c r="B9" s="268"/>
      <c r="C9" s="268"/>
      <c r="D9" s="272" t="s">
        <v>901</v>
      </c>
      <c r="E9" s="271" t="s">
        <v>900</v>
      </c>
      <c r="F9" s="270"/>
      <c r="G9" s="270"/>
      <c r="H9" s="270"/>
      <c r="I9" s="269" t="s">
        <v>899</v>
      </c>
      <c r="J9" s="269"/>
      <c r="K9" s="268"/>
    </row>
    <row r="10" spans="2:11" ht="20.25" customHeight="1" x14ac:dyDescent="0.25">
      <c r="B10" s="268"/>
      <c r="C10" s="268"/>
      <c r="D10" s="268"/>
      <c r="E10" s="268"/>
      <c r="F10" s="268"/>
      <c r="G10" s="268"/>
      <c r="H10" s="268"/>
      <c r="I10" s="269" t="s">
        <v>898</v>
      </c>
      <c r="J10" s="269"/>
      <c r="K10" s="268"/>
    </row>
    <row r="11" spans="2:11" x14ac:dyDescent="0.25">
      <c r="B11" s="268"/>
      <c r="C11" s="268"/>
      <c r="D11" s="268"/>
      <c r="E11" s="268"/>
      <c r="F11" s="268"/>
      <c r="G11" s="268"/>
      <c r="H11" s="268"/>
      <c r="I11" s="268"/>
      <c r="J11" s="268"/>
      <c r="K11" s="268"/>
    </row>
    <row r="12" spans="2:11" ht="15.75" thickBot="1" x14ac:dyDescent="0.3">
      <c r="B12" s="268"/>
      <c r="C12" s="268"/>
      <c r="D12" s="268"/>
      <c r="E12" s="268"/>
      <c r="F12" s="268"/>
      <c r="G12" s="268"/>
      <c r="H12" s="268"/>
      <c r="I12" s="268"/>
      <c r="J12" s="268"/>
      <c r="K12" s="268"/>
    </row>
    <row r="13" spans="2:11" ht="45.75" thickBot="1" x14ac:dyDescent="0.3">
      <c r="B13" s="189" t="s">
        <v>4</v>
      </c>
      <c r="C13" s="354" t="s">
        <v>839</v>
      </c>
      <c r="D13" s="355"/>
      <c r="E13" s="356"/>
      <c r="F13" s="175" t="s">
        <v>831</v>
      </c>
      <c r="G13" s="174" t="s">
        <v>835</v>
      </c>
      <c r="H13" s="173" t="s">
        <v>834</v>
      </c>
      <c r="I13" s="172" t="s">
        <v>321</v>
      </c>
      <c r="J13" s="171" t="s">
        <v>322</v>
      </c>
      <c r="K13" s="171" t="s">
        <v>323</v>
      </c>
    </row>
    <row r="14" spans="2:11" x14ac:dyDescent="0.25">
      <c r="B14" s="357" t="s">
        <v>897</v>
      </c>
      <c r="C14" s="358"/>
      <c r="D14" s="358"/>
      <c r="E14" s="358"/>
      <c r="F14" s="358"/>
      <c r="G14" s="358"/>
      <c r="H14" s="358"/>
      <c r="I14" s="358"/>
      <c r="J14" s="358"/>
      <c r="K14" s="359"/>
    </row>
    <row r="15" spans="2:11" ht="15.75" customHeight="1" x14ac:dyDescent="0.25">
      <c r="B15" s="267">
        <v>1</v>
      </c>
      <c r="C15" s="184" t="s">
        <v>331</v>
      </c>
      <c r="D15" s="184" t="s">
        <v>332</v>
      </c>
      <c r="E15" s="265" t="s">
        <v>43</v>
      </c>
      <c r="F15" s="212">
        <v>137953.74</v>
      </c>
      <c r="G15" s="257">
        <v>13380.237499999999</v>
      </c>
      <c r="H15" s="181">
        <v>24914.083899999998</v>
      </c>
      <c r="I15" s="181"/>
      <c r="J15" s="180">
        <f t="shared" ref="J15:J21" si="0">+F15-G15-H15</f>
        <v>99659.41859999999</v>
      </c>
      <c r="K15" s="179" t="s">
        <v>324</v>
      </c>
    </row>
    <row r="16" spans="2:11" ht="15.75" customHeight="1" x14ac:dyDescent="0.25">
      <c r="B16" s="267">
        <v>2</v>
      </c>
      <c r="C16" s="184" t="s">
        <v>333</v>
      </c>
      <c r="D16" s="184" t="s">
        <v>334</v>
      </c>
      <c r="E16" s="265" t="s">
        <v>44</v>
      </c>
      <c r="F16" s="212">
        <v>182460.69</v>
      </c>
      <c r="G16" s="257">
        <v>17937.700500000003</v>
      </c>
      <c r="H16" s="181">
        <v>34178.485100000005</v>
      </c>
      <c r="I16" s="181"/>
      <c r="J16" s="180">
        <f t="shared" si="0"/>
        <v>130344.50439999999</v>
      </c>
      <c r="K16" s="179" t="s">
        <v>324</v>
      </c>
    </row>
    <row r="17" spans="2:11" ht="15.75" customHeight="1" x14ac:dyDescent="0.25">
      <c r="B17" s="267">
        <v>3</v>
      </c>
      <c r="C17" s="184" t="s">
        <v>335</v>
      </c>
      <c r="D17" s="184" t="s">
        <v>336</v>
      </c>
      <c r="E17" s="265" t="s">
        <v>45</v>
      </c>
      <c r="F17" s="212">
        <v>138590.57999999999</v>
      </c>
      <c r="G17" s="257">
        <v>13443.921499999999</v>
      </c>
      <c r="H17" s="181">
        <v>25041.451899999996</v>
      </c>
      <c r="I17" s="181"/>
      <c r="J17" s="180">
        <f t="shared" si="0"/>
        <v>100105.20659999999</v>
      </c>
      <c r="K17" s="179" t="s">
        <v>324</v>
      </c>
    </row>
    <row r="18" spans="2:11" ht="15.75" customHeight="1" x14ac:dyDescent="0.25">
      <c r="B18" s="267">
        <v>4</v>
      </c>
      <c r="C18" s="184" t="s">
        <v>337</v>
      </c>
      <c r="D18" s="184" t="s">
        <v>338</v>
      </c>
      <c r="E18" s="265" t="s">
        <v>46</v>
      </c>
      <c r="F18" s="212">
        <v>138590.57999999999</v>
      </c>
      <c r="G18" s="257">
        <v>13443.921499999999</v>
      </c>
      <c r="H18" s="181">
        <v>25041.451899999996</v>
      </c>
      <c r="I18" s="181"/>
      <c r="J18" s="180">
        <f t="shared" si="0"/>
        <v>100105.20659999999</v>
      </c>
      <c r="K18" s="179" t="s">
        <v>324</v>
      </c>
    </row>
    <row r="19" spans="2:11" ht="15.75" customHeight="1" x14ac:dyDescent="0.25">
      <c r="B19" s="267">
        <v>5</v>
      </c>
      <c r="C19" s="184" t="s">
        <v>339</v>
      </c>
      <c r="D19" s="184" t="s">
        <v>340</v>
      </c>
      <c r="E19" s="183" t="s">
        <v>47</v>
      </c>
      <c r="F19" s="212">
        <v>90167.34</v>
      </c>
      <c r="G19" s="257">
        <v>8601.5974999999999</v>
      </c>
      <c r="H19" s="181">
        <v>15356.803900000001</v>
      </c>
      <c r="I19" s="181"/>
      <c r="J19" s="180">
        <f t="shared" si="0"/>
        <v>66208.938599999994</v>
      </c>
      <c r="K19" s="179" t="s">
        <v>324</v>
      </c>
    </row>
    <row r="20" spans="2:11" ht="15.75" customHeight="1" x14ac:dyDescent="0.25">
      <c r="B20" s="267">
        <v>6</v>
      </c>
      <c r="C20" s="184" t="s">
        <v>341</v>
      </c>
      <c r="D20" s="184" t="s">
        <v>342</v>
      </c>
      <c r="E20" s="265" t="s">
        <v>48</v>
      </c>
      <c r="F20" s="212">
        <v>102240.37</v>
      </c>
      <c r="G20" s="257">
        <v>9720.1885000000002</v>
      </c>
      <c r="H20" s="181">
        <v>17469.789100000002</v>
      </c>
      <c r="I20" s="181"/>
      <c r="J20" s="180">
        <f t="shared" si="0"/>
        <v>75050.392399999982</v>
      </c>
      <c r="K20" s="179" t="s">
        <v>324</v>
      </c>
    </row>
    <row r="21" spans="2:11" ht="15.75" customHeight="1" x14ac:dyDescent="0.25">
      <c r="B21" s="267">
        <v>7</v>
      </c>
      <c r="C21" s="184" t="s">
        <v>343</v>
      </c>
      <c r="D21" s="184" t="s">
        <v>344</v>
      </c>
      <c r="E21" s="265" t="s">
        <v>49</v>
      </c>
      <c r="F21" s="212">
        <v>172514.65</v>
      </c>
      <c r="G21" s="257">
        <v>16923.684499999999</v>
      </c>
      <c r="H21" s="181">
        <v>32123.276299999998</v>
      </c>
      <c r="I21" s="181"/>
      <c r="J21" s="180">
        <f t="shared" si="0"/>
        <v>123467.68919999999</v>
      </c>
      <c r="K21" s="179" t="s">
        <v>324</v>
      </c>
    </row>
    <row r="22" spans="2:11" x14ac:dyDescent="0.25">
      <c r="B22" s="200"/>
      <c r="C22" s="198"/>
      <c r="D22" s="198"/>
      <c r="E22" s="178" t="s">
        <v>836</v>
      </c>
      <c r="F22" s="266">
        <f>SUM(F15:F21)</f>
        <v>962517.95</v>
      </c>
      <c r="G22" s="266">
        <f>SUM(G15:G21)</f>
        <v>93451.251499999998</v>
      </c>
      <c r="H22" s="266">
        <f>SUM(H15:H21)</f>
        <v>174125.34210000001</v>
      </c>
      <c r="I22" s="266"/>
      <c r="J22" s="266">
        <f>SUM(J15:J21)</f>
        <v>694941.35639999993</v>
      </c>
      <c r="K22" s="266">
        <f>SUM(K15:K21)</f>
        <v>0</v>
      </c>
    </row>
    <row r="23" spans="2:11" ht="15.75" thickBot="1" x14ac:dyDescent="0.3">
      <c r="B23" s="200"/>
      <c r="C23" s="198"/>
      <c r="D23" s="198"/>
      <c r="E23" s="245"/>
      <c r="F23" s="243"/>
      <c r="G23" s="244"/>
      <c r="H23" s="244"/>
      <c r="I23" s="244"/>
      <c r="J23" s="243"/>
      <c r="K23" s="195"/>
    </row>
    <row r="24" spans="2:11" ht="45.75" thickBot="1" x14ac:dyDescent="0.3">
      <c r="B24" s="189" t="s">
        <v>4</v>
      </c>
      <c r="C24" s="354" t="s">
        <v>839</v>
      </c>
      <c r="D24" s="355"/>
      <c r="E24" s="356"/>
      <c r="F24" s="175" t="s">
        <v>831</v>
      </c>
      <c r="G24" s="174" t="s">
        <v>835</v>
      </c>
      <c r="H24" s="173" t="s">
        <v>834</v>
      </c>
      <c r="I24" s="172" t="s">
        <v>321</v>
      </c>
      <c r="J24" s="171" t="s">
        <v>322</v>
      </c>
      <c r="K24" s="171" t="s">
        <v>323</v>
      </c>
    </row>
    <row r="25" spans="2:11" ht="15.75" thickBot="1" x14ac:dyDescent="0.3">
      <c r="B25" s="357" t="s">
        <v>896</v>
      </c>
      <c r="C25" s="358"/>
      <c r="D25" s="358"/>
      <c r="E25" s="358"/>
      <c r="F25" s="358"/>
      <c r="G25" s="358"/>
      <c r="H25" s="358"/>
      <c r="I25" s="358"/>
      <c r="J25" s="358"/>
      <c r="K25" s="359"/>
    </row>
    <row r="26" spans="2:11" ht="17.25" customHeight="1" x14ac:dyDescent="0.25">
      <c r="B26" s="226">
        <v>8</v>
      </c>
      <c r="C26" s="231" t="s">
        <v>345</v>
      </c>
      <c r="D26" s="231" t="s">
        <v>346</v>
      </c>
      <c r="E26" s="230" t="s">
        <v>50</v>
      </c>
      <c r="F26" s="212">
        <v>89450.51</v>
      </c>
      <c r="G26" s="257">
        <v>8393.0249999999996</v>
      </c>
      <c r="H26" s="181">
        <v>14748.0136</v>
      </c>
      <c r="I26" s="181"/>
      <c r="J26" s="180">
        <v>66309.471399999995</v>
      </c>
      <c r="K26" s="227" t="s">
        <v>324</v>
      </c>
    </row>
    <row r="27" spans="2:11" ht="17.25" customHeight="1" x14ac:dyDescent="0.25">
      <c r="B27" s="224">
        <v>9</v>
      </c>
      <c r="C27" s="184" t="s">
        <v>347</v>
      </c>
      <c r="D27" s="184" t="s">
        <v>348</v>
      </c>
      <c r="E27" s="183" t="s">
        <v>51</v>
      </c>
      <c r="F27" s="212">
        <v>88067.44</v>
      </c>
      <c r="G27" s="257">
        <v>8313.4910000000018</v>
      </c>
      <c r="H27" s="181">
        <v>14671.227800000002</v>
      </c>
      <c r="I27" s="181"/>
      <c r="J27" s="180">
        <v>65082.721199999993</v>
      </c>
      <c r="K27" s="225" t="s">
        <v>324</v>
      </c>
    </row>
    <row r="28" spans="2:11" ht="17.25" customHeight="1" x14ac:dyDescent="0.25">
      <c r="B28" s="224">
        <v>10</v>
      </c>
      <c r="C28" s="184" t="s">
        <v>349</v>
      </c>
      <c r="D28" s="184" t="s">
        <v>350</v>
      </c>
      <c r="E28" s="183" t="s">
        <v>52</v>
      </c>
      <c r="F28" s="212">
        <v>93201.66</v>
      </c>
      <c r="G28" s="257">
        <v>8791.7039999999997</v>
      </c>
      <c r="H28" s="181">
        <v>15578.361200000001</v>
      </c>
      <c r="I28" s="181"/>
      <c r="J28" s="180">
        <v>68831.594800000006</v>
      </c>
      <c r="K28" s="225" t="s">
        <v>324</v>
      </c>
    </row>
    <row r="29" spans="2:11" ht="17.25" customHeight="1" thickBot="1" x14ac:dyDescent="0.3">
      <c r="B29" s="224">
        <v>11</v>
      </c>
      <c r="C29" s="184" t="s">
        <v>351</v>
      </c>
      <c r="D29" s="184" t="s">
        <v>352</v>
      </c>
      <c r="E29" s="183" t="s">
        <v>53</v>
      </c>
      <c r="F29" s="212">
        <v>93980.57</v>
      </c>
      <c r="G29" s="257">
        <v>8769.2705000000005</v>
      </c>
      <c r="H29" s="181">
        <v>15367.968000000003</v>
      </c>
      <c r="I29" s="181"/>
      <c r="J29" s="180">
        <v>69843.3315</v>
      </c>
      <c r="K29" s="225" t="s">
        <v>324</v>
      </c>
    </row>
    <row r="30" spans="2:11" ht="17.25" customHeight="1" x14ac:dyDescent="0.25">
      <c r="B30" s="226">
        <v>12</v>
      </c>
      <c r="C30" s="184" t="s">
        <v>353</v>
      </c>
      <c r="D30" s="184" t="s">
        <v>354</v>
      </c>
      <c r="E30" s="265" t="s">
        <v>54</v>
      </c>
      <c r="F30" s="212">
        <v>73139.53</v>
      </c>
      <c r="G30" s="211">
        <v>6782.4510000000009</v>
      </c>
      <c r="H30" s="210">
        <v>11555.599200000001</v>
      </c>
      <c r="I30" s="210"/>
      <c r="J30" s="209">
        <v>54801.479800000001</v>
      </c>
      <c r="K30" s="179" t="s">
        <v>324</v>
      </c>
    </row>
    <row r="31" spans="2:11" ht="17.25" customHeight="1" x14ac:dyDescent="0.25">
      <c r="B31" s="224">
        <v>13</v>
      </c>
      <c r="C31" s="184" t="s">
        <v>355</v>
      </c>
      <c r="D31" s="184" t="s">
        <v>356</v>
      </c>
      <c r="E31" s="265" t="s">
        <v>55</v>
      </c>
      <c r="F31" s="212">
        <v>87139.55</v>
      </c>
      <c r="G31" s="211">
        <v>8203.4575000000004</v>
      </c>
      <c r="H31" s="210">
        <v>14427.018500000002</v>
      </c>
      <c r="I31" s="210"/>
      <c r="J31" s="209">
        <v>64509.073999999993</v>
      </c>
      <c r="K31" s="179" t="s">
        <v>324</v>
      </c>
    </row>
    <row r="32" spans="2:11" ht="17.25" customHeight="1" x14ac:dyDescent="0.25">
      <c r="B32" s="224">
        <v>14</v>
      </c>
      <c r="C32" s="184" t="s">
        <v>357</v>
      </c>
      <c r="D32" s="184" t="s">
        <v>895</v>
      </c>
      <c r="E32" s="265" t="s">
        <v>56</v>
      </c>
      <c r="F32" s="212">
        <v>82189.23</v>
      </c>
      <c r="G32" s="211">
        <v>7689.0465000000004</v>
      </c>
      <c r="H32" s="210">
        <v>13371.0659</v>
      </c>
      <c r="I32" s="210"/>
      <c r="J32" s="209">
        <v>61129.117599999998</v>
      </c>
      <c r="K32" s="179" t="s">
        <v>324</v>
      </c>
    </row>
    <row r="33" spans="2:15" ht="17.25" customHeight="1" thickBot="1" x14ac:dyDescent="0.3">
      <c r="B33" s="224">
        <v>15</v>
      </c>
      <c r="C33" s="184" t="s">
        <v>359</v>
      </c>
      <c r="D33" s="184" t="s">
        <v>360</v>
      </c>
      <c r="E33" s="183" t="s">
        <v>58</v>
      </c>
      <c r="F33" s="212">
        <v>24819.79</v>
      </c>
      <c r="G33" s="211">
        <v>1920.3165000000004</v>
      </c>
      <c r="H33" s="210">
        <v>1859.7785000000001</v>
      </c>
      <c r="I33" s="210"/>
      <c r="J33" s="209">
        <v>21039.695</v>
      </c>
      <c r="K33" s="179" t="s">
        <v>324</v>
      </c>
    </row>
    <row r="34" spans="2:15" ht="17.25" customHeight="1" x14ac:dyDescent="0.25">
      <c r="B34" s="226">
        <v>16</v>
      </c>
      <c r="C34" s="184" t="s">
        <v>365</v>
      </c>
      <c r="D34" s="184" t="s">
        <v>366</v>
      </c>
      <c r="E34" s="265" t="s">
        <v>61</v>
      </c>
      <c r="F34" s="212">
        <v>79488.639999999999</v>
      </c>
      <c r="G34" s="211">
        <v>7606.3190000000013</v>
      </c>
      <c r="H34" s="210">
        <v>13467.875000000002</v>
      </c>
      <c r="I34" s="210"/>
      <c r="J34" s="209">
        <v>58414.445999999996</v>
      </c>
      <c r="K34" s="225" t="s">
        <v>324</v>
      </c>
    </row>
    <row r="35" spans="2:15" ht="17.25" customHeight="1" x14ac:dyDescent="0.25">
      <c r="B35" s="224">
        <v>17</v>
      </c>
      <c r="C35" s="184" t="s">
        <v>361</v>
      </c>
      <c r="D35" s="184" t="s">
        <v>362</v>
      </c>
      <c r="E35" s="183" t="s">
        <v>59</v>
      </c>
      <c r="F35" s="212">
        <v>120340.66</v>
      </c>
      <c r="G35" s="210">
        <v>11702.942000000001</v>
      </c>
      <c r="H35" s="210">
        <v>21677.110400000001</v>
      </c>
      <c r="I35" s="210"/>
      <c r="J35" s="209">
        <v>86960.607600000003</v>
      </c>
      <c r="K35" s="225" t="s">
        <v>324</v>
      </c>
    </row>
    <row r="36" spans="2:15" ht="17.25" customHeight="1" thickBot="1" x14ac:dyDescent="0.3">
      <c r="B36" s="224">
        <v>18</v>
      </c>
      <c r="C36" s="223" t="s">
        <v>363</v>
      </c>
      <c r="D36" s="223" t="s">
        <v>364</v>
      </c>
      <c r="E36" s="222" t="s">
        <v>60</v>
      </c>
      <c r="F36" s="212">
        <v>95954.82</v>
      </c>
      <c r="G36" s="210">
        <v>9063.9800000000014</v>
      </c>
      <c r="H36" s="210">
        <v>16118.657200000003</v>
      </c>
      <c r="I36" s="210"/>
      <c r="J36" s="209">
        <v>70772.18280000001</v>
      </c>
      <c r="K36" s="219" t="s">
        <v>324</v>
      </c>
    </row>
    <row r="37" spans="2:15" x14ac:dyDescent="0.25">
      <c r="B37" s="200"/>
      <c r="C37" s="198"/>
      <c r="D37" s="198"/>
      <c r="E37" s="178" t="s">
        <v>836</v>
      </c>
      <c r="F37" s="263">
        <f>SUM(F26:F36)</f>
        <v>927772.40000000014</v>
      </c>
      <c r="G37" s="263">
        <f>SUM(G26:G36)</f>
        <v>87236.002999999997</v>
      </c>
      <c r="H37" s="263">
        <f>SUM(H26:H36)</f>
        <v>152842.67530000003</v>
      </c>
      <c r="I37" s="263"/>
      <c r="J37" s="263">
        <f>SUM(J26:J36)</f>
        <v>687693.72170000011</v>
      </c>
      <c r="K37" s="263">
        <f>SUM(K26:K36)</f>
        <v>0</v>
      </c>
    </row>
    <row r="38" spans="2:15" ht="15.75" thickBot="1" x14ac:dyDescent="0.3">
      <c r="B38" s="200"/>
      <c r="C38" s="198"/>
      <c r="D38" s="198"/>
      <c r="E38" s="245"/>
      <c r="F38" s="243"/>
      <c r="G38" s="244"/>
      <c r="H38" s="244"/>
      <c r="I38" s="244"/>
      <c r="J38" s="243"/>
      <c r="K38" s="195"/>
    </row>
    <row r="39" spans="2:15" ht="45.75" thickBot="1" x14ac:dyDescent="0.3">
      <c r="B39" s="189" t="s">
        <v>4</v>
      </c>
      <c r="C39" s="354" t="s">
        <v>839</v>
      </c>
      <c r="D39" s="355"/>
      <c r="E39" s="356"/>
      <c r="F39" s="175" t="s">
        <v>831</v>
      </c>
      <c r="G39" s="174" t="s">
        <v>835</v>
      </c>
      <c r="H39" s="173" t="s">
        <v>834</v>
      </c>
      <c r="I39" s="172" t="s">
        <v>321</v>
      </c>
      <c r="J39" s="171" t="s">
        <v>322</v>
      </c>
      <c r="K39" s="171" t="s">
        <v>323</v>
      </c>
    </row>
    <row r="40" spans="2:15" ht="15.75" thickBot="1" x14ac:dyDescent="0.3">
      <c r="B40" s="357" t="s">
        <v>894</v>
      </c>
      <c r="C40" s="358"/>
      <c r="D40" s="358"/>
      <c r="E40" s="358"/>
      <c r="F40" s="358"/>
      <c r="G40" s="358"/>
      <c r="H40" s="358"/>
      <c r="I40" s="358"/>
      <c r="J40" s="358"/>
      <c r="K40" s="359"/>
    </row>
    <row r="41" spans="2:15" ht="18.75" customHeight="1" x14ac:dyDescent="0.25">
      <c r="B41" s="226">
        <v>19</v>
      </c>
      <c r="C41" s="231" t="s">
        <v>367</v>
      </c>
      <c r="D41" s="231" t="s">
        <v>368</v>
      </c>
      <c r="E41" s="230" t="s">
        <v>62</v>
      </c>
      <c r="F41" s="264">
        <v>138361.87</v>
      </c>
      <c r="G41" s="181">
        <v>13421.050499999999</v>
      </c>
      <c r="H41" s="181">
        <v>24995.709899999998</v>
      </c>
      <c r="I41" s="181"/>
      <c r="J41" s="180">
        <v>99945.109599999996</v>
      </c>
      <c r="K41" s="227" t="s">
        <v>324</v>
      </c>
      <c r="L41" s="276" t="s">
        <v>62</v>
      </c>
      <c r="M41" s="292">
        <v>99945.109599999996</v>
      </c>
    </row>
    <row r="42" spans="2:15" ht="18.75" customHeight="1" thickBot="1" x14ac:dyDescent="0.3">
      <c r="B42" s="224">
        <v>20</v>
      </c>
      <c r="C42" s="184" t="s">
        <v>369</v>
      </c>
      <c r="D42" s="184" t="s">
        <v>370</v>
      </c>
      <c r="E42" s="183" t="s">
        <v>63</v>
      </c>
      <c r="F42" s="264">
        <v>138590.57999999999</v>
      </c>
      <c r="G42" s="181">
        <v>13443.921499999999</v>
      </c>
      <c r="H42" s="181">
        <v>25041.451899999996</v>
      </c>
      <c r="I42" s="181"/>
      <c r="J42" s="180">
        <v>100105.20659999999</v>
      </c>
      <c r="K42" s="225" t="s">
        <v>324</v>
      </c>
      <c r="L42" s="276" t="s">
        <v>63</v>
      </c>
      <c r="M42" s="292">
        <v>100105.20659999999</v>
      </c>
    </row>
    <row r="43" spans="2:15" ht="18.75" customHeight="1" x14ac:dyDescent="0.25">
      <c r="B43" s="226">
        <v>21</v>
      </c>
      <c r="C43" s="184" t="s">
        <v>375</v>
      </c>
      <c r="D43" s="184" t="s">
        <v>376</v>
      </c>
      <c r="E43" s="183" t="s">
        <v>893</v>
      </c>
      <c r="F43" s="264">
        <v>163488.59</v>
      </c>
      <c r="G43" s="181">
        <v>16021.0785</v>
      </c>
      <c r="H43" s="181">
        <v>30318.064299999998</v>
      </c>
      <c r="I43" s="181"/>
      <c r="J43" s="180">
        <v>117149.4472</v>
      </c>
      <c r="K43" s="225" t="s">
        <v>324</v>
      </c>
      <c r="L43" s="276" t="s">
        <v>64</v>
      </c>
      <c r="M43" s="292">
        <v>117149.4472</v>
      </c>
      <c r="N43">
        <v>100773.45</v>
      </c>
      <c r="O43" s="232">
        <f>M43-N43</f>
        <v>16375.997199999998</v>
      </c>
    </row>
    <row r="44" spans="2:15" ht="18.75" customHeight="1" thickBot="1" x14ac:dyDescent="0.3">
      <c r="B44" s="224">
        <v>22</v>
      </c>
      <c r="C44" s="184" t="s">
        <v>371</v>
      </c>
      <c r="D44" s="184" t="s">
        <v>372</v>
      </c>
      <c r="E44" s="183" t="s">
        <v>64</v>
      </c>
      <c r="F44" s="264">
        <v>139545.22</v>
      </c>
      <c r="G44" s="181">
        <v>13539.3855</v>
      </c>
      <c r="H44" s="181">
        <v>25232.3799</v>
      </c>
      <c r="I44" s="181"/>
      <c r="J44" s="180">
        <v>100773.4546</v>
      </c>
      <c r="K44" s="225" t="s">
        <v>324</v>
      </c>
      <c r="L44" s="276" t="s">
        <v>65</v>
      </c>
      <c r="M44" s="292">
        <v>100773.4546</v>
      </c>
      <c r="N44">
        <v>106869.66</v>
      </c>
      <c r="O44" s="232">
        <f>M44-N44</f>
        <v>-6096.2054000000062</v>
      </c>
    </row>
    <row r="45" spans="2:15" ht="18.75" customHeight="1" thickBot="1" x14ac:dyDescent="0.3">
      <c r="B45" s="226">
        <v>23</v>
      </c>
      <c r="C45" s="223" t="s">
        <v>373</v>
      </c>
      <c r="D45" s="223" t="s">
        <v>374</v>
      </c>
      <c r="E45" s="222" t="s">
        <v>65</v>
      </c>
      <c r="F45" s="264">
        <v>147214.29999999999</v>
      </c>
      <c r="G45" s="181">
        <v>14140.874</v>
      </c>
      <c r="H45" s="181">
        <v>26203.7696</v>
      </c>
      <c r="I45" s="181"/>
      <c r="J45" s="180">
        <v>106869.65639999998</v>
      </c>
      <c r="K45" s="219" t="s">
        <v>324</v>
      </c>
      <c r="L45" s="276" t="s">
        <v>66</v>
      </c>
      <c r="M45" s="292">
        <v>106869.65639999998</v>
      </c>
      <c r="N45">
        <v>117149.45</v>
      </c>
      <c r="O45" s="232">
        <f>M45-N45</f>
        <v>-10279.793600000019</v>
      </c>
    </row>
    <row r="46" spans="2:15" x14ac:dyDescent="0.25">
      <c r="B46" s="200"/>
      <c r="C46" s="198"/>
      <c r="D46" s="198"/>
      <c r="E46" s="178" t="s">
        <v>836</v>
      </c>
      <c r="F46" s="263">
        <f>SUM(F41:F45)</f>
        <v>727200.55999999982</v>
      </c>
      <c r="G46" s="263">
        <f>SUM(G41:G45)</f>
        <v>70566.31</v>
      </c>
      <c r="H46" s="263">
        <f>SUM(H41:H45)</f>
        <v>131791.3756</v>
      </c>
      <c r="I46" s="263"/>
      <c r="J46" s="263">
        <f>SUM(J41:J45)</f>
        <v>524842.87439999997</v>
      </c>
      <c r="K46" s="262"/>
    </row>
    <row r="47" spans="2:15" ht="15.75" thickBot="1" x14ac:dyDescent="0.3">
      <c r="B47" s="200"/>
      <c r="C47" s="198"/>
      <c r="D47" s="198"/>
      <c r="E47" s="245"/>
      <c r="F47" s="243"/>
      <c r="G47" s="244"/>
      <c r="H47" s="182"/>
      <c r="I47" s="181"/>
      <c r="J47" s="180"/>
      <c r="K47" s="179"/>
    </row>
    <row r="48" spans="2:15" ht="45.75" thickBot="1" x14ac:dyDescent="0.3">
      <c r="B48" s="189" t="s">
        <v>4</v>
      </c>
      <c r="C48" s="354" t="s">
        <v>839</v>
      </c>
      <c r="D48" s="355"/>
      <c r="E48" s="356"/>
      <c r="F48" s="175" t="s">
        <v>831</v>
      </c>
      <c r="G48" s="174" t="s">
        <v>835</v>
      </c>
      <c r="H48" s="173" t="s">
        <v>834</v>
      </c>
      <c r="I48" s="172" t="s">
        <v>321</v>
      </c>
      <c r="J48" s="171" t="s">
        <v>322</v>
      </c>
      <c r="K48" s="171" t="s">
        <v>323</v>
      </c>
    </row>
    <row r="49" spans="2:11" ht="15.75" thickBot="1" x14ac:dyDescent="0.3">
      <c r="B49" s="351" t="s">
        <v>892</v>
      </c>
      <c r="C49" s="352"/>
      <c r="D49" s="352"/>
      <c r="E49" s="352"/>
      <c r="F49" s="358"/>
      <c r="G49" s="358"/>
      <c r="H49" s="358"/>
      <c r="I49" s="358"/>
      <c r="J49" s="358"/>
      <c r="K49" s="353"/>
    </row>
    <row r="50" spans="2:11" x14ac:dyDescent="0.25">
      <c r="B50" s="185">
        <v>24</v>
      </c>
      <c r="C50" s="184" t="s">
        <v>377</v>
      </c>
      <c r="D50" s="184" t="s">
        <v>378</v>
      </c>
      <c r="E50" s="183" t="s">
        <v>67</v>
      </c>
      <c r="F50" s="180">
        <v>112811.46</v>
      </c>
      <c r="G50" s="181">
        <v>10843.671000000002</v>
      </c>
      <c r="H50" s="181">
        <v>19809.677000000003</v>
      </c>
      <c r="I50" s="181"/>
      <c r="J50" s="180">
        <v>82158.111999999994</v>
      </c>
      <c r="K50" s="179" t="s">
        <v>324</v>
      </c>
    </row>
    <row r="51" spans="2:11" x14ac:dyDescent="0.25">
      <c r="B51" s="190">
        <v>25</v>
      </c>
      <c r="C51" s="184" t="s">
        <v>379</v>
      </c>
      <c r="D51" s="184" t="s">
        <v>380</v>
      </c>
      <c r="E51" s="183" t="s">
        <v>68</v>
      </c>
      <c r="F51" s="180">
        <v>148507.43</v>
      </c>
      <c r="G51" s="181">
        <v>14437.784000000001</v>
      </c>
      <c r="H51" s="181">
        <v>27032.225400000003</v>
      </c>
      <c r="I51" s="181"/>
      <c r="J51" s="180">
        <v>107037.42059999998</v>
      </c>
      <c r="K51" s="179" t="s">
        <v>324</v>
      </c>
    </row>
    <row r="52" spans="2:11" x14ac:dyDescent="0.25">
      <c r="B52" s="185">
        <v>26</v>
      </c>
      <c r="C52" s="184" t="s">
        <v>381</v>
      </c>
      <c r="D52" s="184" t="s">
        <v>382</v>
      </c>
      <c r="E52" s="183" t="s">
        <v>69</v>
      </c>
      <c r="F52" s="180">
        <v>98260.51</v>
      </c>
      <c r="G52" s="181">
        <v>9297.0774999999994</v>
      </c>
      <c r="H52" s="181">
        <v>16588.392099999997</v>
      </c>
      <c r="I52" s="181"/>
      <c r="J52" s="180">
        <v>72375.040399999998</v>
      </c>
      <c r="K52" s="179" t="s">
        <v>324</v>
      </c>
    </row>
    <row r="53" spans="2:11" x14ac:dyDescent="0.25">
      <c r="B53" s="190">
        <v>27</v>
      </c>
      <c r="C53" s="184" t="s">
        <v>383</v>
      </c>
      <c r="D53" s="184" t="s">
        <v>384</v>
      </c>
      <c r="E53" s="183" t="s">
        <v>70</v>
      </c>
      <c r="F53" s="180">
        <v>133696.4</v>
      </c>
      <c r="G53" s="181">
        <v>13130.2955</v>
      </c>
      <c r="H53" s="181">
        <v>24646.246500000001</v>
      </c>
      <c r="I53" s="181"/>
      <c r="J53" s="180">
        <v>95919.857999999978</v>
      </c>
      <c r="K53" s="179" t="s">
        <v>324</v>
      </c>
    </row>
    <row r="54" spans="2:11" x14ac:dyDescent="0.25">
      <c r="B54" s="185">
        <v>28</v>
      </c>
      <c r="C54" s="184" t="s">
        <v>385</v>
      </c>
      <c r="D54" s="184" t="s">
        <v>386</v>
      </c>
      <c r="E54" s="183" t="s">
        <v>71</v>
      </c>
      <c r="F54" s="180">
        <v>97785.69</v>
      </c>
      <c r="G54" s="181">
        <v>9281.1705000000002</v>
      </c>
      <c r="H54" s="181">
        <v>16600.783100000001</v>
      </c>
      <c r="I54" s="181"/>
      <c r="J54" s="180">
        <v>71903.736399999994</v>
      </c>
      <c r="K54" s="179" t="s">
        <v>324</v>
      </c>
    </row>
    <row r="55" spans="2:11" x14ac:dyDescent="0.25">
      <c r="B55" s="190">
        <v>29</v>
      </c>
      <c r="C55" s="184" t="s">
        <v>389</v>
      </c>
      <c r="D55" s="184" t="s">
        <v>390</v>
      </c>
      <c r="E55" s="183" t="s">
        <v>74</v>
      </c>
      <c r="F55" s="180">
        <v>55140.38</v>
      </c>
      <c r="G55" s="181">
        <v>5144.8344999999999</v>
      </c>
      <c r="H55" s="181">
        <v>8507.5840999999982</v>
      </c>
      <c r="I55" s="181"/>
      <c r="J55" s="180">
        <v>41487.9614</v>
      </c>
      <c r="K55" s="179" t="s">
        <v>324</v>
      </c>
    </row>
    <row r="56" spans="2:11" x14ac:dyDescent="0.25">
      <c r="B56" s="185">
        <v>30</v>
      </c>
      <c r="C56" s="184" t="s">
        <v>387</v>
      </c>
      <c r="D56" s="184" t="s">
        <v>388</v>
      </c>
      <c r="E56" s="183" t="s">
        <v>72</v>
      </c>
      <c r="F56" s="180">
        <v>113112.72</v>
      </c>
      <c r="G56" s="181">
        <v>10937.583500000001</v>
      </c>
      <c r="H56" s="181">
        <v>20086.803100000001</v>
      </c>
      <c r="I56" s="181"/>
      <c r="J56" s="180">
        <v>82088.333399999989</v>
      </c>
      <c r="K56" s="179" t="s">
        <v>324</v>
      </c>
    </row>
    <row r="57" spans="2:11" x14ac:dyDescent="0.25">
      <c r="B57" s="190">
        <v>31</v>
      </c>
      <c r="C57" s="184" t="s">
        <v>391</v>
      </c>
      <c r="D57" s="184" t="s">
        <v>392</v>
      </c>
      <c r="E57" s="183" t="s">
        <v>75</v>
      </c>
      <c r="F57" s="191">
        <v>115037.55</v>
      </c>
      <c r="G57" s="258">
        <v>11503.755000000001</v>
      </c>
      <c r="H57" s="181">
        <v>22189.99</v>
      </c>
      <c r="I57" s="192"/>
      <c r="J57" s="191">
        <v>81343.804999999993</v>
      </c>
      <c r="K57" s="179" t="s">
        <v>324</v>
      </c>
    </row>
    <row r="58" spans="2:11" x14ac:dyDescent="0.25">
      <c r="B58" s="185">
        <v>32</v>
      </c>
      <c r="C58" s="184" t="s">
        <v>891</v>
      </c>
      <c r="D58" s="184" t="s">
        <v>890</v>
      </c>
      <c r="E58" s="183" t="s">
        <v>73</v>
      </c>
      <c r="F58" s="180">
        <v>54814.74</v>
      </c>
      <c r="G58" s="257">
        <v>4731.4740000000002</v>
      </c>
      <c r="H58" s="181">
        <v>7049.9480000000003</v>
      </c>
      <c r="I58" s="181"/>
      <c r="J58" s="180">
        <v>43033.317999999999</v>
      </c>
      <c r="K58" s="179" t="s">
        <v>324</v>
      </c>
    </row>
    <row r="59" spans="2:11" x14ac:dyDescent="0.25">
      <c r="B59" s="200"/>
      <c r="C59" s="198"/>
      <c r="D59" s="198"/>
      <c r="E59" s="178" t="s">
        <v>836</v>
      </c>
      <c r="F59" s="177">
        <f>SUM(F50:F58)</f>
        <v>929166.88</v>
      </c>
      <c r="G59" s="177">
        <f>SUM(G50:G58)</f>
        <v>89307.645499999999</v>
      </c>
      <c r="H59" s="177">
        <f>SUM(H50:H58)</f>
        <v>162511.64929999999</v>
      </c>
      <c r="I59" s="177"/>
      <c r="J59" s="177">
        <f>SUM(J50:J58)</f>
        <v>677347.58519999986</v>
      </c>
      <c r="K59" s="176"/>
    </row>
    <row r="60" spans="2:11" ht="15.75" thickBot="1" x14ac:dyDescent="0.3">
      <c r="B60" s="199"/>
      <c r="C60" s="198"/>
      <c r="D60" s="198"/>
      <c r="E60" s="178"/>
      <c r="F60" s="196"/>
      <c r="G60" s="196"/>
      <c r="H60" s="196"/>
      <c r="I60" s="197"/>
      <c r="J60" s="196"/>
      <c r="K60" s="195"/>
    </row>
    <row r="61" spans="2:11" ht="45.75" thickBot="1" x14ac:dyDescent="0.3">
      <c r="B61" s="189" t="s">
        <v>4</v>
      </c>
      <c r="C61" s="354" t="s">
        <v>839</v>
      </c>
      <c r="D61" s="355"/>
      <c r="E61" s="356"/>
      <c r="F61" s="175" t="s">
        <v>831</v>
      </c>
      <c r="G61" s="174" t="s">
        <v>835</v>
      </c>
      <c r="H61" s="173" t="s">
        <v>834</v>
      </c>
      <c r="I61" s="172" t="s">
        <v>321</v>
      </c>
      <c r="J61" s="171" t="s">
        <v>322</v>
      </c>
      <c r="K61" s="171" t="s">
        <v>323</v>
      </c>
    </row>
    <row r="62" spans="2:11" ht="15.75" thickBot="1" x14ac:dyDescent="0.3">
      <c r="B62" s="357" t="s">
        <v>889</v>
      </c>
      <c r="C62" s="358"/>
      <c r="D62" s="358"/>
      <c r="E62" s="358"/>
      <c r="F62" s="358"/>
      <c r="G62" s="358"/>
      <c r="H62" s="358"/>
      <c r="I62" s="358"/>
      <c r="J62" s="358"/>
      <c r="K62" s="359"/>
    </row>
    <row r="63" spans="2:11" x14ac:dyDescent="0.25">
      <c r="B63" s="226">
        <v>33</v>
      </c>
      <c r="C63" s="231" t="s">
        <v>393</v>
      </c>
      <c r="D63" s="231" t="s">
        <v>394</v>
      </c>
      <c r="E63" s="230" t="s">
        <v>76</v>
      </c>
      <c r="F63" s="228">
        <v>10735.42</v>
      </c>
      <c r="G63" s="261">
        <v>536.77100000000007</v>
      </c>
      <c r="H63" s="229">
        <v>248.77100000000002</v>
      </c>
      <c r="I63" s="229"/>
      <c r="J63" s="228">
        <v>9949.8779999999988</v>
      </c>
      <c r="K63" s="227" t="s">
        <v>324</v>
      </c>
    </row>
    <row r="64" spans="2:11" ht="15.75" thickBot="1" x14ac:dyDescent="0.3">
      <c r="B64" s="260">
        <v>34</v>
      </c>
      <c r="C64" s="184" t="s">
        <v>395</v>
      </c>
      <c r="D64" s="184" t="s">
        <v>396</v>
      </c>
      <c r="E64" s="183" t="s">
        <v>77</v>
      </c>
      <c r="F64" s="180">
        <v>89223.18</v>
      </c>
      <c r="G64" s="257">
        <v>8390.8160000000007</v>
      </c>
      <c r="H64" s="181">
        <v>14772.3292</v>
      </c>
      <c r="I64" s="181"/>
      <c r="J64" s="180">
        <v>66060.034799999994</v>
      </c>
      <c r="K64" s="225" t="s">
        <v>324</v>
      </c>
    </row>
    <row r="65" spans="2:11" x14ac:dyDescent="0.25">
      <c r="B65" s="226">
        <v>35</v>
      </c>
      <c r="C65" s="184" t="s">
        <v>397</v>
      </c>
      <c r="D65" s="184" t="s">
        <v>398</v>
      </c>
      <c r="E65" s="183" t="s">
        <v>78</v>
      </c>
      <c r="F65" s="180">
        <v>78408.67</v>
      </c>
      <c r="G65" s="257">
        <v>7260.5590000000002</v>
      </c>
      <c r="H65" s="181">
        <v>12443.486800000001</v>
      </c>
      <c r="I65" s="181"/>
      <c r="J65" s="180">
        <v>58704.624200000006</v>
      </c>
      <c r="K65" s="225" t="s">
        <v>324</v>
      </c>
    </row>
    <row r="66" spans="2:11" ht="15.75" thickBot="1" x14ac:dyDescent="0.3">
      <c r="B66" s="260">
        <v>36</v>
      </c>
      <c r="C66" s="184" t="s">
        <v>399</v>
      </c>
      <c r="D66" s="184" t="s">
        <v>400</v>
      </c>
      <c r="E66" s="183" t="s">
        <v>79</v>
      </c>
      <c r="F66" s="180">
        <v>3727.1</v>
      </c>
      <c r="G66" s="257">
        <v>186.35499999999999</v>
      </c>
      <c r="H66" s="181">
        <v>30.982199999999992</v>
      </c>
      <c r="I66" s="181"/>
      <c r="J66" s="180">
        <v>3509.7628</v>
      </c>
      <c r="K66" s="225" t="s">
        <v>324</v>
      </c>
    </row>
    <row r="67" spans="2:11" ht="15.75" thickBot="1" x14ac:dyDescent="0.3">
      <c r="B67" s="226">
        <v>37</v>
      </c>
      <c r="C67" s="223" t="s">
        <v>401</v>
      </c>
      <c r="D67" s="223" t="s">
        <v>402</v>
      </c>
      <c r="E67" s="222" t="s">
        <v>80</v>
      </c>
      <c r="F67" s="220">
        <v>88180.57</v>
      </c>
      <c r="G67" s="259">
        <v>8340.7300000000014</v>
      </c>
      <c r="H67" s="221">
        <v>14748.002200000004</v>
      </c>
      <c r="I67" s="221"/>
      <c r="J67" s="220">
        <v>65091.837800000008</v>
      </c>
      <c r="K67" s="219" t="s">
        <v>324</v>
      </c>
    </row>
    <row r="68" spans="2:11" x14ac:dyDescent="0.25">
      <c r="B68" s="200"/>
      <c r="C68" s="198"/>
      <c r="D68" s="198"/>
      <c r="E68" s="178" t="s">
        <v>836</v>
      </c>
      <c r="F68" s="203">
        <f>SUM(F63:F67)</f>
        <v>270274.94</v>
      </c>
      <c r="G68" s="203">
        <f>SUM(G63:G67)</f>
        <v>24715.231</v>
      </c>
      <c r="H68" s="203">
        <f>SUM(H63:H67)</f>
        <v>42243.571400000001</v>
      </c>
      <c r="I68" s="203"/>
      <c r="J68" s="203">
        <f>SUM(J63:J67)</f>
        <v>203316.13760000002</v>
      </c>
      <c r="K68" s="203"/>
    </row>
    <row r="69" spans="2:11" ht="15.75" thickBot="1" x14ac:dyDescent="0.3">
      <c r="B69" s="199"/>
      <c r="C69" s="198"/>
      <c r="D69" s="198"/>
      <c r="E69" s="178"/>
      <c r="F69" s="196"/>
      <c r="G69" s="196"/>
      <c r="H69" s="196"/>
      <c r="I69" s="197"/>
      <c r="J69" s="196"/>
      <c r="K69" s="195"/>
    </row>
    <row r="70" spans="2:11" ht="43.5" customHeight="1" thickBot="1" x14ac:dyDescent="0.3">
      <c r="B70" s="189" t="s">
        <v>4</v>
      </c>
      <c r="C70" s="354" t="s">
        <v>839</v>
      </c>
      <c r="D70" s="355"/>
      <c r="E70" s="356"/>
      <c r="F70" s="175" t="s">
        <v>831</v>
      </c>
      <c r="G70" s="174" t="s">
        <v>888</v>
      </c>
      <c r="H70" s="173" t="s">
        <v>887</v>
      </c>
      <c r="I70" s="172" t="s">
        <v>321</v>
      </c>
      <c r="J70" s="171" t="s">
        <v>322</v>
      </c>
      <c r="K70" s="171" t="s">
        <v>323</v>
      </c>
    </row>
    <row r="71" spans="2:11" ht="15.75" thickBot="1" x14ac:dyDescent="0.3">
      <c r="B71" s="357" t="s">
        <v>886</v>
      </c>
      <c r="C71" s="358"/>
      <c r="D71" s="358"/>
      <c r="E71" s="358"/>
      <c r="F71" s="358"/>
      <c r="G71" s="358"/>
      <c r="H71" s="358"/>
      <c r="I71" s="358"/>
      <c r="J71" s="358"/>
      <c r="K71" s="359"/>
    </row>
    <row r="72" spans="2:11" x14ac:dyDescent="0.25">
      <c r="B72" s="226">
        <v>38</v>
      </c>
      <c r="C72" s="231" t="s">
        <v>403</v>
      </c>
      <c r="D72" s="231" t="s">
        <v>404</v>
      </c>
      <c r="E72" s="230" t="s">
        <v>81</v>
      </c>
      <c r="F72" s="255">
        <v>37733.93</v>
      </c>
      <c r="G72" s="229">
        <v>3070.0445</v>
      </c>
      <c r="H72" s="229">
        <v>3820.3919999999998</v>
      </c>
      <c r="I72" s="229"/>
      <c r="J72" s="228">
        <v>30843.493500000004</v>
      </c>
      <c r="K72" s="227" t="s">
        <v>324</v>
      </c>
    </row>
    <row r="73" spans="2:11" ht="15.75" thickBot="1" x14ac:dyDescent="0.3">
      <c r="B73" s="224">
        <v>39</v>
      </c>
      <c r="C73" s="184" t="s">
        <v>405</v>
      </c>
      <c r="D73" s="184" t="s">
        <v>406</v>
      </c>
      <c r="E73" s="183" t="s">
        <v>82</v>
      </c>
      <c r="F73" s="212">
        <v>124649.92</v>
      </c>
      <c r="G73" s="181">
        <v>12050.137999999999</v>
      </c>
      <c r="H73" s="181">
        <v>22254.2804</v>
      </c>
      <c r="I73" s="181"/>
      <c r="J73" s="180">
        <v>90345.501600000003</v>
      </c>
      <c r="K73" s="225" t="s">
        <v>324</v>
      </c>
    </row>
    <row r="74" spans="2:11" x14ac:dyDescent="0.25">
      <c r="B74" s="226">
        <v>40</v>
      </c>
      <c r="C74" s="184" t="s">
        <v>407</v>
      </c>
      <c r="D74" s="184" t="s">
        <v>408</v>
      </c>
      <c r="E74" s="183" t="s">
        <v>83</v>
      </c>
      <c r="F74" s="212">
        <v>140649.29999999999</v>
      </c>
      <c r="G74" s="181">
        <v>13585.526000000002</v>
      </c>
      <c r="H74" s="181">
        <v>25234.686400000002</v>
      </c>
      <c r="I74" s="181"/>
      <c r="J74" s="180">
        <v>101829.08759999998</v>
      </c>
      <c r="K74" s="225" t="s">
        <v>324</v>
      </c>
    </row>
    <row r="75" spans="2:11" ht="15" customHeight="1" thickBot="1" x14ac:dyDescent="0.3">
      <c r="B75" s="224">
        <v>41</v>
      </c>
      <c r="C75" s="184" t="s">
        <v>409</v>
      </c>
      <c r="D75" s="184" t="s">
        <v>410</v>
      </c>
      <c r="E75" s="183" t="s">
        <v>84</v>
      </c>
      <c r="F75" s="212">
        <v>148759.26999999999</v>
      </c>
      <c r="G75" s="181">
        <v>14480.203</v>
      </c>
      <c r="H75" s="181">
        <v>27141.1924</v>
      </c>
      <c r="I75" s="181"/>
      <c r="J75" s="180">
        <v>107137.87459999998</v>
      </c>
      <c r="K75" s="225" t="s">
        <v>324</v>
      </c>
    </row>
    <row r="76" spans="2:11" x14ac:dyDescent="0.25">
      <c r="B76" s="226">
        <v>42</v>
      </c>
      <c r="C76" s="184" t="s">
        <v>411</v>
      </c>
      <c r="D76" s="184" t="s">
        <v>412</v>
      </c>
      <c r="E76" s="183" t="s">
        <v>85</v>
      </c>
      <c r="F76" s="212">
        <v>125312.98</v>
      </c>
      <c r="G76" s="181">
        <v>12351.4445</v>
      </c>
      <c r="H76" s="181">
        <v>23148.035500000002</v>
      </c>
      <c r="I76" s="181"/>
      <c r="J76" s="180">
        <v>89813.5</v>
      </c>
      <c r="K76" s="225" t="s">
        <v>324</v>
      </c>
    </row>
    <row r="77" spans="2:11" ht="15.75" thickBot="1" x14ac:dyDescent="0.3">
      <c r="B77" s="224">
        <v>43</v>
      </c>
      <c r="C77" s="184" t="s">
        <v>413</v>
      </c>
      <c r="D77" s="184" t="s">
        <v>414</v>
      </c>
      <c r="E77" s="183" t="s">
        <v>86</v>
      </c>
      <c r="F77" s="212">
        <v>134535.47</v>
      </c>
      <c r="G77" s="181">
        <v>13330.076499999999</v>
      </c>
      <c r="H77" s="181">
        <v>25161.682499999999</v>
      </c>
      <c r="I77" s="181"/>
      <c r="J77" s="180">
        <v>96043.71100000001</v>
      </c>
      <c r="K77" s="225" t="s">
        <v>324</v>
      </c>
    </row>
    <row r="78" spans="2:11" x14ac:dyDescent="0.25">
      <c r="B78" s="226">
        <v>44</v>
      </c>
      <c r="C78" s="184" t="s">
        <v>415</v>
      </c>
      <c r="D78" s="184" t="s">
        <v>416</v>
      </c>
      <c r="E78" s="183" t="s">
        <v>87</v>
      </c>
      <c r="F78" s="212">
        <v>89228.25</v>
      </c>
      <c r="G78" s="181">
        <v>8730.9604999999992</v>
      </c>
      <c r="H78" s="181">
        <v>15895.056499999999</v>
      </c>
      <c r="I78" s="181"/>
      <c r="J78" s="180">
        <v>64602.233</v>
      </c>
      <c r="K78" s="225" t="s">
        <v>324</v>
      </c>
    </row>
    <row r="79" spans="2:11" ht="15.75" thickBot="1" x14ac:dyDescent="0.3">
      <c r="B79" s="224">
        <v>45</v>
      </c>
      <c r="C79" s="184" t="s">
        <v>417</v>
      </c>
      <c r="D79" s="184" t="s">
        <v>418</v>
      </c>
      <c r="E79" s="183" t="s">
        <v>88</v>
      </c>
      <c r="F79" s="212">
        <v>122812.65</v>
      </c>
      <c r="G79" s="181">
        <v>12141.004500000001</v>
      </c>
      <c r="H79" s="181">
        <v>22766.748500000002</v>
      </c>
      <c r="I79" s="181"/>
      <c r="J79" s="180">
        <v>87904.896999999997</v>
      </c>
      <c r="K79" s="225" t="s">
        <v>324</v>
      </c>
    </row>
    <row r="80" spans="2:11" x14ac:dyDescent="0.25">
      <c r="B80" s="226">
        <v>46</v>
      </c>
      <c r="C80" s="184" t="s">
        <v>419</v>
      </c>
      <c r="D80" s="184" t="s">
        <v>420</v>
      </c>
      <c r="E80" s="183" t="s">
        <v>22</v>
      </c>
      <c r="F80" s="212">
        <v>100287.5</v>
      </c>
      <c r="G80" s="181">
        <v>9737.3169999999991</v>
      </c>
      <c r="H80" s="181">
        <v>17801.427800000001</v>
      </c>
      <c r="I80" s="181"/>
      <c r="J80" s="180">
        <v>72748.7552</v>
      </c>
      <c r="K80" s="225" t="s">
        <v>324</v>
      </c>
    </row>
    <row r="81" spans="2:11" ht="15.75" thickBot="1" x14ac:dyDescent="0.3">
      <c r="B81" s="224">
        <v>47</v>
      </c>
      <c r="C81" s="184" t="s">
        <v>421</v>
      </c>
      <c r="D81" s="184" t="s">
        <v>422</v>
      </c>
      <c r="E81" s="183" t="s">
        <v>89</v>
      </c>
      <c r="F81" s="212">
        <v>121173.99</v>
      </c>
      <c r="G81" s="181">
        <v>11961.896500000001</v>
      </c>
      <c r="H81" s="181">
        <v>22393.290499999999</v>
      </c>
      <c r="I81" s="181"/>
      <c r="J81" s="180">
        <v>86818.803</v>
      </c>
      <c r="K81" s="225" t="s">
        <v>324</v>
      </c>
    </row>
    <row r="82" spans="2:11" x14ac:dyDescent="0.25">
      <c r="B82" s="226">
        <v>48</v>
      </c>
      <c r="C82" s="184" t="s">
        <v>423</v>
      </c>
      <c r="D82" s="184" t="s">
        <v>424</v>
      </c>
      <c r="E82" s="183" t="s">
        <v>90</v>
      </c>
      <c r="F82" s="212">
        <v>119327.57</v>
      </c>
      <c r="G82" s="181">
        <v>11673.01</v>
      </c>
      <c r="H82" s="181">
        <v>21711.273000000001</v>
      </c>
      <c r="I82" s="181"/>
      <c r="J82" s="180">
        <v>85943.287000000011</v>
      </c>
      <c r="K82" s="225" t="s">
        <v>324</v>
      </c>
    </row>
    <row r="83" spans="2:11" ht="15.75" thickBot="1" x14ac:dyDescent="0.3">
      <c r="B83" s="224">
        <v>49</v>
      </c>
      <c r="C83" s="184" t="s">
        <v>425</v>
      </c>
      <c r="D83" s="184" t="s">
        <v>426</v>
      </c>
      <c r="E83" s="183" t="s">
        <v>91</v>
      </c>
      <c r="F83" s="212">
        <v>103120.49</v>
      </c>
      <c r="G83" s="181">
        <v>10046.1855</v>
      </c>
      <c r="H83" s="181">
        <v>18451.5075</v>
      </c>
      <c r="I83" s="181"/>
      <c r="J83" s="180">
        <v>74622.796999999991</v>
      </c>
      <c r="K83" s="225" t="s">
        <v>324</v>
      </c>
    </row>
    <row r="84" spans="2:11" x14ac:dyDescent="0.25">
      <c r="B84" s="226">
        <v>50</v>
      </c>
      <c r="C84" s="184" t="s">
        <v>427</v>
      </c>
      <c r="D84" s="184" t="s">
        <v>428</v>
      </c>
      <c r="E84" s="183" t="s">
        <v>92</v>
      </c>
      <c r="F84" s="212">
        <v>120347.38</v>
      </c>
      <c r="G84" s="181">
        <v>11997.127500000002</v>
      </c>
      <c r="H84" s="181">
        <v>22581.644500000002</v>
      </c>
      <c r="I84" s="181"/>
      <c r="J84" s="180">
        <v>85768.608000000007</v>
      </c>
      <c r="K84" s="225" t="s">
        <v>324</v>
      </c>
    </row>
    <row r="85" spans="2:11" ht="15.75" thickBot="1" x14ac:dyDescent="0.3">
      <c r="B85" s="224">
        <v>51</v>
      </c>
      <c r="C85" s="184" t="s">
        <v>429</v>
      </c>
      <c r="D85" s="184" t="s">
        <v>430</v>
      </c>
      <c r="E85" s="183" t="s">
        <v>93</v>
      </c>
      <c r="F85" s="212">
        <v>95069.43</v>
      </c>
      <c r="G85" s="181">
        <v>9001.9945000000007</v>
      </c>
      <c r="H85" s="181">
        <v>16031.861099999998</v>
      </c>
      <c r="I85" s="181"/>
      <c r="J85" s="180">
        <v>70035.574399999998</v>
      </c>
      <c r="K85" s="225" t="s">
        <v>324</v>
      </c>
    </row>
    <row r="86" spans="2:11" x14ac:dyDescent="0.25">
      <c r="B86" s="226">
        <v>52</v>
      </c>
      <c r="C86" s="184" t="s">
        <v>431</v>
      </c>
      <c r="D86" s="184" t="s">
        <v>432</v>
      </c>
      <c r="E86" s="183" t="s">
        <v>94</v>
      </c>
      <c r="F86" s="212">
        <v>122109.72</v>
      </c>
      <c r="G86" s="181">
        <v>11946.565000000002</v>
      </c>
      <c r="H86" s="181">
        <v>22253.723000000005</v>
      </c>
      <c r="I86" s="181"/>
      <c r="J86" s="180">
        <v>87909.432000000001</v>
      </c>
      <c r="K86" s="225" t="s">
        <v>324</v>
      </c>
    </row>
    <row r="87" spans="2:11" ht="15.75" thickBot="1" x14ac:dyDescent="0.3">
      <c r="B87" s="224">
        <v>53</v>
      </c>
      <c r="C87" s="184" t="s">
        <v>433</v>
      </c>
      <c r="D87" s="184" t="s">
        <v>434</v>
      </c>
      <c r="E87" s="183" t="s">
        <v>95</v>
      </c>
      <c r="F87" s="212">
        <v>110437.91</v>
      </c>
      <c r="G87" s="181">
        <v>10812.121500000001</v>
      </c>
      <c r="H87" s="181">
        <v>20017.573500000002</v>
      </c>
      <c r="I87" s="181"/>
      <c r="J87" s="180">
        <v>79608.214999999997</v>
      </c>
      <c r="K87" s="225" t="s">
        <v>324</v>
      </c>
    </row>
    <row r="88" spans="2:11" x14ac:dyDescent="0.25">
      <c r="B88" s="226">
        <v>54</v>
      </c>
      <c r="C88" s="184" t="s">
        <v>435</v>
      </c>
      <c r="D88" s="184" t="s">
        <v>436</v>
      </c>
      <c r="E88" s="183" t="s">
        <v>97</v>
      </c>
      <c r="F88" s="191">
        <v>119340.68</v>
      </c>
      <c r="G88" s="258">
        <v>11934.067999999999</v>
      </c>
      <c r="H88" s="192">
        <v>22515.834749999998</v>
      </c>
      <c r="I88" s="192"/>
      <c r="J88" s="191">
        <v>84890.777249999999</v>
      </c>
      <c r="K88" s="225" t="s">
        <v>324</v>
      </c>
    </row>
    <row r="89" spans="2:11" ht="15.75" thickBot="1" x14ac:dyDescent="0.3">
      <c r="B89" s="224">
        <v>55</v>
      </c>
      <c r="C89" s="184" t="s">
        <v>437</v>
      </c>
      <c r="D89" s="184" t="s">
        <v>438</v>
      </c>
      <c r="E89" s="183" t="s">
        <v>98</v>
      </c>
      <c r="F89" s="180">
        <v>123724.66</v>
      </c>
      <c r="G89" s="257">
        <v>12146.35</v>
      </c>
      <c r="H89" s="181">
        <v>22691.584000000003</v>
      </c>
      <c r="I89" s="181"/>
      <c r="J89" s="180">
        <v>88886.725999999995</v>
      </c>
      <c r="K89" s="225" t="s">
        <v>324</v>
      </c>
    </row>
    <row r="90" spans="2:11" x14ac:dyDescent="0.25">
      <c r="B90" s="226">
        <v>56</v>
      </c>
      <c r="C90" s="184" t="s">
        <v>885</v>
      </c>
      <c r="D90" s="184" t="s">
        <v>884</v>
      </c>
      <c r="E90" s="183" t="s">
        <v>99</v>
      </c>
      <c r="F90" s="180">
        <v>11788.63</v>
      </c>
      <c r="G90" s="257">
        <v>589.43150000000003</v>
      </c>
      <c r="H90" s="181">
        <v>301.43149999999997</v>
      </c>
      <c r="I90" s="181"/>
      <c r="J90" s="180">
        <v>10897.766999999998</v>
      </c>
      <c r="K90" s="225" t="s">
        <v>324</v>
      </c>
    </row>
    <row r="91" spans="2:11" ht="15.75" thickBot="1" x14ac:dyDescent="0.3">
      <c r="B91" s="224">
        <v>57</v>
      </c>
      <c r="C91" s="184" t="s">
        <v>439</v>
      </c>
      <c r="D91" s="184" t="s">
        <v>440</v>
      </c>
      <c r="E91" s="183" t="s">
        <v>102</v>
      </c>
      <c r="F91" s="180">
        <v>93738.55</v>
      </c>
      <c r="G91" s="257">
        <v>9204.982</v>
      </c>
      <c r="H91" s="181">
        <v>16866.091</v>
      </c>
      <c r="I91" s="181"/>
      <c r="J91" s="180">
        <v>67667.476999999999</v>
      </c>
      <c r="K91" s="225" t="s">
        <v>324</v>
      </c>
    </row>
    <row r="92" spans="2:11" x14ac:dyDescent="0.25">
      <c r="B92" s="226">
        <v>58</v>
      </c>
      <c r="C92" s="184" t="s">
        <v>441</v>
      </c>
      <c r="D92" s="184" t="s">
        <v>442</v>
      </c>
      <c r="E92" s="183" t="s">
        <v>104</v>
      </c>
      <c r="F92" s="180">
        <v>44872.78</v>
      </c>
      <c r="G92" s="257">
        <v>4164.1525000000001</v>
      </c>
      <c r="H92" s="181">
        <v>6610.7292999999991</v>
      </c>
      <c r="I92" s="181"/>
      <c r="J92" s="180">
        <v>34097.898200000003</v>
      </c>
      <c r="K92" s="225" t="s">
        <v>324</v>
      </c>
    </row>
    <row r="93" spans="2:11" ht="15.75" thickBot="1" x14ac:dyDescent="0.3">
      <c r="B93" s="224">
        <v>59</v>
      </c>
      <c r="C93" s="184" t="s">
        <v>441</v>
      </c>
      <c r="D93" s="184" t="s">
        <v>444</v>
      </c>
      <c r="E93" s="183" t="s">
        <v>105</v>
      </c>
      <c r="F93" s="180">
        <v>37733.93</v>
      </c>
      <c r="G93" s="257">
        <v>3309.7255000000005</v>
      </c>
      <c r="H93" s="181">
        <v>4705.1165000000001</v>
      </c>
      <c r="I93" s="181"/>
      <c r="J93" s="180">
        <v>29719.088</v>
      </c>
      <c r="K93" s="225" t="s">
        <v>324</v>
      </c>
    </row>
    <row r="94" spans="2:11" x14ac:dyDescent="0.25">
      <c r="B94" s="226">
        <v>60</v>
      </c>
      <c r="C94" s="184" t="s">
        <v>883</v>
      </c>
      <c r="D94" s="184" t="s">
        <v>878</v>
      </c>
      <c r="E94" s="183" t="s">
        <v>106</v>
      </c>
      <c r="F94" s="180">
        <v>37733.93</v>
      </c>
      <c r="G94" s="257">
        <v>3358.1505000000002</v>
      </c>
      <c r="H94" s="181">
        <v>4869.7615000000005</v>
      </c>
      <c r="I94" s="181"/>
      <c r="J94" s="180">
        <v>29506.017999999996</v>
      </c>
      <c r="K94" s="225" t="s">
        <v>324</v>
      </c>
    </row>
    <row r="95" spans="2:11" ht="15.75" thickBot="1" x14ac:dyDescent="0.3">
      <c r="B95" s="224">
        <v>61</v>
      </c>
      <c r="C95" s="184" t="s">
        <v>447</v>
      </c>
      <c r="D95" s="184" t="s">
        <v>882</v>
      </c>
      <c r="E95" s="183" t="s">
        <v>107</v>
      </c>
      <c r="F95" s="180">
        <v>109059.91</v>
      </c>
      <c r="G95" s="257">
        <v>10699.487000000001</v>
      </c>
      <c r="H95" s="181">
        <v>19817.47</v>
      </c>
      <c r="I95" s="181"/>
      <c r="J95" s="180">
        <v>78542.953000000009</v>
      </c>
      <c r="K95" s="225" t="s">
        <v>324</v>
      </c>
    </row>
    <row r="96" spans="2:11" x14ac:dyDescent="0.25">
      <c r="B96" s="226">
        <v>62</v>
      </c>
      <c r="C96" s="208" t="s">
        <v>881</v>
      </c>
      <c r="D96" s="208" t="s">
        <v>880</v>
      </c>
      <c r="E96" s="207" t="s">
        <v>109</v>
      </c>
      <c r="F96" s="204">
        <v>25903.85</v>
      </c>
      <c r="G96" s="256">
        <v>1840.385</v>
      </c>
      <c r="H96" s="205">
        <v>1472.5774999999999</v>
      </c>
      <c r="I96" s="205"/>
      <c r="J96" s="204">
        <v>22590.887500000001</v>
      </c>
      <c r="K96" s="225" t="s">
        <v>324</v>
      </c>
    </row>
    <row r="97" spans="2:11" ht="15.75" thickBot="1" x14ac:dyDescent="0.3">
      <c r="B97" s="224">
        <v>63</v>
      </c>
      <c r="C97" s="208" t="s">
        <v>449</v>
      </c>
      <c r="D97" s="208" t="s">
        <v>450</v>
      </c>
      <c r="E97" s="207" t="s">
        <v>108</v>
      </c>
      <c r="F97" s="204">
        <v>109475.29</v>
      </c>
      <c r="G97" s="256">
        <v>10892.5815</v>
      </c>
      <c r="H97" s="205">
        <v>20355.215499999998</v>
      </c>
      <c r="I97" s="205"/>
      <c r="J97" s="204">
        <v>78227.492999999988</v>
      </c>
      <c r="K97" s="250" t="s">
        <v>324</v>
      </c>
    </row>
    <row r="98" spans="2:11" ht="15.75" thickBot="1" x14ac:dyDescent="0.3">
      <c r="B98" s="226">
        <v>64</v>
      </c>
      <c r="C98" s="223" t="s">
        <v>879</v>
      </c>
      <c r="D98" s="223" t="s">
        <v>878</v>
      </c>
      <c r="E98" s="222" t="s">
        <v>103</v>
      </c>
      <c r="F98" s="220">
        <v>26923.72</v>
      </c>
      <c r="G98" s="221">
        <v>1942.3720000000001</v>
      </c>
      <c r="H98" s="221">
        <v>1625.5580000000002</v>
      </c>
      <c r="I98" s="221"/>
      <c r="J98" s="220">
        <v>23355.79</v>
      </c>
      <c r="K98" s="250" t="s">
        <v>324</v>
      </c>
    </row>
    <row r="99" spans="2:11" x14ac:dyDescent="0.25">
      <c r="B99" s="200"/>
      <c r="C99" s="198"/>
      <c r="D99" s="198"/>
      <c r="E99" s="178" t="s">
        <v>836</v>
      </c>
      <c r="F99" s="203">
        <f>SUM(F72:F98)</f>
        <v>2555851.6900000004</v>
      </c>
      <c r="G99" s="203">
        <f>SUM(G72:G98)</f>
        <v>246997.30049999998</v>
      </c>
      <c r="H99" s="203">
        <f>SUM(H72:H98)</f>
        <v>448495.74465000001</v>
      </c>
      <c r="I99" s="203"/>
      <c r="J99" s="203">
        <f>SUM(J72:J98)</f>
        <v>1860358.64485</v>
      </c>
      <c r="K99" s="202"/>
    </row>
    <row r="100" spans="2:11" ht="15.75" thickBot="1" x14ac:dyDescent="0.3">
      <c r="B100" s="199"/>
      <c r="C100" s="198"/>
      <c r="D100" s="198"/>
      <c r="E100" s="178"/>
      <c r="F100" s="196"/>
      <c r="G100" s="196"/>
      <c r="H100" s="196"/>
      <c r="I100" s="197"/>
      <c r="J100" s="196"/>
      <c r="K100" s="195"/>
    </row>
    <row r="101" spans="2:11" ht="45.75" thickBot="1" x14ac:dyDescent="0.3">
      <c r="B101" s="189" t="s">
        <v>4</v>
      </c>
      <c r="C101" s="188" t="s">
        <v>839</v>
      </c>
      <c r="D101" s="187"/>
      <c r="E101" s="186"/>
      <c r="F101" s="175" t="s">
        <v>831</v>
      </c>
      <c r="G101" s="174" t="s">
        <v>835</v>
      </c>
      <c r="H101" s="173" t="s">
        <v>834</v>
      </c>
      <c r="I101" s="172" t="s">
        <v>321</v>
      </c>
      <c r="J101" s="171" t="s">
        <v>322</v>
      </c>
      <c r="K101" s="171" t="s">
        <v>323</v>
      </c>
    </row>
    <row r="102" spans="2:11" ht="20.25" customHeight="1" thickBot="1" x14ac:dyDescent="0.3">
      <c r="B102" s="357" t="s">
        <v>875</v>
      </c>
      <c r="C102" s="358"/>
      <c r="D102" s="358"/>
      <c r="E102" s="358"/>
      <c r="F102" s="358"/>
      <c r="G102" s="358"/>
      <c r="H102" s="358"/>
      <c r="I102" s="358"/>
      <c r="J102" s="358"/>
      <c r="K102" s="359"/>
    </row>
    <row r="103" spans="2:11" x14ac:dyDescent="0.25">
      <c r="B103" s="226">
        <v>65</v>
      </c>
      <c r="C103" s="231" t="s">
        <v>451</v>
      </c>
      <c r="D103" s="231" t="s">
        <v>452</v>
      </c>
      <c r="E103" s="230" t="s">
        <v>110</v>
      </c>
      <c r="F103" s="255">
        <v>88070.6</v>
      </c>
      <c r="G103" s="254">
        <v>8356.9710000000014</v>
      </c>
      <c r="H103" s="253">
        <v>14818.617400000003</v>
      </c>
      <c r="I103" s="253"/>
      <c r="J103" s="252">
        <v>64895.011599999998</v>
      </c>
      <c r="K103" s="227" t="s">
        <v>324</v>
      </c>
    </row>
    <row r="104" spans="2:11" ht="15.75" thickBot="1" x14ac:dyDescent="0.3">
      <c r="B104" s="224">
        <v>66</v>
      </c>
      <c r="C104" s="184" t="s">
        <v>453</v>
      </c>
      <c r="D104" s="184" t="s">
        <v>454</v>
      </c>
      <c r="E104" s="183" t="s">
        <v>111</v>
      </c>
      <c r="F104" s="212">
        <v>88541.53</v>
      </c>
      <c r="G104" s="211">
        <v>8222.3065000000006</v>
      </c>
      <c r="H104" s="210">
        <v>14267.920000000002</v>
      </c>
      <c r="I104" s="210"/>
      <c r="J104" s="209">
        <v>66051.303499999995</v>
      </c>
      <c r="K104" s="225" t="s">
        <v>324</v>
      </c>
    </row>
    <row r="105" spans="2:11" x14ac:dyDescent="0.25">
      <c r="B105" s="226">
        <v>67</v>
      </c>
      <c r="C105" s="184" t="s">
        <v>455</v>
      </c>
      <c r="D105" s="184" t="s">
        <v>456</v>
      </c>
      <c r="E105" s="183" t="s">
        <v>112</v>
      </c>
      <c r="F105" s="212">
        <v>84715.97</v>
      </c>
      <c r="G105" s="211">
        <v>7944.0840000000007</v>
      </c>
      <c r="H105" s="210">
        <v>13884.449800000002</v>
      </c>
      <c r="I105" s="210"/>
      <c r="J105" s="209">
        <v>62887.436199999996</v>
      </c>
      <c r="K105" s="225" t="s">
        <v>324</v>
      </c>
    </row>
    <row r="106" spans="2:11" ht="15.75" thickBot="1" x14ac:dyDescent="0.3">
      <c r="B106" s="224">
        <v>68</v>
      </c>
      <c r="C106" s="184" t="s">
        <v>457</v>
      </c>
      <c r="D106" s="184" t="s">
        <v>458</v>
      </c>
      <c r="E106" s="183" t="s">
        <v>113</v>
      </c>
      <c r="F106" s="212">
        <v>78063</v>
      </c>
      <c r="G106" s="211">
        <v>7245.1430000000009</v>
      </c>
      <c r="H106" s="210">
        <v>12439.466200000001</v>
      </c>
      <c r="I106" s="210">
        <v>5837.84</v>
      </c>
      <c r="J106" s="209">
        <f>+F106-G106-H106-I106</f>
        <v>52540.550799999997</v>
      </c>
      <c r="K106" s="251" t="s">
        <v>324</v>
      </c>
    </row>
    <row r="107" spans="2:11" x14ac:dyDescent="0.25">
      <c r="B107" s="226">
        <v>69</v>
      </c>
      <c r="C107" s="184" t="s">
        <v>877</v>
      </c>
      <c r="D107" s="184" t="s">
        <v>876</v>
      </c>
      <c r="E107" s="183" t="s">
        <v>114</v>
      </c>
      <c r="F107" s="212">
        <v>50703.62</v>
      </c>
      <c r="G107" s="211">
        <v>4320.362000000001</v>
      </c>
      <c r="H107" s="210">
        <v>6227.7240000000011</v>
      </c>
      <c r="I107" s="210"/>
      <c r="J107" s="209">
        <v>40155.534</v>
      </c>
      <c r="K107" s="225" t="s">
        <v>324</v>
      </c>
    </row>
    <row r="108" spans="2:11" ht="15.75" thickBot="1" x14ac:dyDescent="0.3">
      <c r="B108" s="224">
        <v>70</v>
      </c>
      <c r="C108" s="184" t="s">
        <v>459</v>
      </c>
      <c r="D108" s="184" t="s">
        <v>460</v>
      </c>
      <c r="E108" s="183" t="s">
        <v>115</v>
      </c>
      <c r="F108" s="212">
        <v>83555.759999999995</v>
      </c>
      <c r="G108" s="211">
        <v>7804.552999999999</v>
      </c>
      <c r="H108" s="210">
        <v>13572.473799999998</v>
      </c>
      <c r="I108" s="210"/>
      <c r="J108" s="209">
        <v>62178.733199999995</v>
      </c>
      <c r="K108" s="225" t="s">
        <v>324</v>
      </c>
    </row>
    <row r="109" spans="2:11" x14ac:dyDescent="0.25">
      <c r="B109" s="226">
        <v>71</v>
      </c>
      <c r="C109" s="184" t="s">
        <v>461</v>
      </c>
      <c r="D109" s="184" t="s">
        <v>462</v>
      </c>
      <c r="E109" s="183" t="s">
        <v>116</v>
      </c>
      <c r="F109" s="212">
        <v>110616.74</v>
      </c>
      <c r="G109" s="211">
        <v>10482.223500000002</v>
      </c>
      <c r="H109" s="210">
        <v>18888.016300000003</v>
      </c>
      <c r="I109" s="210"/>
      <c r="J109" s="209">
        <v>81246.500199999995</v>
      </c>
      <c r="K109" s="225" t="s">
        <v>324</v>
      </c>
    </row>
    <row r="110" spans="2:11" ht="15.75" thickBot="1" x14ac:dyDescent="0.3">
      <c r="B110" s="224">
        <v>72</v>
      </c>
      <c r="C110" s="184" t="s">
        <v>463</v>
      </c>
      <c r="D110" s="184" t="s">
        <v>464</v>
      </c>
      <c r="E110" s="183" t="s">
        <v>117</v>
      </c>
      <c r="F110" s="212">
        <v>82452.02</v>
      </c>
      <c r="G110" s="211">
        <v>7731.5090000000009</v>
      </c>
      <c r="H110" s="210">
        <v>13478.647800000001</v>
      </c>
      <c r="I110" s="210"/>
      <c r="J110" s="209">
        <v>61241.8632</v>
      </c>
      <c r="K110" s="225" t="s">
        <v>324</v>
      </c>
    </row>
    <row r="111" spans="2:11" x14ac:dyDescent="0.25">
      <c r="B111" s="226">
        <v>73</v>
      </c>
      <c r="C111" s="184" t="s">
        <v>465</v>
      </c>
      <c r="D111" s="184" t="s">
        <v>466</v>
      </c>
      <c r="E111" s="183" t="s">
        <v>118</v>
      </c>
      <c r="F111" s="212">
        <v>85638.83</v>
      </c>
      <c r="G111" s="211">
        <v>8020.6514999999999</v>
      </c>
      <c r="H111" s="210">
        <v>14015.5789</v>
      </c>
      <c r="I111" s="210"/>
      <c r="J111" s="209">
        <v>63602.599600000009</v>
      </c>
      <c r="K111" s="225" t="s">
        <v>324</v>
      </c>
    </row>
    <row r="112" spans="2:11" ht="15.75" thickBot="1" x14ac:dyDescent="0.3">
      <c r="B112" s="224">
        <v>74</v>
      </c>
      <c r="C112" s="184" t="s">
        <v>467</v>
      </c>
      <c r="D112" s="184" t="s">
        <v>468</v>
      </c>
      <c r="E112" s="183" t="s">
        <v>119</v>
      </c>
      <c r="F112" s="212">
        <v>84805.96</v>
      </c>
      <c r="G112" s="211">
        <v>7937.3570000000009</v>
      </c>
      <c r="H112" s="210">
        <v>13848.979400000002</v>
      </c>
      <c r="I112" s="210"/>
      <c r="J112" s="209">
        <v>63019.623599999999</v>
      </c>
      <c r="K112" s="225" t="s">
        <v>324</v>
      </c>
    </row>
    <row r="113" spans="2:14" x14ac:dyDescent="0.25">
      <c r="B113" s="226">
        <v>75</v>
      </c>
      <c r="C113" s="184" t="s">
        <v>469</v>
      </c>
      <c r="D113" s="184" t="s">
        <v>470</v>
      </c>
      <c r="E113" s="183" t="s">
        <v>11</v>
      </c>
      <c r="F113" s="212">
        <v>113372.27</v>
      </c>
      <c r="G113" s="211">
        <v>10940.103000000001</v>
      </c>
      <c r="H113" s="210">
        <v>20059.032400000004</v>
      </c>
      <c r="I113" s="210"/>
      <c r="J113" s="209">
        <v>82373.13459999999</v>
      </c>
      <c r="K113" s="225" t="s">
        <v>324</v>
      </c>
    </row>
    <row r="114" spans="2:14" ht="15.75" thickBot="1" x14ac:dyDescent="0.3">
      <c r="B114" s="224">
        <v>76</v>
      </c>
      <c r="C114" s="184" t="s">
        <v>471</v>
      </c>
      <c r="D114" s="184" t="s">
        <v>472</v>
      </c>
      <c r="E114" s="183" t="s">
        <v>120</v>
      </c>
      <c r="F114" s="212">
        <v>131208.39000000001</v>
      </c>
      <c r="G114" s="211">
        <v>12687.419000000004</v>
      </c>
      <c r="H114" s="210">
        <v>23502.850000000006</v>
      </c>
      <c r="I114" s="210"/>
      <c r="J114" s="209">
        <v>95018.120999999999</v>
      </c>
      <c r="K114" s="225" t="s">
        <v>324</v>
      </c>
    </row>
    <row r="115" spans="2:14" x14ac:dyDescent="0.25">
      <c r="B115" s="226">
        <v>77</v>
      </c>
      <c r="C115" s="184" t="s">
        <v>473</v>
      </c>
      <c r="D115" s="184" t="s">
        <v>474</v>
      </c>
      <c r="E115" s="183" t="s">
        <v>121</v>
      </c>
      <c r="F115" s="212">
        <v>124903.2</v>
      </c>
      <c r="G115" s="211">
        <v>12050.914500000001</v>
      </c>
      <c r="H115" s="210">
        <v>22221.461299999999</v>
      </c>
      <c r="I115" s="210"/>
      <c r="J115" s="209">
        <v>90630.824200000003</v>
      </c>
      <c r="K115" s="225" t="s">
        <v>324</v>
      </c>
    </row>
    <row r="116" spans="2:14" ht="15.75" thickBot="1" x14ac:dyDescent="0.3">
      <c r="B116" s="224">
        <v>78</v>
      </c>
      <c r="C116" s="184" t="s">
        <v>475</v>
      </c>
      <c r="D116" s="184" t="s">
        <v>476</v>
      </c>
      <c r="E116" s="183" t="s">
        <v>122</v>
      </c>
      <c r="F116" s="212">
        <v>124226.63</v>
      </c>
      <c r="G116" s="211">
        <v>11949.6705</v>
      </c>
      <c r="H116" s="210">
        <v>21971.951499999999</v>
      </c>
      <c r="I116" s="210"/>
      <c r="J116" s="209">
        <v>90305.008000000002</v>
      </c>
      <c r="K116" s="225" t="s">
        <v>324</v>
      </c>
    </row>
    <row r="117" spans="2:14" x14ac:dyDescent="0.25">
      <c r="B117" s="226">
        <v>79</v>
      </c>
      <c r="C117" s="184" t="s">
        <v>477</v>
      </c>
      <c r="D117" s="184" t="s">
        <v>478</v>
      </c>
      <c r="E117" s="183" t="s">
        <v>123</v>
      </c>
      <c r="F117" s="212">
        <v>123770.79</v>
      </c>
      <c r="G117" s="211">
        <v>12011.034</v>
      </c>
      <c r="H117" s="210">
        <v>22244.404999999999</v>
      </c>
      <c r="I117" s="210"/>
      <c r="J117" s="209">
        <v>89515.350999999995</v>
      </c>
      <c r="K117" s="225" t="s">
        <v>324</v>
      </c>
    </row>
    <row r="118" spans="2:14" ht="15.75" thickBot="1" x14ac:dyDescent="0.3">
      <c r="B118" s="224">
        <v>80</v>
      </c>
      <c r="C118" s="184" t="s">
        <v>479</v>
      </c>
      <c r="D118" s="184" t="s">
        <v>480</v>
      </c>
      <c r="E118" s="183" t="s">
        <v>124</v>
      </c>
      <c r="F118" s="212">
        <v>122774.7</v>
      </c>
      <c r="G118" s="211">
        <v>11902.2325</v>
      </c>
      <c r="H118" s="210">
        <v>22013.932500000003</v>
      </c>
      <c r="I118" s="210"/>
      <c r="J118" s="209">
        <v>88858.535000000003</v>
      </c>
      <c r="K118" s="225" t="s">
        <v>324</v>
      </c>
    </row>
    <row r="119" spans="2:14" x14ac:dyDescent="0.25">
      <c r="B119" s="226">
        <v>81</v>
      </c>
      <c r="C119" s="184" t="s">
        <v>481</v>
      </c>
      <c r="D119" s="184" t="s">
        <v>482</v>
      </c>
      <c r="E119" s="183" t="s">
        <v>125</v>
      </c>
      <c r="F119" s="212">
        <v>121873.3</v>
      </c>
      <c r="G119" s="211">
        <v>11748.755500000001</v>
      </c>
      <c r="H119" s="210">
        <v>21618.306700000001</v>
      </c>
      <c r="I119" s="210"/>
      <c r="J119" s="209">
        <v>88506.237800000003</v>
      </c>
      <c r="K119" s="225" t="s">
        <v>324</v>
      </c>
    </row>
    <row r="120" spans="2:14" ht="15.75" thickBot="1" x14ac:dyDescent="0.3">
      <c r="B120" s="224">
        <v>82</v>
      </c>
      <c r="C120" s="184" t="s">
        <v>483</v>
      </c>
      <c r="D120" s="184" t="s">
        <v>484</v>
      </c>
      <c r="E120" s="183" t="s">
        <v>126</v>
      </c>
      <c r="F120" s="212">
        <v>124216.94</v>
      </c>
      <c r="G120" s="211">
        <v>11948.701500000001</v>
      </c>
      <c r="H120" s="210">
        <v>21970.013500000001</v>
      </c>
      <c r="I120" s="210"/>
      <c r="J120" s="209">
        <v>90298.225000000006</v>
      </c>
      <c r="K120" s="225" t="s">
        <v>324</v>
      </c>
    </row>
    <row r="121" spans="2:14" x14ac:dyDescent="0.25">
      <c r="B121" s="226">
        <v>83</v>
      </c>
      <c r="C121" s="184" t="s">
        <v>485</v>
      </c>
      <c r="D121" s="184" t="s">
        <v>486</v>
      </c>
      <c r="E121" s="183" t="s">
        <v>127</v>
      </c>
      <c r="F121" s="212">
        <v>121086.62</v>
      </c>
      <c r="G121" s="211">
        <v>11596.097</v>
      </c>
      <c r="H121" s="210">
        <v>21209.402999999998</v>
      </c>
      <c r="I121" s="210"/>
      <c r="J121" s="209">
        <v>88281.12</v>
      </c>
      <c r="K121" s="225" t="s">
        <v>324</v>
      </c>
    </row>
    <row r="122" spans="2:14" ht="15.75" thickBot="1" x14ac:dyDescent="0.3">
      <c r="B122" s="224">
        <v>84</v>
      </c>
      <c r="C122" s="184" t="s">
        <v>487</v>
      </c>
      <c r="D122" s="184" t="s">
        <v>488</v>
      </c>
      <c r="E122" s="183" t="s">
        <v>128</v>
      </c>
      <c r="F122" s="212">
        <v>114840.67</v>
      </c>
      <c r="G122" s="211">
        <v>11011.074500000001</v>
      </c>
      <c r="H122" s="210">
        <v>20094.7595</v>
      </c>
      <c r="I122" s="210"/>
      <c r="J122" s="209">
        <v>83734.835999999996</v>
      </c>
      <c r="K122" s="250" t="s">
        <v>324</v>
      </c>
    </row>
    <row r="123" spans="2:14" ht="15.75" thickBot="1" x14ac:dyDescent="0.3">
      <c r="B123" s="226">
        <v>85</v>
      </c>
      <c r="C123" s="223" t="s">
        <v>489</v>
      </c>
      <c r="D123" s="223" t="s">
        <v>490</v>
      </c>
      <c r="E123" s="222" t="s">
        <v>129</v>
      </c>
      <c r="F123" s="249">
        <v>117209.81</v>
      </c>
      <c r="G123" s="248">
        <v>11287.561000000002</v>
      </c>
      <c r="H123" s="247">
        <v>20703.134000000002</v>
      </c>
      <c r="I123" s="247"/>
      <c r="J123" s="246">
        <v>85219.114999999991</v>
      </c>
      <c r="K123" s="219" t="s">
        <v>324</v>
      </c>
      <c r="N123" s="232"/>
    </row>
    <row r="124" spans="2:14" ht="15.75" thickBot="1" x14ac:dyDescent="0.3">
      <c r="B124" s="200"/>
      <c r="C124" s="198"/>
      <c r="D124" s="198"/>
      <c r="E124" s="245"/>
      <c r="F124" s="243"/>
      <c r="G124" s="244"/>
      <c r="H124" s="244"/>
      <c r="I124" s="244"/>
      <c r="J124" s="243"/>
      <c r="K124" s="242"/>
    </row>
    <row r="125" spans="2:14" ht="45.75" thickBot="1" x14ac:dyDescent="0.3">
      <c r="B125" s="189" t="s">
        <v>4</v>
      </c>
      <c r="C125" s="241" t="s">
        <v>839</v>
      </c>
      <c r="D125" s="240"/>
      <c r="E125" s="239"/>
      <c r="F125" s="238" t="s">
        <v>831</v>
      </c>
      <c r="G125" s="237" t="s">
        <v>835</v>
      </c>
      <c r="H125" s="236" t="s">
        <v>834</v>
      </c>
      <c r="I125" s="235" t="s">
        <v>321</v>
      </c>
      <c r="J125" s="234" t="s">
        <v>322</v>
      </c>
      <c r="K125" s="233" t="s">
        <v>323</v>
      </c>
    </row>
    <row r="126" spans="2:14" ht="15.75" customHeight="1" thickBot="1" x14ac:dyDescent="0.3">
      <c r="B126" s="351" t="s">
        <v>875</v>
      </c>
      <c r="C126" s="352"/>
      <c r="D126" s="352"/>
      <c r="E126" s="352"/>
      <c r="F126" s="352"/>
      <c r="G126" s="352"/>
      <c r="H126" s="352"/>
      <c r="I126" s="352"/>
      <c r="J126" s="352"/>
      <c r="K126" s="353"/>
    </row>
    <row r="127" spans="2:14" ht="15.75" thickBot="1" x14ac:dyDescent="0.3">
      <c r="B127" s="185">
        <v>86</v>
      </c>
      <c r="C127" s="184" t="s">
        <v>491</v>
      </c>
      <c r="D127" s="184" t="s">
        <v>492</v>
      </c>
      <c r="E127" s="183" t="s">
        <v>130</v>
      </c>
      <c r="F127" s="180">
        <v>120314.04</v>
      </c>
      <c r="G127" s="181">
        <v>11580.997499999999</v>
      </c>
      <c r="H127" s="182">
        <v>21266.225899999998</v>
      </c>
      <c r="I127" s="181"/>
      <c r="J127" s="180">
        <v>87466.816599999991</v>
      </c>
      <c r="K127" s="179" t="s">
        <v>324</v>
      </c>
    </row>
    <row r="128" spans="2:14" ht="15.75" thickBot="1" x14ac:dyDescent="0.3">
      <c r="B128" s="185">
        <v>87</v>
      </c>
      <c r="C128" s="184" t="s">
        <v>493</v>
      </c>
      <c r="D128" s="184" t="s">
        <v>494</v>
      </c>
      <c r="E128" s="183" t="s">
        <v>131</v>
      </c>
      <c r="F128" s="180">
        <v>122552.58</v>
      </c>
      <c r="G128" s="181">
        <v>11821.838000000002</v>
      </c>
      <c r="H128" s="182">
        <v>21771.688000000002</v>
      </c>
      <c r="I128" s="181"/>
      <c r="J128" s="180">
        <v>88959.054000000004</v>
      </c>
      <c r="K128" s="179" t="s">
        <v>324</v>
      </c>
    </row>
    <row r="129" spans="2:11" ht="15.75" thickBot="1" x14ac:dyDescent="0.3">
      <c r="B129" s="185">
        <v>88</v>
      </c>
      <c r="C129" s="184" t="s">
        <v>495</v>
      </c>
      <c r="D129" s="184" t="s">
        <v>496</v>
      </c>
      <c r="E129" s="183" t="s">
        <v>133</v>
      </c>
      <c r="F129" s="180">
        <v>75071.710000000006</v>
      </c>
      <c r="G129" s="181">
        <v>6875.3245000000015</v>
      </c>
      <c r="H129" s="182">
        <v>11573.956000000004</v>
      </c>
      <c r="I129" s="181"/>
      <c r="J129" s="180">
        <v>56622.429499999998</v>
      </c>
      <c r="K129" s="179" t="s">
        <v>324</v>
      </c>
    </row>
    <row r="130" spans="2:11" ht="15.75" thickBot="1" x14ac:dyDescent="0.3">
      <c r="B130" s="185">
        <v>89</v>
      </c>
      <c r="C130" s="184" t="s">
        <v>497</v>
      </c>
      <c r="D130" s="184" t="s">
        <v>498</v>
      </c>
      <c r="E130" s="183" t="s">
        <v>134</v>
      </c>
      <c r="F130" s="180">
        <v>83854.710000000006</v>
      </c>
      <c r="G130" s="181">
        <v>7980.2585000000017</v>
      </c>
      <c r="H130" s="182">
        <v>14128.019500000002</v>
      </c>
      <c r="I130" s="181"/>
      <c r="J130" s="180">
        <v>61746.432000000008</v>
      </c>
      <c r="K130" s="179" t="s">
        <v>324</v>
      </c>
    </row>
    <row r="131" spans="2:11" ht="15.75" thickBot="1" x14ac:dyDescent="0.3">
      <c r="B131" s="185">
        <v>90</v>
      </c>
      <c r="C131" s="184" t="s">
        <v>499</v>
      </c>
      <c r="D131" s="184" t="s">
        <v>500</v>
      </c>
      <c r="E131" s="183" t="s">
        <v>135</v>
      </c>
      <c r="F131" s="180">
        <v>95781.92</v>
      </c>
      <c r="G131" s="181">
        <v>9118.3045000000002</v>
      </c>
      <c r="H131" s="182">
        <v>16327.566500000003</v>
      </c>
      <c r="I131" s="181"/>
      <c r="J131" s="180">
        <v>70336.048999999999</v>
      </c>
      <c r="K131" s="179" t="s">
        <v>324</v>
      </c>
    </row>
    <row r="132" spans="2:11" ht="15.75" thickBot="1" x14ac:dyDescent="0.3">
      <c r="B132" s="185">
        <v>91</v>
      </c>
      <c r="C132" s="184" t="s">
        <v>501</v>
      </c>
      <c r="D132" s="184" t="s">
        <v>502</v>
      </c>
      <c r="E132" s="183" t="s">
        <v>136</v>
      </c>
      <c r="F132" s="180">
        <v>105123.8</v>
      </c>
      <c r="G132" s="181">
        <v>10019.037000000002</v>
      </c>
      <c r="H132" s="182">
        <v>18082.193799999997</v>
      </c>
      <c r="I132" s="181"/>
      <c r="J132" s="180">
        <v>77022.569200000013</v>
      </c>
      <c r="K132" s="179" t="s">
        <v>324</v>
      </c>
    </row>
    <row r="133" spans="2:11" ht="15.75" thickBot="1" x14ac:dyDescent="0.3">
      <c r="B133" s="185">
        <v>92</v>
      </c>
      <c r="C133" s="184" t="s">
        <v>503</v>
      </c>
      <c r="D133" s="184" t="s">
        <v>504</v>
      </c>
      <c r="E133" s="183" t="s">
        <v>137</v>
      </c>
      <c r="F133" s="180">
        <v>98158.47</v>
      </c>
      <c r="G133" s="181">
        <v>9305.3935000000001</v>
      </c>
      <c r="H133" s="182">
        <v>16630.952099999999</v>
      </c>
      <c r="I133" s="181"/>
      <c r="J133" s="180">
        <v>72222.124400000001</v>
      </c>
      <c r="K133" s="179" t="s">
        <v>324</v>
      </c>
    </row>
    <row r="134" spans="2:11" ht="15.75" thickBot="1" x14ac:dyDescent="0.3">
      <c r="B134" s="185">
        <v>93</v>
      </c>
      <c r="C134" s="184" t="s">
        <v>505</v>
      </c>
      <c r="D134" s="184" t="s">
        <v>506</v>
      </c>
      <c r="E134" s="183" t="s">
        <v>138</v>
      </c>
      <c r="F134" s="180">
        <v>107694.57</v>
      </c>
      <c r="G134" s="181">
        <v>10259.003500000001</v>
      </c>
      <c r="H134" s="182">
        <v>18538.172100000003</v>
      </c>
      <c r="I134" s="181"/>
      <c r="J134" s="180">
        <v>78897.39439999999</v>
      </c>
      <c r="K134" s="179" t="s">
        <v>324</v>
      </c>
    </row>
    <row r="135" spans="2:11" ht="15.75" thickBot="1" x14ac:dyDescent="0.3">
      <c r="B135" s="185">
        <v>94</v>
      </c>
      <c r="C135" s="184" t="s">
        <v>507</v>
      </c>
      <c r="D135" s="184" t="s">
        <v>508</v>
      </c>
      <c r="E135" s="183" t="s">
        <v>139</v>
      </c>
      <c r="F135" s="180">
        <v>85638.83</v>
      </c>
      <c r="G135" s="181">
        <v>8020.6514999999999</v>
      </c>
      <c r="H135" s="182">
        <v>14015.5789</v>
      </c>
      <c r="I135" s="181"/>
      <c r="J135" s="180">
        <v>63602.599600000009</v>
      </c>
      <c r="K135" s="179" t="s">
        <v>324</v>
      </c>
    </row>
    <row r="136" spans="2:11" ht="15.75" thickBot="1" x14ac:dyDescent="0.3">
      <c r="B136" s="185">
        <v>95</v>
      </c>
      <c r="C136" s="184" t="s">
        <v>509</v>
      </c>
      <c r="D136" s="184" t="s">
        <v>510</v>
      </c>
      <c r="E136" s="183" t="s">
        <v>140</v>
      </c>
      <c r="F136" s="180">
        <v>79297.11</v>
      </c>
      <c r="G136" s="181">
        <v>7413.4760000000006</v>
      </c>
      <c r="H136" s="182">
        <v>12839.023000000001</v>
      </c>
      <c r="I136" s="181"/>
      <c r="J136" s="180">
        <v>59044.611000000004</v>
      </c>
      <c r="K136" s="179" t="s">
        <v>324</v>
      </c>
    </row>
    <row r="137" spans="2:11" ht="15.75" thickBot="1" x14ac:dyDescent="0.3">
      <c r="B137" s="185">
        <v>96</v>
      </c>
      <c r="C137" s="184" t="s">
        <v>511</v>
      </c>
      <c r="D137" s="184" t="s">
        <v>512</v>
      </c>
      <c r="E137" s="183" t="s">
        <v>141</v>
      </c>
      <c r="F137" s="180">
        <v>98202.02</v>
      </c>
      <c r="G137" s="181">
        <v>9343.9695000000011</v>
      </c>
      <c r="H137" s="182">
        <v>16756.013500000001</v>
      </c>
      <c r="I137" s="181"/>
      <c r="J137" s="180">
        <v>72102.036999999997</v>
      </c>
      <c r="K137" s="179" t="s">
        <v>324</v>
      </c>
    </row>
    <row r="138" spans="2:11" ht="15.75" thickBot="1" x14ac:dyDescent="0.3">
      <c r="B138" s="185">
        <v>97</v>
      </c>
      <c r="C138" s="184" t="s">
        <v>513</v>
      </c>
      <c r="D138" s="184" t="s">
        <v>514</v>
      </c>
      <c r="E138" s="183" t="s">
        <v>142</v>
      </c>
      <c r="F138" s="180">
        <v>104818.39</v>
      </c>
      <c r="G138" s="181">
        <v>10005.606500000002</v>
      </c>
      <c r="H138" s="182">
        <v>18079.287499999999</v>
      </c>
      <c r="I138" s="181"/>
      <c r="J138" s="180">
        <v>76733.495999999985</v>
      </c>
      <c r="K138" s="179" t="s">
        <v>324</v>
      </c>
    </row>
    <row r="139" spans="2:11" ht="15.75" thickBot="1" x14ac:dyDescent="0.3">
      <c r="B139" s="185">
        <v>98</v>
      </c>
      <c r="C139" s="184" t="s">
        <v>515</v>
      </c>
      <c r="D139" s="184" t="s">
        <v>516</v>
      </c>
      <c r="E139" s="183" t="s">
        <v>143</v>
      </c>
      <c r="F139" s="180">
        <v>80456.92</v>
      </c>
      <c r="G139" s="181">
        <v>7518.2204999999994</v>
      </c>
      <c r="H139" s="182">
        <v>13032.7809</v>
      </c>
      <c r="I139" s="181"/>
      <c r="J139" s="180">
        <v>59905.918600000005</v>
      </c>
      <c r="K139" s="179" t="s">
        <v>324</v>
      </c>
    </row>
    <row r="140" spans="2:11" ht="15.75" thickBot="1" x14ac:dyDescent="0.3">
      <c r="B140" s="185">
        <v>99</v>
      </c>
      <c r="C140" s="184" t="s">
        <v>517</v>
      </c>
      <c r="D140" s="184" t="s">
        <v>518</v>
      </c>
      <c r="E140" s="183" t="s">
        <v>144</v>
      </c>
      <c r="F140" s="180">
        <v>86427.67</v>
      </c>
      <c r="G140" s="181">
        <v>8099.6525000000001</v>
      </c>
      <c r="H140" s="182">
        <v>14173.744700000001</v>
      </c>
      <c r="I140" s="181"/>
      <c r="J140" s="180">
        <v>64154.272799999999</v>
      </c>
      <c r="K140" s="179" t="s">
        <v>324</v>
      </c>
    </row>
    <row r="141" spans="2:11" ht="15.75" thickBot="1" x14ac:dyDescent="0.3">
      <c r="B141" s="185">
        <v>100</v>
      </c>
      <c r="C141" s="184" t="s">
        <v>519</v>
      </c>
      <c r="D141" s="184" t="s">
        <v>520</v>
      </c>
      <c r="E141" s="183" t="s">
        <v>145</v>
      </c>
      <c r="F141" s="180">
        <v>79611.37</v>
      </c>
      <c r="G141" s="181">
        <v>7447.4440000000004</v>
      </c>
      <c r="H141" s="182">
        <v>12910.5178</v>
      </c>
      <c r="I141" s="181"/>
      <c r="J141" s="180">
        <v>59253.408199999991</v>
      </c>
      <c r="K141" s="179" t="s">
        <v>324</v>
      </c>
    </row>
    <row r="142" spans="2:11" ht="15.75" thickBot="1" x14ac:dyDescent="0.3">
      <c r="B142" s="185">
        <v>101</v>
      </c>
      <c r="C142" s="184" t="s">
        <v>521</v>
      </c>
      <c r="D142" s="184" t="s">
        <v>522</v>
      </c>
      <c r="E142" s="183" t="s">
        <v>146</v>
      </c>
      <c r="F142" s="180">
        <v>166768.03</v>
      </c>
      <c r="G142" s="181">
        <v>16321.528999999997</v>
      </c>
      <c r="H142" s="182">
        <v>30880.474399999999</v>
      </c>
      <c r="I142" s="181"/>
      <c r="J142" s="180">
        <v>119566.02659999998</v>
      </c>
      <c r="K142" s="179" t="s">
        <v>324</v>
      </c>
    </row>
    <row r="143" spans="2:11" ht="15.75" thickBot="1" x14ac:dyDescent="0.3">
      <c r="B143" s="185">
        <v>102</v>
      </c>
      <c r="C143" s="184" t="s">
        <v>523</v>
      </c>
      <c r="D143" s="184" t="s">
        <v>524</v>
      </c>
      <c r="E143" s="183" t="s">
        <v>147</v>
      </c>
      <c r="F143" s="180">
        <v>128462.61</v>
      </c>
      <c r="G143" s="181">
        <v>12373.268500000002</v>
      </c>
      <c r="H143" s="182">
        <v>22819.147500000003</v>
      </c>
      <c r="I143" s="181"/>
      <c r="J143" s="180">
        <v>93270.193999999989</v>
      </c>
      <c r="K143" s="179" t="s">
        <v>324</v>
      </c>
    </row>
    <row r="144" spans="2:11" ht="15.75" thickBot="1" x14ac:dyDescent="0.3">
      <c r="B144" s="185">
        <v>103</v>
      </c>
      <c r="C144" s="184" t="s">
        <v>525</v>
      </c>
      <c r="D144" s="184" t="s">
        <v>526</v>
      </c>
      <c r="E144" s="183" t="s">
        <v>148</v>
      </c>
      <c r="F144" s="180">
        <v>126185.13</v>
      </c>
      <c r="G144" s="181">
        <v>12166.430500000002</v>
      </c>
      <c r="H144" s="182">
        <v>22434.745500000005</v>
      </c>
      <c r="I144" s="181"/>
      <c r="J144" s="180">
        <v>91583.953999999998</v>
      </c>
      <c r="K144" s="179" t="s">
        <v>324</v>
      </c>
    </row>
    <row r="145" spans="1:13" ht="15.75" thickBot="1" x14ac:dyDescent="0.3">
      <c r="B145" s="185">
        <v>104</v>
      </c>
      <c r="C145" s="184" t="s">
        <v>527</v>
      </c>
      <c r="D145" s="184" t="s">
        <v>528</v>
      </c>
      <c r="E145" s="183" t="s">
        <v>149</v>
      </c>
      <c r="F145" s="180">
        <v>94559.3</v>
      </c>
      <c r="G145" s="181">
        <v>8939.6950000000015</v>
      </c>
      <c r="H145" s="182">
        <v>15891.461000000001</v>
      </c>
      <c r="I145" s="181"/>
      <c r="J145" s="180">
        <v>69728.144</v>
      </c>
      <c r="K145" s="179" t="s">
        <v>324</v>
      </c>
    </row>
    <row r="146" spans="1:13" ht="15.75" thickBot="1" x14ac:dyDescent="0.3">
      <c r="B146" s="185">
        <v>105</v>
      </c>
      <c r="C146" s="184" t="s">
        <v>529</v>
      </c>
      <c r="D146" s="184" t="s">
        <v>530</v>
      </c>
      <c r="E146" s="183" t="s">
        <v>150</v>
      </c>
      <c r="F146" s="180">
        <v>85628.2</v>
      </c>
      <c r="G146" s="181">
        <v>8019.5884999999998</v>
      </c>
      <c r="H146" s="182">
        <v>14013.4529</v>
      </c>
      <c r="I146" s="181"/>
      <c r="J146" s="180">
        <v>63595.158599999995</v>
      </c>
      <c r="K146" s="179" t="s">
        <v>324</v>
      </c>
    </row>
    <row r="147" spans="1:13" ht="15.75" thickBot="1" x14ac:dyDescent="0.3">
      <c r="B147" s="185">
        <v>106</v>
      </c>
      <c r="C147" s="184" t="s">
        <v>531</v>
      </c>
      <c r="D147" s="184" t="s">
        <v>532</v>
      </c>
      <c r="E147" s="183" t="s">
        <v>152</v>
      </c>
      <c r="F147" s="180">
        <v>60336.47</v>
      </c>
      <c r="G147" s="181">
        <v>5519.9540000000006</v>
      </c>
      <c r="H147" s="182">
        <v>9055.5378000000001</v>
      </c>
      <c r="I147" s="181"/>
      <c r="J147" s="180">
        <v>45760.978200000005</v>
      </c>
      <c r="K147" s="179" t="s">
        <v>324</v>
      </c>
    </row>
    <row r="148" spans="1:13" ht="15.75" thickBot="1" x14ac:dyDescent="0.3">
      <c r="B148" s="185">
        <v>107</v>
      </c>
      <c r="C148" s="184" t="s">
        <v>533</v>
      </c>
      <c r="D148" s="184" t="s">
        <v>534</v>
      </c>
      <c r="E148" s="183" t="s">
        <v>153</v>
      </c>
      <c r="F148" s="212">
        <v>85737.5</v>
      </c>
      <c r="G148" s="181">
        <v>8047.9860000000017</v>
      </c>
      <c r="H148" s="182">
        <v>14094.702400000002</v>
      </c>
      <c r="I148" s="181"/>
      <c r="J148" s="180">
        <v>63594.811599999994</v>
      </c>
      <c r="K148" s="179" t="s">
        <v>324</v>
      </c>
    </row>
    <row r="149" spans="1:13" x14ac:dyDescent="0.25">
      <c r="B149" s="200"/>
      <c r="C149" s="198"/>
      <c r="D149" s="198"/>
      <c r="E149" s="178" t="s">
        <v>836</v>
      </c>
      <c r="F149" s="177">
        <f>+F148+F147+F146+F145+F144+F143+F142+F141+F140+F139+F138+F137+F136+F135+F134+F133+F132+F131+F130+F129+F128+F127+F123+F122+F121+F120+F119+F118+F117+F116+F115+F114+F113+F112+F111+F110+F109+F108+F107+F106+F105+F104+F103</f>
        <v>4347328.7</v>
      </c>
      <c r="G149" s="177">
        <f>+G148+G147+G146+G145+G144+G143+G142+G141+G140+G139+G138+G137+G136+G135+G134+G133+G132+G131+G130+G129+G128+G127+G123+G122+G121+G120+G119+G118+G117+G116+G115+G114+G113+G112+G111+G110+G109+G108+G107+G106+G105+G104+G103</f>
        <v>413396.35250000004</v>
      </c>
      <c r="H149" s="177">
        <f>+H148+H147+H146+H145+H144+H143+H142+H141+H140+H139+H138+H137+H136+H135+H134+H133+H132+H131+H130+H129+H128+H127+H123+H122+H121+H120+H119+H118+H117+H116+H115+H114+H113+H112+H111+H110+H109+H108+H107+H106+H105+H104+H103</f>
        <v>742366.36470000003</v>
      </c>
      <c r="I149" s="177">
        <f>+I106</f>
        <v>5837.84</v>
      </c>
      <c r="J149" s="177">
        <f>+J148+J147+J146+J145+J144+J143+J142+J141+J140+J139+J138+J137+J136+J135+J134+J133+J132+J131+J130+J129+J128+J127+J123+J122+J121+J120+J119+J118+J117+J116+J115+J114+J113+J112+J111+J110+J109+J108+J107+J106+J105+J104+J103</f>
        <v>3185728.1427999996</v>
      </c>
      <c r="K149" s="176"/>
    </row>
    <row r="150" spans="1:13" ht="15.75" thickBot="1" x14ac:dyDescent="0.3">
      <c r="B150" s="199"/>
      <c r="C150" s="198"/>
      <c r="D150" s="198"/>
      <c r="E150" s="178"/>
      <c r="F150" s="196"/>
      <c r="G150" s="196"/>
      <c r="H150" s="196"/>
      <c r="I150" s="197"/>
      <c r="J150" s="196"/>
      <c r="K150" s="195"/>
      <c r="M150" s="232"/>
    </row>
    <row r="151" spans="1:13" ht="45.75" thickBot="1" x14ac:dyDescent="0.3">
      <c r="B151" s="189" t="s">
        <v>4</v>
      </c>
      <c r="C151" s="188" t="s">
        <v>839</v>
      </c>
      <c r="D151" s="187"/>
      <c r="E151" s="186"/>
      <c r="F151" s="175" t="s">
        <v>831</v>
      </c>
      <c r="G151" s="174" t="s">
        <v>835</v>
      </c>
      <c r="H151" s="173" t="s">
        <v>834</v>
      </c>
      <c r="I151" s="172" t="s">
        <v>321</v>
      </c>
      <c r="J151" s="171" t="s">
        <v>322</v>
      </c>
      <c r="K151" s="171" t="s">
        <v>323</v>
      </c>
    </row>
    <row r="152" spans="1:13" ht="15.75" customHeight="1" thickBot="1" x14ac:dyDescent="0.3">
      <c r="B152" s="357" t="s">
        <v>874</v>
      </c>
      <c r="C152" s="358"/>
      <c r="D152" s="358"/>
      <c r="E152" s="358"/>
      <c r="F152" s="358"/>
      <c r="G152" s="358"/>
      <c r="H152" s="358"/>
      <c r="I152" s="358"/>
      <c r="J152" s="358"/>
      <c r="K152" s="359"/>
    </row>
    <row r="153" spans="1:13" x14ac:dyDescent="0.25">
      <c r="B153" s="226">
        <v>108</v>
      </c>
      <c r="C153" s="231" t="s">
        <v>535</v>
      </c>
      <c r="D153" s="231" t="s">
        <v>536</v>
      </c>
      <c r="E153" s="230" t="s">
        <v>154</v>
      </c>
      <c r="F153" s="228">
        <v>107048.17</v>
      </c>
      <c r="G153" s="229">
        <v>10126.071499999998</v>
      </c>
      <c r="H153" s="229">
        <v>18176.6993</v>
      </c>
      <c r="I153" s="229"/>
      <c r="J153" s="228">
        <v>78745.399199999985</v>
      </c>
      <c r="K153" s="227" t="s">
        <v>324</v>
      </c>
    </row>
    <row r="154" spans="1:13" ht="15.75" thickBot="1" x14ac:dyDescent="0.3">
      <c r="B154" s="224">
        <v>109</v>
      </c>
      <c r="C154" s="184" t="s">
        <v>537</v>
      </c>
      <c r="D154" s="184" t="s">
        <v>538</v>
      </c>
      <c r="E154" s="183" t="s">
        <v>155</v>
      </c>
      <c r="F154" s="180">
        <v>121753.11</v>
      </c>
      <c r="G154" s="181">
        <v>11710.86</v>
      </c>
      <c r="H154" s="181">
        <v>21506.2886</v>
      </c>
      <c r="I154" s="181"/>
      <c r="J154" s="180">
        <v>88535.9614</v>
      </c>
      <c r="K154" s="225" t="s">
        <v>324</v>
      </c>
    </row>
    <row r="155" spans="1:13" x14ac:dyDescent="0.25">
      <c r="B155" s="226">
        <v>110</v>
      </c>
      <c r="C155" s="184" t="s">
        <v>539</v>
      </c>
      <c r="D155" s="184" t="s">
        <v>540</v>
      </c>
      <c r="E155" s="183" t="s">
        <v>156</v>
      </c>
      <c r="F155" s="180">
        <v>163437.73000000001</v>
      </c>
      <c r="G155" s="181">
        <v>15975.095000000001</v>
      </c>
      <c r="H155" s="181">
        <v>30168.840800000002</v>
      </c>
      <c r="I155" s="181"/>
      <c r="J155" s="180">
        <v>117293.7942</v>
      </c>
      <c r="K155" s="225" t="s">
        <v>324</v>
      </c>
    </row>
    <row r="156" spans="1:13" ht="15.75" thickBot="1" x14ac:dyDescent="0.3">
      <c r="B156" s="224">
        <v>111</v>
      </c>
      <c r="C156" s="223" t="s">
        <v>541</v>
      </c>
      <c r="D156" s="223" t="s">
        <v>542</v>
      </c>
      <c r="E156" s="222" t="s">
        <v>157</v>
      </c>
      <c r="F156" s="220">
        <v>123424.59</v>
      </c>
      <c r="G156" s="221">
        <v>11909.039000000001</v>
      </c>
      <c r="H156" s="221">
        <v>21946.09</v>
      </c>
      <c r="I156" s="221"/>
      <c r="J156" s="220">
        <v>89569.460999999996</v>
      </c>
      <c r="K156" s="219" t="s">
        <v>324</v>
      </c>
    </row>
    <row r="157" spans="1:13" x14ac:dyDescent="0.25">
      <c r="B157" s="200"/>
      <c r="C157" s="198"/>
      <c r="D157" s="198"/>
      <c r="E157" s="178" t="s">
        <v>836</v>
      </c>
      <c r="F157" s="203">
        <f>SUM(F153:F156)</f>
        <v>515663.6</v>
      </c>
      <c r="G157" s="203">
        <f>SUM(G153:G156)</f>
        <v>49721.065499999997</v>
      </c>
      <c r="H157" s="203">
        <f>SUM(H153:H156)</f>
        <v>91797.918699999995</v>
      </c>
      <c r="I157" s="203"/>
      <c r="J157" s="203">
        <f>SUM(J153:J156)</f>
        <v>374144.61580000003</v>
      </c>
      <c r="K157" s="202"/>
    </row>
    <row r="158" spans="1:13" ht="15.75" thickBot="1" x14ac:dyDescent="0.3">
      <c r="B158" s="199"/>
      <c r="C158" s="198"/>
      <c r="D158" s="198"/>
      <c r="E158" s="178"/>
      <c r="F158" s="196"/>
      <c r="G158" s="196"/>
      <c r="H158" s="196"/>
      <c r="I158" s="197"/>
      <c r="J158" s="196"/>
      <c r="K158" s="195"/>
    </row>
    <row r="159" spans="1:13" ht="45.75" thickBot="1" x14ac:dyDescent="0.3">
      <c r="A159" s="218"/>
      <c r="B159" s="189" t="s">
        <v>4</v>
      </c>
      <c r="C159" s="188" t="s">
        <v>839</v>
      </c>
      <c r="D159" s="187"/>
      <c r="E159" s="186"/>
      <c r="F159" s="175" t="s">
        <v>831</v>
      </c>
      <c r="G159" s="174" t="s">
        <v>835</v>
      </c>
      <c r="H159" s="173" t="s">
        <v>834</v>
      </c>
      <c r="I159" s="172" t="s">
        <v>321</v>
      </c>
      <c r="J159" s="171" t="s">
        <v>322</v>
      </c>
      <c r="K159" s="171" t="s">
        <v>323</v>
      </c>
    </row>
    <row r="160" spans="1:13" ht="15.75" customHeight="1" x14ac:dyDescent="0.25">
      <c r="B160" s="361" t="s">
        <v>873</v>
      </c>
      <c r="C160" s="362"/>
      <c r="D160" s="362"/>
      <c r="E160" s="362"/>
      <c r="F160" s="362"/>
      <c r="G160" s="362"/>
      <c r="H160" s="362"/>
      <c r="I160" s="362"/>
      <c r="J160" s="362"/>
      <c r="K160" s="363"/>
    </row>
    <row r="161" spans="2:14" x14ac:dyDescent="0.25">
      <c r="B161" s="190">
        <v>112</v>
      </c>
      <c r="C161" s="194" t="s">
        <v>543</v>
      </c>
      <c r="D161" s="194" t="s">
        <v>544</v>
      </c>
      <c r="E161" s="193" t="s">
        <v>158</v>
      </c>
      <c r="F161" s="217">
        <v>72429.2</v>
      </c>
      <c r="G161" s="216">
        <v>6691.8969999999999</v>
      </c>
      <c r="H161" s="215">
        <v>11347.161799999998</v>
      </c>
      <c r="I161" s="215"/>
      <c r="J161" s="214">
        <v>54390.141199999998</v>
      </c>
      <c r="K161" s="213" t="s">
        <v>324</v>
      </c>
    </row>
    <row r="162" spans="2:14" x14ac:dyDescent="0.25">
      <c r="B162" s="185">
        <v>113</v>
      </c>
      <c r="C162" s="184" t="s">
        <v>545</v>
      </c>
      <c r="D162" s="184" t="s">
        <v>546</v>
      </c>
      <c r="E162" s="183" t="s">
        <v>159</v>
      </c>
      <c r="F162" s="212">
        <v>105979.34</v>
      </c>
      <c r="G162" s="211">
        <v>10121.701500000001</v>
      </c>
      <c r="H162" s="210">
        <v>18311.477500000001</v>
      </c>
      <c r="I162" s="210"/>
      <c r="J162" s="209">
        <v>77546.160999999993</v>
      </c>
      <c r="K162" s="179" t="s">
        <v>324</v>
      </c>
    </row>
    <row r="163" spans="2:14" x14ac:dyDescent="0.25">
      <c r="B163" s="190">
        <v>114</v>
      </c>
      <c r="C163" s="184" t="s">
        <v>547</v>
      </c>
      <c r="D163" s="184" t="s">
        <v>548</v>
      </c>
      <c r="E163" s="183" t="s">
        <v>160</v>
      </c>
      <c r="F163" s="212">
        <v>125160.18</v>
      </c>
      <c r="G163" s="211">
        <v>12043.0255</v>
      </c>
      <c r="H163" s="210">
        <v>22158.661499999998</v>
      </c>
      <c r="I163" s="210"/>
      <c r="J163" s="209">
        <v>90958.492999999988</v>
      </c>
      <c r="K163" s="179" t="s">
        <v>324</v>
      </c>
    </row>
    <row r="164" spans="2:14" x14ac:dyDescent="0.25">
      <c r="B164" s="185">
        <v>115</v>
      </c>
      <c r="C164" s="184" t="s">
        <v>549</v>
      </c>
      <c r="D164" s="184" t="s">
        <v>550</v>
      </c>
      <c r="E164" s="183" t="s">
        <v>161</v>
      </c>
      <c r="F164" s="212">
        <v>123184.02</v>
      </c>
      <c r="G164" s="211">
        <v>11845.409500000002</v>
      </c>
      <c r="H164" s="210">
        <v>21763.429500000002</v>
      </c>
      <c r="I164" s="210"/>
      <c r="J164" s="209">
        <v>89575.181000000011</v>
      </c>
      <c r="K164" s="179" t="s">
        <v>324</v>
      </c>
    </row>
    <row r="165" spans="2:14" x14ac:dyDescent="0.25">
      <c r="B165" s="190">
        <v>116</v>
      </c>
      <c r="C165" s="184" t="s">
        <v>551</v>
      </c>
      <c r="D165" s="184" t="s">
        <v>552</v>
      </c>
      <c r="E165" s="183" t="s">
        <v>162</v>
      </c>
      <c r="F165" s="212">
        <v>119832.83</v>
      </c>
      <c r="G165" s="211">
        <v>11549.863000000001</v>
      </c>
      <c r="H165" s="210">
        <v>21227.738000000001</v>
      </c>
      <c r="I165" s="210"/>
      <c r="J165" s="209">
        <v>87055.229000000007</v>
      </c>
      <c r="K165" s="179" t="s">
        <v>324</v>
      </c>
    </row>
    <row r="166" spans="2:14" x14ac:dyDescent="0.25">
      <c r="B166" s="185">
        <v>117</v>
      </c>
      <c r="C166" s="184" t="s">
        <v>553</v>
      </c>
      <c r="D166" s="184" t="s">
        <v>554</v>
      </c>
      <c r="E166" s="183" t="s">
        <v>163</v>
      </c>
      <c r="F166" s="212">
        <v>108234.22</v>
      </c>
      <c r="G166" s="211">
        <v>10418.892500000002</v>
      </c>
      <c r="H166" s="210">
        <v>19006.243700000003</v>
      </c>
      <c r="I166" s="210"/>
      <c r="J166" s="209">
        <v>78809.083799999993</v>
      </c>
      <c r="K166" s="179" t="s">
        <v>324</v>
      </c>
    </row>
    <row r="167" spans="2:14" x14ac:dyDescent="0.25">
      <c r="B167" s="190">
        <v>118</v>
      </c>
      <c r="C167" s="184" t="s">
        <v>555</v>
      </c>
      <c r="D167" s="184" t="s">
        <v>556</v>
      </c>
      <c r="E167" s="183" t="s">
        <v>164</v>
      </c>
      <c r="F167" s="212">
        <v>167746.59</v>
      </c>
      <c r="G167" s="211">
        <v>16427.466</v>
      </c>
      <c r="H167" s="210">
        <v>31103.661800000002</v>
      </c>
      <c r="I167" s="210"/>
      <c r="J167" s="209">
        <v>120215.46220000001</v>
      </c>
      <c r="K167" s="179" t="s">
        <v>324</v>
      </c>
      <c r="N167">
        <v>8</v>
      </c>
    </row>
    <row r="168" spans="2:14" x14ac:dyDescent="0.25">
      <c r="B168" s="185">
        <v>119</v>
      </c>
      <c r="C168" s="184" t="s">
        <v>557</v>
      </c>
      <c r="D168" s="184" t="s">
        <v>558</v>
      </c>
      <c r="E168" s="183" t="s">
        <v>165</v>
      </c>
      <c r="F168" s="212">
        <v>93896.1</v>
      </c>
      <c r="G168" s="211">
        <v>8873.3750000000018</v>
      </c>
      <c r="H168" s="210">
        <v>15758.821000000002</v>
      </c>
      <c r="I168" s="210"/>
      <c r="J168" s="209">
        <v>69263.90400000001</v>
      </c>
      <c r="K168" s="179" t="s">
        <v>324</v>
      </c>
    </row>
    <row r="169" spans="2:14" x14ac:dyDescent="0.25">
      <c r="B169" s="190">
        <v>120</v>
      </c>
      <c r="C169" s="184" t="s">
        <v>559</v>
      </c>
      <c r="D169" s="184" t="s">
        <v>560</v>
      </c>
      <c r="E169" s="183" t="s">
        <v>167</v>
      </c>
      <c r="F169" s="212">
        <v>96571.24</v>
      </c>
      <c r="G169" s="211">
        <v>9131.36</v>
      </c>
      <c r="H169" s="210">
        <v>16261.450400000003</v>
      </c>
      <c r="I169" s="210"/>
      <c r="J169" s="209">
        <v>71178.429600000003</v>
      </c>
      <c r="K169" s="179" t="s">
        <v>324</v>
      </c>
    </row>
    <row r="170" spans="2:14" x14ac:dyDescent="0.25">
      <c r="B170" s="185">
        <v>121</v>
      </c>
      <c r="C170" s="184" t="s">
        <v>561</v>
      </c>
      <c r="D170" s="184" t="s">
        <v>562</v>
      </c>
      <c r="E170" s="183" t="s">
        <v>872</v>
      </c>
      <c r="F170" s="212">
        <v>46901.59</v>
      </c>
      <c r="G170" s="211">
        <v>4173.924</v>
      </c>
      <c r="H170" s="210">
        <v>6359.9189999999999</v>
      </c>
      <c r="I170" s="210"/>
      <c r="J170" s="209">
        <v>36367.746999999996</v>
      </c>
      <c r="K170" s="179"/>
    </row>
    <row r="171" spans="2:14" x14ac:dyDescent="0.25">
      <c r="B171" s="190">
        <v>122</v>
      </c>
      <c r="C171" s="184" t="s">
        <v>563</v>
      </c>
      <c r="D171" s="184" t="s">
        <v>564</v>
      </c>
      <c r="E171" s="183" t="s">
        <v>169</v>
      </c>
      <c r="F171" s="212">
        <v>102678.16</v>
      </c>
      <c r="G171" s="211">
        <v>9791.5835000000006</v>
      </c>
      <c r="H171" s="210">
        <v>17651.241500000004</v>
      </c>
      <c r="I171" s="210"/>
      <c r="J171" s="209">
        <v>75235.334999999992</v>
      </c>
      <c r="K171" s="179" t="s">
        <v>324</v>
      </c>
    </row>
    <row r="172" spans="2:14" x14ac:dyDescent="0.25">
      <c r="B172" s="185">
        <v>123</v>
      </c>
      <c r="C172" s="184" t="s">
        <v>565</v>
      </c>
      <c r="D172" s="184" t="s">
        <v>566</v>
      </c>
      <c r="E172" s="183" t="s">
        <v>170</v>
      </c>
      <c r="F172" s="212">
        <v>105129.33</v>
      </c>
      <c r="G172" s="211">
        <v>9978.9189999999999</v>
      </c>
      <c r="H172" s="210">
        <v>17945.018400000001</v>
      </c>
      <c r="I172" s="210"/>
      <c r="J172" s="209">
        <v>77205.392600000006</v>
      </c>
      <c r="K172" s="179" t="s">
        <v>324</v>
      </c>
    </row>
    <row r="173" spans="2:14" x14ac:dyDescent="0.25">
      <c r="B173" s="200"/>
      <c r="C173" s="198"/>
      <c r="D173" s="198"/>
      <c r="E173" s="178" t="s">
        <v>836</v>
      </c>
      <c r="F173" s="177">
        <f>SUM(F161:F172)</f>
        <v>1267742.7999999998</v>
      </c>
      <c r="G173" s="177">
        <f>SUM(G161:G172)</f>
        <v>121047.41649999999</v>
      </c>
      <c r="H173" s="203">
        <f>SUM(H161:H172)</f>
        <v>218894.8241</v>
      </c>
      <c r="I173" s="177"/>
      <c r="J173" s="177">
        <f>SUM(J161:J172)</f>
        <v>927800.55940000003</v>
      </c>
      <c r="K173" s="176"/>
    </row>
    <row r="174" spans="2:14" ht="15.75" thickBot="1" x14ac:dyDescent="0.3">
      <c r="B174" s="199"/>
      <c r="C174" s="198"/>
      <c r="D174" s="198"/>
      <c r="E174" s="178"/>
      <c r="F174" s="196"/>
      <c r="G174" s="196"/>
      <c r="H174" s="196"/>
      <c r="I174" s="197"/>
      <c r="J174" s="196"/>
      <c r="K174" s="195"/>
    </row>
    <row r="175" spans="2:14" ht="45.75" thickBot="1" x14ac:dyDescent="0.3">
      <c r="B175" s="189" t="s">
        <v>4</v>
      </c>
      <c r="C175" s="188" t="s">
        <v>839</v>
      </c>
      <c r="D175" s="187"/>
      <c r="E175" s="186"/>
      <c r="F175" s="175" t="s">
        <v>831</v>
      </c>
      <c r="G175" s="174" t="s">
        <v>835</v>
      </c>
      <c r="H175" s="173" t="s">
        <v>834</v>
      </c>
      <c r="I175" s="172" t="s">
        <v>321</v>
      </c>
      <c r="J175" s="171" t="s">
        <v>322</v>
      </c>
      <c r="K175" s="171" t="s">
        <v>323</v>
      </c>
    </row>
    <row r="176" spans="2:14" ht="15.75" customHeight="1" thickBot="1" x14ac:dyDescent="0.3">
      <c r="B176" s="351" t="s">
        <v>871</v>
      </c>
      <c r="C176" s="352"/>
      <c r="D176" s="352"/>
      <c r="E176" s="352"/>
      <c r="F176" s="352"/>
      <c r="G176" s="352"/>
      <c r="H176" s="352"/>
      <c r="I176" s="352"/>
      <c r="J176" s="352"/>
      <c r="K176" s="353"/>
    </row>
    <row r="177" spans="2:11" ht="15.75" thickBot="1" x14ac:dyDescent="0.3">
      <c r="B177" s="185">
        <v>124</v>
      </c>
      <c r="C177" s="184" t="s">
        <v>567</v>
      </c>
      <c r="D177" s="184" t="s">
        <v>568</v>
      </c>
      <c r="E177" s="183" t="s">
        <v>171</v>
      </c>
      <c r="F177" s="180">
        <v>91994.06</v>
      </c>
      <c r="G177" s="181">
        <v>8683.1710000000021</v>
      </c>
      <c r="H177" s="182">
        <v>15378.413</v>
      </c>
      <c r="I177" s="181"/>
      <c r="J177" s="180">
        <v>67932.475999999995</v>
      </c>
      <c r="K177" s="179" t="s">
        <v>324</v>
      </c>
    </row>
    <row r="178" spans="2:11" ht="15.75" thickBot="1" x14ac:dyDescent="0.3">
      <c r="B178" s="185">
        <v>125</v>
      </c>
      <c r="C178" s="184" t="s">
        <v>569</v>
      </c>
      <c r="D178" s="184" t="s">
        <v>570</v>
      </c>
      <c r="E178" s="183" t="s">
        <v>172</v>
      </c>
      <c r="F178" s="180">
        <v>122552.58</v>
      </c>
      <c r="G178" s="181">
        <v>11821.838000000002</v>
      </c>
      <c r="H178" s="182">
        <v>21771.688000000002</v>
      </c>
      <c r="I178" s="181"/>
      <c r="J178" s="180">
        <v>88959.054000000004</v>
      </c>
      <c r="K178" s="179" t="s">
        <v>324</v>
      </c>
    </row>
    <row r="179" spans="2:11" ht="15.75" thickBot="1" x14ac:dyDescent="0.3">
      <c r="B179" s="185">
        <v>126</v>
      </c>
      <c r="C179" s="184" t="s">
        <v>571</v>
      </c>
      <c r="D179" s="184" t="s">
        <v>572</v>
      </c>
      <c r="E179" s="183" t="s">
        <v>173</v>
      </c>
      <c r="F179" s="180">
        <v>123990.07</v>
      </c>
      <c r="G179" s="181">
        <v>11976.495000000001</v>
      </c>
      <c r="H179" s="182">
        <v>22096.2732</v>
      </c>
      <c r="I179" s="181"/>
      <c r="J179" s="180">
        <v>89917.301800000016</v>
      </c>
      <c r="K179" s="179" t="s">
        <v>324</v>
      </c>
    </row>
    <row r="180" spans="2:11" ht="15.75" thickBot="1" x14ac:dyDescent="0.3">
      <c r="B180" s="185">
        <v>127</v>
      </c>
      <c r="C180" s="184" t="s">
        <v>573</v>
      </c>
      <c r="D180" s="184" t="s">
        <v>574</v>
      </c>
      <c r="E180" s="183" t="s">
        <v>174</v>
      </c>
      <c r="F180" s="180">
        <v>123421.56</v>
      </c>
      <c r="G180" s="181">
        <v>11869.163500000001</v>
      </c>
      <c r="H180" s="182">
        <v>21810.9375</v>
      </c>
      <c r="I180" s="181"/>
      <c r="J180" s="180">
        <v>89741.459000000003</v>
      </c>
      <c r="K180" s="179" t="s">
        <v>324</v>
      </c>
    </row>
    <row r="181" spans="2:11" ht="15.75" thickBot="1" x14ac:dyDescent="0.3">
      <c r="B181" s="185">
        <v>128</v>
      </c>
      <c r="C181" s="184" t="s">
        <v>575</v>
      </c>
      <c r="D181" s="184" t="s">
        <v>576</v>
      </c>
      <c r="E181" s="183" t="s">
        <v>175</v>
      </c>
      <c r="F181" s="180">
        <v>109233.21</v>
      </c>
      <c r="G181" s="181">
        <v>10412.867500000002</v>
      </c>
      <c r="H181" s="182">
        <v>18845.900100000006</v>
      </c>
      <c r="I181" s="181"/>
      <c r="J181" s="180">
        <v>79974.4424</v>
      </c>
      <c r="K181" s="179" t="s">
        <v>324</v>
      </c>
    </row>
    <row r="182" spans="2:11" ht="15.75" thickBot="1" x14ac:dyDescent="0.3">
      <c r="B182" s="185">
        <v>129</v>
      </c>
      <c r="C182" s="184" t="s">
        <v>577</v>
      </c>
      <c r="D182" s="184" t="s">
        <v>578</v>
      </c>
      <c r="E182" s="183" t="s">
        <v>176</v>
      </c>
      <c r="F182" s="180">
        <v>101934.9</v>
      </c>
      <c r="G182" s="181">
        <v>9717.2574999999997</v>
      </c>
      <c r="H182" s="182">
        <v>17502.589500000002</v>
      </c>
      <c r="I182" s="181"/>
      <c r="J182" s="180">
        <v>74715.052999999985</v>
      </c>
      <c r="K182" s="179" t="s">
        <v>324</v>
      </c>
    </row>
    <row r="183" spans="2:11" ht="15.75" thickBot="1" x14ac:dyDescent="0.3">
      <c r="B183" s="185">
        <v>130</v>
      </c>
      <c r="C183" s="184" t="s">
        <v>579</v>
      </c>
      <c r="D183" s="184" t="s">
        <v>580</v>
      </c>
      <c r="E183" s="183" t="s">
        <v>177</v>
      </c>
      <c r="F183" s="180">
        <v>108234.22</v>
      </c>
      <c r="G183" s="181">
        <v>10312.968499999999</v>
      </c>
      <c r="H183" s="182">
        <v>18646.1021</v>
      </c>
      <c r="I183" s="181"/>
      <c r="J183" s="180">
        <v>79275.149399999995</v>
      </c>
      <c r="K183" s="179" t="s">
        <v>324</v>
      </c>
    </row>
    <row r="184" spans="2:11" ht="15.75" thickBot="1" x14ac:dyDescent="0.3">
      <c r="B184" s="185">
        <v>131</v>
      </c>
      <c r="C184" s="184" t="s">
        <v>581</v>
      </c>
      <c r="D184" s="184" t="s">
        <v>582</v>
      </c>
      <c r="E184" s="183" t="s">
        <v>178</v>
      </c>
      <c r="F184" s="180">
        <v>120952.33</v>
      </c>
      <c r="G184" s="181">
        <v>11661.813000000002</v>
      </c>
      <c r="H184" s="182">
        <v>21451.638000000003</v>
      </c>
      <c r="I184" s="181"/>
      <c r="J184" s="180">
        <v>87838.878999999986</v>
      </c>
      <c r="K184" s="179" t="s">
        <v>324</v>
      </c>
    </row>
    <row r="185" spans="2:11" ht="15.75" thickBot="1" x14ac:dyDescent="0.3">
      <c r="B185" s="185">
        <v>132</v>
      </c>
      <c r="C185" s="184" t="s">
        <v>583</v>
      </c>
      <c r="D185" s="184" t="s">
        <v>584</v>
      </c>
      <c r="E185" s="183" t="s">
        <v>179</v>
      </c>
      <c r="F185" s="180">
        <v>166710.44</v>
      </c>
      <c r="G185" s="181">
        <v>16323.851000000002</v>
      </c>
      <c r="H185" s="182">
        <v>30896.431800000006</v>
      </c>
      <c r="I185" s="181"/>
      <c r="J185" s="180">
        <v>119490.1572</v>
      </c>
      <c r="K185" s="179" t="s">
        <v>324</v>
      </c>
    </row>
    <row r="186" spans="2:11" ht="15.75" thickBot="1" x14ac:dyDescent="0.3">
      <c r="B186" s="185">
        <v>133</v>
      </c>
      <c r="C186" s="184" t="s">
        <v>585</v>
      </c>
      <c r="D186" s="184" t="s">
        <v>586</v>
      </c>
      <c r="E186" s="183" t="s">
        <v>180</v>
      </c>
      <c r="F186" s="180">
        <v>125160.18</v>
      </c>
      <c r="G186" s="181">
        <v>12043.0255</v>
      </c>
      <c r="H186" s="182">
        <v>22158.661499999998</v>
      </c>
      <c r="I186" s="181"/>
      <c r="J186" s="180">
        <v>90958.492999999988</v>
      </c>
      <c r="K186" s="179" t="s">
        <v>324</v>
      </c>
    </row>
    <row r="187" spans="2:11" ht="15.75" thickBot="1" x14ac:dyDescent="0.3">
      <c r="B187" s="185">
        <v>134</v>
      </c>
      <c r="C187" s="184" t="s">
        <v>587</v>
      </c>
      <c r="D187" s="184" t="s">
        <v>588</v>
      </c>
      <c r="E187" s="183" t="s">
        <v>181</v>
      </c>
      <c r="F187" s="180">
        <v>96571.24</v>
      </c>
      <c r="G187" s="181">
        <v>9131.36</v>
      </c>
      <c r="H187" s="182">
        <v>16261.450400000003</v>
      </c>
      <c r="I187" s="181"/>
      <c r="J187" s="180">
        <v>71178.429600000003</v>
      </c>
      <c r="K187" s="179" t="s">
        <v>324</v>
      </c>
    </row>
    <row r="188" spans="2:11" ht="15.75" thickBot="1" x14ac:dyDescent="0.3">
      <c r="B188" s="185">
        <v>135</v>
      </c>
      <c r="C188" s="184" t="s">
        <v>589</v>
      </c>
      <c r="D188" s="184" t="s">
        <v>590</v>
      </c>
      <c r="E188" s="183" t="s">
        <v>870</v>
      </c>
      <c r="F188" s="180">
        <v>69901.259999999995</v>
      </c>
      <c r="G188" s="181">
        <v>6513.8935000000001</v>
      </c>
      <c r="H188" s="182">
        <v>11095.861500000001</v>
      </c>
      <c r="I188" s="181"/>
      <c r="J188" s="180">
        <v>52291.504999999997</v>
      </c>
      <c r="K188" s="179" t="s">
        <v>324</v>
      </c>
    </row>
    <row r="189" spans="2:11" x14ac:dyDescent="0.25">
      <c r="B189" s="200"/>
      <c r="C189" s="198"/>
      <c r="D189" s="198"/>
      <c r="E189" s="178" t="s">
        <v>836</v>
      </c>
      <c r="F189" s="177">
        <f>SUM(F177:F188)</f>
        <v>1360656.0499999998</v>
      </c>
      <c r="G189" s="177">
        <f>SUM(G177:G188)</f>
        <v>130467.70400000003</v>
      </c>
      <c r="H189" s="177">
        <f>SUM(H177:H188)</f>
        <v>237915.9466</v>
      </c>
      <c r="I189" s="177"/>
      <c r="J189" s="177">
        <f>SUM(J177:J188)</f>
        <v>992272.39939999999</v>
      </c>
      <c r="K189" s="176"/>
    </row>
    <row r="190" spans="2:11" ht="15.75" thickBot="1" x14ac:dyDescent="0.3">
      <c r="B190" s="199"/>
      <c r="C190" s="198"/>
      <c r="D190" s="198"/>
      <c r="E190" s="178"/>
      <c r="F190" s="196"/>
      <c r="G190" s="196"/>
      <c r="H190" s="196"/>
      <c r="I190" s="197"/>
      <c r="J190" s="196"/>
      <c r="K190" s="195"/>
    </row>
    <row r="191" spans="2:11" ht="45.75" thickBot="1" x14ac:dyDescent="0.3">
      <c r="B191" s="189" t="s">
        <v>4</v>
      </c>
      <c r="C191" s="188" t="s">
        <v>839</v>
      </c>
      <c r="D191" s="187"/>
      <c r="E191" s="186"/>
      <c r="F191" s="175" t="s">
        <v>831</v>
      </c>
      <c r="G191" s="174" t="s">
        <v>835</v>
      </c>
      <c r="H191" s="173" t="s">
        <v>834</v>
      </c>
      <c r="I191" s="172" t="s">
        <v>321</v>
      </c>
      <c r="J191" s="171" t="s">
        <v>322</v>
      </c>
      <c r="K191" s="171" t="s">
        <v>323</v>
      </c>
    </row>
    <row r="192" spans="2:11" ht="15.75" customHeight="1" thickBot="1" x14ac:dyDescent="0.3">
      <c r="B192" s="351" t="s">
        <v>869</v>
      </c>
      <c r="C192" s="352"/>
      <c r="D192" s="352"/>
      <c r="E192" s="352"/>
      <c r="F192" s="352"/>
      <c r="G192" s="352"/>
      <c r="H192" s="352"/>
      <c r="I192" s="352"/>
      <c r="J192" s="352"/>
      <c r="K192" s="353"/>
    </row>
    <row r="193" spans="2:11" ht="15.75" thickBot="1" x14ac:dyDescent="0.3">
      <c r="B193" s="185">
        <v>136</v>
      </c>
      <c r="C193" s="184" t="s">
        <v>591</v>
      </c>
      <c r="D193" s="184" t="s">
        <v>592</v>
      </c>
      <c r="E193" s="183" t="s">
        <v>183</v>
      </c>
      <c r="F193" s="180">
        <v>110489.11</v>
      </c>
      <c r="G193" s="181">
        <v>10555.568000000001</v>
      </c>
      <c r="H193" s="182">
        <v>19155.255799999999</v>
      </c>
      <c r="I193" s="181"/>
      <c r="J193" s="180">
        <v>80778.286200000002</v>
      </c>
      <c r="K193" s="179" t="s">
        <v>324</v>
      </c>
    </row>
    <row r="194" spans="2:11" ht="15.75" thickBot="1" x14ac:dyDescent="0.3">
      <c r="B194" s="185">
        <v>137</v>
      </c>
      <c r="C194" s="184" t="s">
        <v>593</v>
      </c>
      <c r="D194" s="184" t="s">
        <v>594</v>
      </c>
      <c r="E194" s="183" t="s">
        <v>184</v>
      </c>
      <c r="F194" s="180">
        <v>166587.54999999999</v>
      </c>
      <c r="G194" s="181">
        <v>16310.629500000001</v>
      </c>
      <c r="H194" s="182">
        <v>30868.683299999997</v>
      </c>
      <c r="I194" s="181"/>
      <c r="J194" s="180">
        <v>119408.23719999997</v>
      </c>
      <c r="K194" s="179" t="s">
        <v>324</v>
      </c>
    </row>
    <row r="195" spans="2:11" ht="15.75" thickBot="1" x14ac:dyDescent="0.3">
      <c r="B195" s="185">
        <v>138</v>
      </c>
      <c r="C195" s="184" t="s">
        <v>595</v>
      </c>
      <c r="D195" s="184" t="s">
        <v>596</v>
      </c>
      <c r="E195" s="183" t="s">
        <v>185</v>
      </c>
      <c r="F195" s="180">
        <v>124858.07</v>
      </c>
      <c r="G195" s="181">
        <v>11874.310500000001</v>
      </c>
      <c r="H195" s="182">
        <v>21612.628000000004</v>
      </c>
      <c r="I195" s="181"/>
      <c r="J195" s="180">
        <v>91371.131499999989</v>
      </c>
      <c r="K195" s="179" t="s">
        <v>324</v>
      </c>
    </row>
    <row r="196" spans="2:11" ht="15.75" thickBot="1" x14ac:dyDescent="0.3">
      <c r="B196" s="185">
        <v>139</v>
      </c>
      <c r="C196" s="184" t="s">
        <v>597</v>
      </c>
      <c r="D196" s="184" t="s">
        <v>598</v>
      </c>
      <c r="E196" s="183" t="s">
        <v>12</v>
      </c>
      <c r="F196" s="180">
        <v>92251.96</v>
      </c>
      <c r="G196" s="181">
        <v>8623.0985000000001</v>
      </c>
      <c r="H196" s="182">
        <v>15129.002000000002</v>
      </c>
      <c r="I196" s="181"/>
      <c r="J196" s="180">
        <v>68499.859499999991</v>
      </c>
      <c r="K196" s="179" t="s">
        <v>324</v>
      </c>
    </row>
    <row r="197" spans="2:11" ht="15.75" thickBot="1" x14ac:dyDescent="0.3">
      <c r="B197" s="185">
        <v>140</v>
      </c>
      <c r="C197" s="184" t="s">
        <v>599</v>
      </c>
      <c r="D197" s="184" t="s">
        <v>600</v>
      </c>
      <c r="E197" s="183" t="s">
        <v>186</v>
      </c>
      <c r="F197" s="180">
        <v>124981.09</v>
      </c>
      <c r="G197" s="181">
        <v>12044.9025</v>
      </c>
      <c r="H197" s="182">
        <v>22190.115900000001</v>
      </c>
      <c r="I197" s="181"/>
      <c r="J197" s="180">
        <v>90746.071599999996</v>
      </c>
      <c r="K197" s="179" t="s">
        <v>324</v>
      </c>
    </row>
    <row r="198" spans="2:11" ht="15.75" thickBot="1" x14ac:dyDescent="0.3">
      <c r="B198" s="185">
        <v>141</v>
      </c>
      <c r="C198" s="184" t="s">
        <v>601</v>
      </c>
      <c r="D198" s="184" t="s">
        <v>602</v>
      </c>
      <c r="E198" s="183" t="s">
        <v>21</v>
      </c>
      <c r="F198" s="180">
        <v>110489.11</v>
      </c>
      <c r="G198" s="181">
        <v>10555.568000000001</v>
      </c>
      <c r="H198" s="182">
        <v>19155.255799999999</v>
      </c>
      <c r="I198" s="181"/>
      <c r="J198" s="180">
        <v>80778.286200000002</v>
      </c>
      <c r="K198" s="179" t="s">
        <v>324</v>
      </c>
    </row>
    <row r="199" spans="2:11" ht="15.75" thickBot="1" x14ac:dyDescent="0.3">
      <c r="B199" s="185">
        <v>142</v>
      </c>
      <c r="C199" s="184" t="s">
        <v>603</v>
      </c>
      <c r="D199" s="184" t="s">
        <v>604</v>
      </c>
      <c r="E199" s="183" t="s">
        <v>187</v>
      </c>
      <c r="F199" s="180">
        <v>127380.54</v>
      </c>
      <c r="G199" s="181">
        <v>12435.4105</v>
      </c>
      <c r="H199" s="182">
        <v>23181.920099999999</v>
      </c>
      <c r="I199" s="181"/>
      <c r="J199" s="180">
        <v>91763.209399999992</v>
      </c>
      <c r="K199" s="179" t="s">
        <v>324</v>
      </c>
    </row>
    <row r="200" spans="2:11" ht="15.75" thickBot="1" x14ac:dyDescent="0.3">
      <c r="B200" s="185">
        <v>143</v>
      </c>
      <c r="C200" s="184" t="s">
        <v>605</v>
      </c>
      <c r="D200" s="184" t="s">
        <v>606</v>
      </c>
      <c r="E200" s="183" t="s">
        <v>188</v>
      </c>
      <c r="F200" s="180">
        <v>96608.99</v>
      </c>
      <c r="G200" s="181">
        <v>9129.3970000000027</v>
      </c>
      <c r="H200" s="182">
        <v>16249.491200000002</v>
      </c>
      <c r="I200" s="181"/>
      <c r="J200" s="180">
        <v>71230.101800000004</v>
      </c>
      <c r="K200" s="179" t="s">
        <v>324</v>
      </c>
    </row>
    <row r="201" spans="2:11" ht="15.75" thickBot="1" x14ac:dyDescent="0.3">
      <c r="B201" s="185">
        <v>144</v>
      </c>
      <c r="C201" s="184" t="s">
        <v>607</v>
      </c>
      <c r="D201" s="184" t="s">
        <v>608</v>
      </c>
      <c r="E201" s="183" t="s">
        <v>189</v>
      </c>
      <c r="F201" s="180">
        <v>101839.67999999999</v>
      </c>
      <c r="G201" s="181">
        <v>9676.3230000000003</v>
      </c>
      <c r="H201" s="182">
        <v>17376.742999999999</v>
      </c>
      <c r="I201" s="181"/>
      <c r="J201" s="180">
        <v>74786.613999999987</v>
      </c>
      <c r="K201" s="179" t="s">
        <v>324</v>
      </c>
    </row>
    <row r="202" spans="2:11" ht="15.75" thickBot="1" x14ac:dyDescent="0.3">
      <c r="B202" s="185">
        <v>145</v>
      </c>
      <c r="C202" s="184" t="s">
        <v>609</v>
      </c>
      <c r="D202" s="184" t="s">
        <v>610</v>
      </c>
      <c r="E202" s="183" t="s">
        <v>190</v>
      </c>
      <c r="F202" s="180">
        <v>120998.06</v>
      </c>
      <c r="G202" s="181">
        <v>11646.5995</v>
      </c>
      <c r="H202" s="182">
        <v>21393.509900000001</v>
      </c>
      <c r="I202" s="181"/>
      <c r="J202" s="180">
        <v>87957.950599999996</v>
      </c>
      <c r="K202" s="179" t="s">
        <v>324</v>
      </c>
    </row>
    <row r="203" spans="2:11" ht="15.75" thickBot="1" x14ac:dyDescent="0.3">
      <c r="B203" s="185">
        <v>146</v>
      </c>
      <c r="C203" s="184" t="s">
        <v>611</v>
      </c>
      <c r="D203" s="184" t="s">
        <v>612</v>
      </c>
      <c r="E203" s="183" t="s">
        <v>191</v>
      </c>
      <c r="F203" s="180">
        <v>109792.23</v>
      </c>
      <c r="G203" s="181">
        <v>10526.0165</v>
      </c>
      <c r="H203" s="182">
        <v>19152.3439</v>
      </c>
      <c r="I203" s="181"/>
      <c r="J203" s="180">
        <v>80113.869600000005</v>
      </c>
      <c r="K203" s="179" t="s">
        <v>324</v>
      </c>
    </row>
    <row r="204" spans="2:11" ht="15.75" thickBot="1" x14ac:dyDescent="0.3">
      <c r="B204" s="185">
        <v>147</v>
      </c>
      <c r="C204" s="184" t="s">
        <v>613</v>
      </c>
      <c r="D204" s="184" t="s">
        <v>614</v>
      </c>
      <c r="E204" s="183" t="s">
        <v>192</v>
      </c>
      <c r="F204" s="180">
        <v>91700.91</v>
      </c>
      <c r="G204" s="181">
        <v>8562.478000000001</v>
      </c>
      <c r="H204" s="182">
        <v>14996.730000000003</v>
      </c>
      <c r="I204" s="181"/>
      <c r="J204" s="180">
        <v>68141.70199999999</v>
      </c>
      <c r="K204" s="179" t="s">
        <v>324</v>
      </c>
    </row>
    <row r="205" spans="2:11" ht="15.75" thickBot="1" x14ac:dyDescent="0.3">
      <c r="B205" s="185">
        <v>148</v>
      </c>
      <c r="C205" s="184" t="s">
        <v>615</v>
      </c>
      <c r="D205" s="184" t="s">
        <v>616</v>
      </c>
      <c r="E205" s="183" t="s">
        <v>193</v>
      </c>
      <c r="F205" s="180">
        <v>101376.66</v>
      </c>
      <c r="G205" s="181">
        <v>9644.3230000000021</v>
      </c>
      <c r="H205" s="182">
        <v>17332.765799999997</v>
      </c>
      <c r="I205" s="181"/>
      <c r="J205" s="180">
        <v>74399.571200000006</v>
      </c>
      <c r="K205" s="179" t="s">
        <v>324</v>
      </c>
    </row>
    <row r="206" spans="2:11" x14ac:dyDescent="0.25">
      <c r="B206" s="200"/>
      <c r="C206" s="198"/>
      <c r="D206" s="198"/>
      <c r="E206" s="178" t="s">
        <v>836</v>
      </c>
      <c r="F206" s="177">
        <f>SUM(F193:F205)</f>
        <v>1479353.96</v>
      </c>
      <c r="G206" s="177">
        <f>SUM(G193:G205)</f>
        <v>141584.62450000001</v>
      </c>
      <c r="H206" s="177">
        <f>SUM(H193:H205)</f>
        <v>257794.44469999999</v>
      </c>
      <c r="I206" s="177"/>
      <c r="J206" s="177">
        <f>SUM(J193:J205)</f>
        <v>1079974.8907999997</v>
      </c>
      <c r="K206" s="176"/>
    </row>
    <row r="207" spans="2:11" ht="15.75" thickBot="1" x14ac:dyDescent="0.3">
      <c r="B207" s="199"/>
      <c r="C207" s="198"/>
      <c r="D207" s="198"/>
      <c r="E207" s="178"/>
      <c r="F207" s="196"/>
      <c r="G207" s="196"/>
      <c r="H207" s="196"/>
      <c r="I207" s="197"/>
      <c r="J207" s="196"/>
      <c r="K207" s="195"/>
    </row>
    <row r="208" spans="2:11" ht="45.75" thickBot="1" x14ac:dyDescent="0.3">
      <c r="B208" s="189" t="s">
        <v>4</v>
      </c>
      <c r="C208" s="188" t="s">
        <v>839</v>
      </c>
      <c r="D208" s="187"/>
      <c r="E208" s="186"/>
      <c r="F208" s="175" t="s">
        <v>831</v>
      </c>
      <c r="G208" s="174" t="s">
        <v>835</v>
      </c>
      <c r="H208" s="173" t="s">
        <v>834</v>
      </c>
      <c r="I208" s="172" t="s">
        <v>321</v>
      </c>
      <c r="J208" s="171" t="s">
        <v>322</v>
      </c>
      <c r="K208" s="171" t="s">
        <v>323</v>
      </c>
    </row>
    <row r="209" spans="2:11" ht="15.75" customHeight="1" thickBot="1" x14ac:dyDescent="0.3">
      <c r="B209" s="351" t="s">
        <v>868</v>
      </c>
      <c r="C209" s="352"/>
      <c r="D209" s="352"/>
      <c r="E209" s="352"/>
      <c r="F209" s="352"/>
      <c r="G209" s="352"/>
      <c r="H209" s="352"/>
      <c r="I209" s="352"/>
      <c r="J209" s="352"/>
      <c r="K209" s="353"/>
    </row>
    <row r="210" spans="2:11" ht="15.75" thickBot="1" x14ac:dyDescent="0.3">
      <c r="B210" s="185">
        <v>149</v>
      </c>
      <c r="C210" s="184" t="s">
        <v>617</v>
      </c>
      <c r="D210" s="184" t="s">
        <v>618</v>
      </c>
      <c r="E210" s="183" t="s">
        <v>194</v>
      </c>
      <c r="F210" s="180">
        <v>92207.95</v>
      </c>
      <c r="G210" s="181">
        <v>8686.7174999999988</v>
      </c>
      <c r="H210" s="182">
        <v>15360.526499999998</v>
      </c>
      <c r="I210" s="181"/>
      <c r="J210" s="180">
        <v>68160.706000000006</v>
      </c>
      <c r="K210" s="179" t="s">
        <v>324</v>
      </c>
    </row>
    <row r="211" spans="2:11" ht="15.75" thickBot="1" x14ac:dyDescent="0.3">
      <c r="B211" s="190">
        <v>150</v>
      </c>
      <c r="C211" s="184" t="s">
        <v>619</v>
      </c>
      <c r="D211" s="184" t="s">
        <v>620</v>
      </c>
      <c r="E211" s="183" t="s">
        <v>196</v>
      </c>
      <c r="F211" s="180">
        <v>166710.44</v>
      </c>
      <c r="G211" s="181">
        <v>16323.851000000002</v>
      </c>
      <c r="H211" s="182">
        <v>30896.431800000006</v>
      </c>
      <c r="I211" s="181"/>
      <c r="J211" s="180">
        <v>119490.1572</v>
      </c>
      <c r="K211" s="179" t="s">
        <v>324</v>
      </c>
    </row>
    <row r="212" spans="2:11" ht="15.75" thickBot="1" x14ac:dyDescent="0.3">
      <c r="B212" s="185">
        <v>151</v>
      </c>
      <c r="C212" s="184" t="s">
        <v>621</v>
      </c>
      <c r="D212" s="184" t="s">
        <v>622</v>
      </c>
      <c r="E212" s="183" t="s">
        <v>197</v>
      </c>
      <c r="F212" s="180">
        <v>121494.09</v>
      </c>
      <c r="G212" s="181">
        <v>11684.194</v>
      </c>
      <c r="H212" s="182">
        <v>21451.886999999999</v>
      </c>
      <c r="I212" s="181"/>
      <c r="J212" s="180">
        <v>88358.008999999991</v>
      </c>
      <c r="K212" s="179" t="s">
        <v>324</v>
      </c>
    </row>
    <row r="213" spans="2:11" ht="15.75" thickBot="1" x14ac:dyDescent="0.3">
      <c r="B213" s="190">
        <v>152</v>
      </c>
      <c r="C213" s="184" t="s">
        <v>623</v>
      </c>
      <c r="D213" s="184" t="s">
        <v>624</v>
      </c>
      <c r="E213" s="183" t="s">
        <v>198</v>
      </c>
      <c r="F213" s="180">
        <v>109308.92</v>
      </c>
      <c r="G213" s="181">
        <v>10454.659500000002</v>
      </c>
      <c r="H213" s="182">
        <v>18977.393500000002</v>
      </c>
      <c r="I213" s="181"/>
      <c r="J213" s="180">
        <v>79876.866999999998</v>
      </c>
      <c r="K213" s="179" t="s">
        <v>324</v>
      </c>
    </row>
    <row r="214" spans="2:11" ht="15.75" thickBot="1" x14ac:dyDescent="0.3">
      <c r="B214" s="185">
        <v>153</v>
      </c>
      <c r="C214" s="184" t="s">
        <v>867</v>
      </c>
      <c r="D214" s="184" t="s">
        <v>866</v>
      </c>
      <c r="E214" s="183" t="s">
        <v>199</v>
      </c>
      <c r="F214" s="180">
        <v>44872.85</v>
      </c>
      <c r="G214" s="181">
        <v>3737.2849999999999</v>
      </c>
      <c r="H214" s="182">
        <v>5061.57</v>
      </c>
      <c r="I214" s="181"/>
      <c r="J214" s="180">
        <v>36073.995000000003</v>
      </c>
      <c r="K214" s="179" t="s">
        <v>324</v>
      </c>
    </row>
    <row r="215" spans="2:11" ht="15.75" thickBot="1" x14ac:dyDescent="0.3">
      <c r="B215" s="190">
        <v>154</v>
      </c>
      <c r="C215" s="184" t="s">
        <v>625</v>
      </c>
      <c r="D215" s="184" t="s">
        <v>626</v>
      </c>
      <c r="E215" s="183" t="s">
        <v>200</v>
      </c>
      <c r="F215" s="180">
        <v>96571.24</v>
      </c>
      <c r="G215" s="181">
        <v>9243.9890000000014</v>
      </c>
      <c r="H215" s="182">
        <v>16644.389000000003</v>
      </c>
      <c r="I215" s="181"/>
      <c r="J215" s="180">
        <v>70682.861999999994</v>
      </c>
      <c r="K215" s="179" t="s">
        <v>324</v>
      </c>
    </row>
    <row r="216" spans="2:11" ht="15.75" thickBot="1" x14ac:dyDescent="0.3">
      <c r="B216" s="185">
        <v>155</v>
      </c>
      <c r="C216" s="184" t="s">
        <v>627</v>
      </c>
      <c r="D216" s="184" t="s">
        <v>628</v>
      </c>
      <c r="E216" s="183" t="s">
        <v>201</v>
      </c>
      <c r="F216" s="180">
        <v>107181.73</v>
      </c>
      <c r="G216" s="181">
        <v>10207.719500000001</v>
      </c>
      <c r="H216" s="182">
        <v>18435.604100000004</v>
      </c>
      <c r="I216" s="181"/>
      <c r="J216" s="180">
        <v>78538.406399999978</v>
      </c>
      <c r="K216" s="179" t="s">
        <v>324</v>
      </c>
    </row>
    <row r="217" spans="2:11" x14ac:dyDescent="0.25">
      <c r="B217" s="200"/>
      <c r="C217" s="198"/>
      <c r="D217" s="198"/>
      <c r="E217" s="178" t="s">
        <v>836</v>
      </c>
      <c r="F217" s="177">
        <f>SUM(F210:F216)</f>
        <v>738347.22</v>
      </c>
      <c r="G217" s="177">
        <f>SUM(G210:G216)</f>
        <v>70338.415500000003</v>
      </c>
      <c r="H217" s="177">
        <f>SUM(H210:H216)</f>
        <v>126827.80189999999</v>
      </c>
      <c r="I217" s="177"/>
      <c r="J217" s="177">
        <f>SUM(J210:J216)</f>
        <v>541181.00259999989</v>
      </c>
      <c r="K217" s="176"/>
    </row>
    <row r="218" spans="2:11" ht="15.75" thickBot="1" x14ac:dyDescent="0.3">
      <c r="B218" s="199"/>
      <c r="C218" s="198"/>
      <c r="D218" s="198"/>
      <c r="E218" s="178"/>
      <c r="F218" s="196"/>
      <c r="G218" s="196"/>
      <c r="H218" s="196"/>
      <c r="I218" s="197"/>
      <c r="J218" s="196"/>
      <c r="K218" s="195"/>
    </row>
    <row r="219" spans="2:11" ht="45.75" thickBot="1" x14ac:dyDescent="0.3">
      <c r="B219" s="189" t="s">
        <v>4</v>
      </c>
      <c r="C219" s="188" t="s">
        <v>839</v>
      </c>
      <c r="D219" s="187"/>
      <c r="E219" s="186"/>
      <c r="F219" s="175" t="s">
        <v>831</v>
      </c>
      <c r="G219" s="174" t="s">
        <v>835</v>
      </c>
      <c r="H219" s="173" t="s">
        <v>834</v>
      </c>
      <c r="I219" s="172" t="s">
        <v>321</v>
      </c>
      <c r="J219" s="171" t="s">
        <v>322</v>
      </c>
      <c r="K219" s="171" t="s">
        <v>323</v>
      </c>
    </row>
    <row r="220" spans="2:11" ht="15.75" customHeight="1" thickBot="1" x14ac:dyDescent="0.3">
      <c r="B220" s="351" t="s">
        <v>865</v>
      </c>
      <c r="C220" s="352"/>
      <c r="D220" s="352"/>
      <c r="E220" s="352"/>
      <c r="F220" s="352"/>
      <c r="G220" s="352"/>
      <c r="H220" s="352"/>
      <c r="I220" s="352"/>
      <c r="J220" s="352"/>
      <c r="K220" s="353"/>
    </row>
    <row r="221" spans="2:11" ht="15.75" thickBot="1" x14ac:dyDescent="0.3">
      <c r="B221" s="185">
        <v>156</v>
      </c>
      <c r="C221" s="184" t="s">
        <v>629</v>
      </c>
      <c r="D221" s="184" t="s">
        <v>630</v>
      </c>
      <c r="E221" s="183" t="s">
        <v>202</v>
      </c>
      <c r="F221" s="180">
        <v>172656.72</v>
      </c>
      <c r="G221" s="181">
        <v>16937.891500000002</v>
      </c>
      <c r="H221" s="182">
        <v>32151.690299999998</v>
      </c>
      <c r="I221" s="181"/>
      <c r="J221" s="180">
        <v>123567.1382</v>
      </c>
      <c r="K221" s="179" t="s">
        <v>324</v>
      </c>
    </row>
    <row r="222" spans="2:11" ht="15.75" thickBot="1" x14ac:dyDescent="0.3">
      <c r="B222" s="190">
        <v>157</v>
      </c>
      <c r="C222" s="184" t="s">
        <v>631</v>
      </c>
      <c r="D222" s="184" t="s">
        <v>632</v>
      </c>
      <c r="E222" s="183" t="s">
        <v>18</v>
      </c>
      <c r="F222" s="180">
        <v>138443.64000000001</v>
      </c>
      <c r="G222" s="181">
        <v>13429.227500000001</v>
      </c>
      <c r="H222" s="182">
        <v>25012.063900000001</v>
      </c>
      <c r="I222" s="181"/>
      <c r="J222" s="180">
        <v>100002.3486</v>
      </c>
      <c r="K222" s="179" t="s">
        <v>324</v>
      </c>
    </row>
    <row r="223" spans="2:11" ht="15.75" thickBot="1" x14ac:dyDescent="0.3">
      <c r="B223" s="185">
        <v>158</v>
      </c>
      <c r="C223" s="184" t="s">
        <v>633</v>
      </c>
      <c r="D223" s="184" t="s">
        <v>634</v>
      </c>
      <c r="E223" s="183" t="s">
        <v>203</v>
      </c>
      <c r="F223" s="180">
        <v>137291.66</v>
      </c>
      <c r="G223" s="181">
        <v>13314.029500000001</v>
      </c>
      <c r="H223" s="182">
        <v>24781.6679</v>
      </c>
      <c r="I223" s="181"/>
      <c r="J223" s="180">
        <v>99195.962599999999</v>
      </c>
      <c r="K223" s="179" t="s">
        <v>324</v>
      </c>
    </row>
    <row r="224" spans="2:11" ht="15.75" thickBot="1" x14ac:dyDescent="0.3">
      <c r="B224" s="190">
        <v>159</v>
      </c>
      <c r="C224" s="184" t="s">
        <v>635</v>
      </c>
      <c r="D224" s="184" t="s">
        <v>636</v>
      </c>
      <c r="E224" s="183" t="s">
        <v>864</v>
      </c>
      <c r="F224" s="180">
        <v>14550.82</v>
      </c>
      <c r="G224" s="181">
        <v>815.49650000000008</v>
      </c>
      <c r="H224" s="182">
        <v>593.93325000000004</v>
      </c>
      <c r="I224" s="181"/>
      <c r="J224" s="180">
        <v>13141.39025</v>
      </c>
      <c r="K224" s="179" t="s">
        <v>324</v>
      </c>
    </row>
    <row r="225" spans="2:11" ht="16.5" customHeight="1" thickBot="1" x14ac:dyDescent="0.3">
      <c r="B225" s="185">
        <v>160</v>
      </c>
      <c r="C225" s="184" t="s">
        <v>863</v>
      </c>
      <c r="D225" s="184" t="s">
        <v>862</v>
      </c>
      <c r="E225" s="183" t="s">
        <v>204</v>
      </c>
      <c r="F225" s="180">
        <v>30070.3</v>
      </c>
      <c r="G225" s="181">
        <v>2257.0299999999997</v>
      </c>
      <c r="H225" s="182">
        <v>2101.06</v>
      </c>
      <c r="I225" s="181"/>
      <c r="J225" s="180">
        <v>25712.21</v>
      </c>
      <c r="K225" s="179" t="s">
        <v>324</v>
      </c>
    </row>
    <row r="226" spans="2:11" ht="15.75" thickBot="1" x14ac:dyDescent="0.3">
      <c r="B226" s="190">
        <v>161</v>
      </c>
      <c r="C226" s="184" t="s">
        <v>637</v>
      </c>
      <c r="D226" s="184" t="s">
        <v>638</v>
      </c>
      <c r="E226" s="183" t="s">
        <v>206</v>
      </c>
      <c r="F226" s="180">
        <v>154842.14000000001</v>
      </c>
      <c r="G226" s="181">
        <v>15117.608500000004</v>
      </c>
      <c r="H226" s="182">
        <v>28456.769300000007</v>
      </c>
      <c r="I226" s="181"/>
      <c r="J226" s="180">
        <v>111267.7622</v>
      </c>
      <c r="K226" s="179" t="s">
        <v>324</v>
      </c>
    </row>
    <row r="227" spans="2:11" x14ac:dyDescent="0.25">
      <c r="B227" s="200"/>
      <c r="C227" s="198"/>
      <c r="D227" s="198"/>
      <c r="E227" s="178" t="s">
        <v>836</v>
      </c>
      <c r="F227" s="177">
        <f>SUM(F221:F226)</f>
        <v>647855.28</v>
      </c>
      <c r="G227" s="177">
        <f>SUM(G221:G226)</f>
        <v>61871.283500000005</v>
      </c>
      <c r="H227" s="177">
        <f>SUM(H221:H226)</f>
        <v>113097.18465000001</v>
      </c>
      <c r="I227" s="177"/>
      <c r="J227" s="177">
        <f>SUM(J221:J226)</f>
        <v>472886.81185000006</v>
      </c>
      <c r="K227" s="176"/>
    </row>
    <row r="228" spans="2:11" ht="15.75" thickBot="1" x14ac:dyDescent="0.3">
      <c r="B228" s="199"/>
      <c r="C228" s="198"/>
      <c r="D228" s="198"/>
      <c r="E228" s="178"/>
      <c r="F228" s="196"/>
      <c r="G228" s="196"/>
      <c r="H228" s="196"/>
      <c r="I228" s="197"/>
      <c r="J228" s="196"/>
      <c r="K228" s="195"/>
    </row>
    <row r="229" spans="2:11" ht="45.75" thickBot="1" x14ac:dyDescent="0.3">
      <c r="B229" s="189" t="s">
        <v>4</v>
      </c>
      <c r="C229" s="188" t="s">
        <v>839</v>
      </c>
      <c r="D229" s="187"/>
      <c r="E229" s="186"/>
      <c r="F229" s="175" t="s">
        <v>831</v>
      </c>
      <c r="G229" s="174" t="s">
        <v>835</v>
      </c>
      <c r="H229" s="173" t="s">
        <v>834</v>
      </c>
      <c r="I229" s="172" t="s">
        <v>321</v>
      </c>
      <c r="J229" s="171" t="s">
        <v>322</v>
      </c>
      <c r="K229" s="171" t="s">
        <v>323</v>
      </c>
    </row>
    <row r="230" spans="2:11" ht="15.75" customHeight="1" thickBot="1" x14ac:dyDescent="0.3">
      <c r="B230" s="351" t="s">
        <v>861</v>
      </c>
      <c r="C230" s="352"/>
      <c r="D230" s="352"/>
      <c r="E230" s="352"/>
      <c r="F230" s="352"/>
      <c r="G230" s="352"/>
      <c r="H230" s="352"/>
      <c r="I230" s="352"/>
      <c r="J230" s="352"/>
      <c r="K230" s="353"/>
    </row>
    <row r="231" spans="2:11" ht="15.75" thickBot="1" x14ac:dyDescent="0.3">
      <c r="B231" s="185">
        <v>162</v>
      </c>
      <c r="C231" s="184" t="s">
        <v>639</v>
      </c>
      <c r="D231" s="184" t="s">
        <v>640</v>
      </c>
      <c r="E231" s="183" t="s">
        <v>207</v>
      </c>
      <c r="F231" s="180">
        <v>105786.41</v>
      </c>
      <c r="G231" s="181">
        <v>10074.811</v>
      </c>
      <c r="H231" s="182">
        <v>18179.060000000001</v>
      </c>
      <c r="I231" s="181"/>
      <c r="J231" s="180">
        <v>77532.539000000004</v>
      </c>
      <c r="K231" s="179" t="s">
        <v>324</v>
      </c>
    </row>
    <row r="232" spans="2:11" ht="15.75" thickBot="1" x14ac:dyDescent="0.3">
      <c r="B232" s="185">
        <v>163</v>
      </c>
      <c r="C232" s="184" t="s">
        <v>641</v>
      </c>
      <c r="D232" s="184" t="s">
        <v>642</v>
      </c>
      <c r="E232" s="183" t="s">
        <v>208</v>
      </c>
      <c r="F232" s="180">
        <v>123151.8</v>
      </c>
      <c r="G232" s="181">
        <v>11849.965</v>
      </c>
      <c r="H232" s="182">
        <v>21783.429</v>
      </c>
      <c r="I232" s="181"/>
      <c r="J232" s="180">
        <v>89518.406000000003</v>
      </c>
      <c r="K232" s="179" t="s">
        <v>324</v>
      </c>
    </row>
    <row r="233" spans="2:11" ht="15.75" thickBot="1" x14ac:dyDescent="0.3">
      <c r="B233" s="185">
        <v>164</v>
      </c>
      <c r="C233" s="184" t="s">
        <v>643</v>
      </c>
      <c r="D233" s="184" t="s">
        <v>644</v>
      </c>
      <c r="E233" s="183" t="s">
        <v>210</v>
      </c>
      <c r="F233" s="180">
        <v>105786.41</v>
      </c>
      <c r="G233" s="181">
        <v>10074.811</v>
      </c>
      <c r="H233" s="182">
        <v>18179.060000000001</v>
      </c>
      <c r="I233" s="181"/>
      <c r="J233" s="180">
        <v>77532.539000000004</v>
      </c>
      <c r="K233" s="179" t="s">
        <v>324</v>
      </c>
    </row>
    <row r="234" spans="2:11" ht="15.75" thickBot="1" x14ac:dyDescent="0.3">
      <c r="B234" s="185">
        <v>165</v>
      </c>
      <c r="C234" s="184" t="s">
        <v>645</v>
      </c>
      <c r="D234" s="184" t="s">
        <v>646</v>
      </c>
      <c r="E234" s="183" t="s">
        <v>211</v>
      </c>
      <c r="F234" s="180">
        <v>95315.41</v>
      </c>
      <c r="G234" s="181">
        <v>9021.0434999999998</v>
      </c>
      <c r="H234" s="182">
        <v>16062.190500000002</v>
      </c>
      <c r="I234" s="181"/>
      <c r="J234" s="180">
        <v>70232.176000000007</v>
      </c>
      <c r="K234" s="179" t="s">
        <v>324</v>
      </c>
    </row>
    <row r="235" spans="2:11" ht="15.75" thickBot="1" x14ac:dyDescent="0.3">
      <c r="B235" s="185">
        <v>166</v>
      </c>
      <c r="C235" s="184" t="s">
        <v>647</v>
      </c>
      <c r="D235" s="184" t="s">
        <v>648</v>
      </c>
      <c r="E235" s="183" t="s">
        <v>212</v>
      </c>
      <c r="F235" s="180">
        <v>95815.06</v>
      </c>
      <c r="G235" s="181">
        <v>9050.0040000000008</v>
      </c>
      <c r="H235" s="182">
        <v>16090.7052</v>
      </c>
      <c r="I235" s="181"/>
      <c r="J235" s="180">
        <v>70674.3508</v>
      </c>
      <c r="K235" s="179" t="s">
        <v>324</v>
      </c>
    </row>
    <row r="236" spans="2:11" ht="15.75" thickBot="1" x14ac:dyDescent="0.3">
      <c r="B236" s="185">
        <v>167</v>
      </c>
      <c r="C236" s="184" t="s">
        <v>649</v>
      </c>
      <c r="D236" s="184" t="s">
        <v>650</v>
      </c>
      <c r="E236" s="183" t="s">
        <v>860</v>
      </c>
      <c r="F236" s="180">
        <v>62821.98</v>
      </c>
      <c r="G236" s="181">
        <v>5730.0990000000002</v>
      </c>
      <c r="H236" s="182">
        <v>9422.0594000000001</v>
      </c>
      <c r="I236" s="181"/>
      <c r="J236" s="180">
        <v>47669.821600000003</v>
      </c>
      <c r="K236" s="179" t="s">
        <v>324</v>
      </c>
    </row>
    <row r="237" spans="2:11" ht="15.75" thickBot="1" x14ac:dyDescent="0.3">
      <c r="B237" s="185">
        <v>168</v>
      </c>
      <c r="C237" s="184" t="s">
        <v>651</v>
      </c>
      <c r="D237" s="184" t="s">
        <v>652</v>
      </c>
      <c r="E237" s="183" t="s">
        <v>859</v>
      </c>
      <c r="F237" s="180">
        <v>75751.399999999994</v>
      </c>
      <c r="G237" s="181">
        <v>7227.9470000000001</v>
      </c>
      <c r="H237" s="182">
        <v>12704.623799999999</v>
      </c>
      <c r="I237" s="181"/>
      <c r="J237" s="180">
        <v>55818.829199999993</v>
      </c>
      <c r="K237" s="179" t="s">
        <v>324</v>
      </c>
    </row>
    <row r="238" spans="2:11" ht="15.75" thickBot="1" x14ac:dyDescent="0.3">
      <c r="B238" s="185">
        <v>169</v>
      </c>
      <c r="C238" s="184" t="s">
        <v>653</v>
      </c>
      <c r="D238" s="184" t="s">
        <v>654</v>
      </c>
      <c r="E238" s="183" t="s">
        <v>215</v>
      </c>
      <c r="F238" s="180">
        <v>122380.47</v>
      </c>
      <c r="G238" s="181">
        <v>11772.832</v>
      </c>
      <c r="H238" s="182">
        <v>21629.163</v>
      </c>
      <c r="I238" s="181"/>
      <c r="J238" s="180">
        <v>88978.475000000006</v>
      </c>
      <c r="K238" s="179" t="s">
        <v>324</v>
      </c>
    </row>
    <row r="239" spans="2:11" x14ac:dyDescent="0.25">
      <c r="B239" s="200"/>
      <c r="C239" s="198"/>
      <c r="D239" s="198"/>
      <c r="E239" s="178" t="s">
        <v>836</v>
      </c>
      <c r="F239" s="177">
        <f>SUM(F231:F238)</f>
        <v>786808.94000000006</v>
      </c>
      <c r="G239" s="177">
        <f>SUM(G231:G238)</f>
        <v>74801.512499999997</v>
      </c>
      <c r="H239" s="177">
        <f>SUM(H231:H238)</f>
        <v>134050.29089999999</v>
      </c>
      <c r="I239" s="177"/>
      <c r="J239" s="177">
        <f>SUM(J231:J238)</f>
        <v>577957.13660000009</v>
      </c>
      <c r="K239" s="176"/>
    </row>
    <row r="240" spans="2:11" ht="15.75" thickBot="1" x14ac:dyDescent="0.3">
      <c r="B240" s="199"/>
      <c r="C240" s="198"/>
      <c r="D240" s="198"/>
      <c r="E240" s="178"/>
      <c r="F240" s="196"/>
      <c r="G240" s="196"/>
      <c r="H240" s="196"/>
      <c r="I240" s="197"/>
      <c r="J240" s="196"/>
      <c r="K240" s="195"/>
    </row>
    <row r="241" spans="2:11" ht="45.75" thickBot="1" x14ac:dyDescent="0.3">
      <c r="B241" s="189" t="s">
        <v>4</v>
      </c>
      <c r="C241" s="188" t="s">
        <v>839</v>
      </c>
      <c r="D241" s="187"/>
      <c r="E241" s="186"/>
      <c r="F241" s="175" t="s">
        <v>831</v>
      </c>
      <c r="G241" s="174" t="s">
        <v>835</v>
      </c>
      <c r="H241" s="173" t="s">
        <v>834</v>
      </c>
      <c r="I241" s="172" t="s">
        <v>321</v>
      </c>
      <c r="J241" s="171" t="s">
        <v>322</v>
      </c>
      <c r="K241" s="171" t="s">
        <v>323</v>
      </c>
    </row>
    <row r="242" spans="2:11" ht="15.75" customHeight="1" thickBot="1" x14ac:dyDescent="0.3">
      <c r="B242" s="351" t="s">
        <v>858</v>
      </c>
      <c r="C242" s="352"/>
      <c r="D242" s="352"/>
      <c r="E242" s="352"/>
      <c r="F242" s="352"/>
      <c r="G242" s="352"/>
      <c r="H242" s="352"/>
      <c r="I242" s="352"/>
      <c r="J242" s="352"/>
      <c r="K242" s="353"/>
    </row>
    <row r="243" spans="2:11" ht="15.75" thickBot="1" x14ac:dyDescent="0.3">
      <c r="B243" s="185">
        <v>170</v>
      </c>
      <c r="C243" s="184" t="s">
        <v>655</v>
      </c>
      <c r="D243" s="184" t="s">
        <v>656</v>
      </c>
      <c r="E243" s="183" t="s">
        <v>216</v>
      </c>
      <c r="F243" s="180">
        <v>105786.41</v>
      </c>
      <c r="G243" s="181">
        <v>10074.811</v>
      </c>
      <c r="H243" s="182">
        <v>18179.060000000001</v>
      </c>
      <c r="I243" s="181"/>
      <c r="J243" s="180">
        <v>77532.539000000004</v>
      </c>
      <c r="K243" s="179" t="s">
        <v>324</v>
      </c>
    </row>
    <row r="244" spans="2:11" ht="15.75" thickBot="1" x14ac:dyDescent="0.3">
      <c r="B244" s="185">
        <v>171</v>
      </c>
      <c r="C244" s="184" t="s">
        <v>657</v>
      </c>
      <c r="D244" s="184" t="s">
        <v>658</v>
      </c>
      <c r="E244" s="183" t="s">
        <v>857</v>
      </c>
      <c r="F244" s="180">
        <v>175548.11</v>
      </c>
      <c r="G244" s="181">
        <v>17228.9715</v>
      </c>
      <c r="H244" s="182">
        <v>32736.567699999996</v>
      </c>
      <c r="I244" s="181"/>
      <c r="J244" s="180">
        <v>125582.5708</v>
      </c>
      <c r="K244" s="179" t="s">
        <v>324</v>
      </c>
    </row>
    <row r="245" spans="2:11" ht="15.75" thickBot="1" x14ac:dyDescent="0.3">
      <c r="B245" s="185">
        <v>172</v>
      </c>
      <c r="C245" s="184" t="s">
        <v>659</v>
      </c>
      <c r="D245" s="184" t="s">
        <v>660</v>
      </c>
      <c r="E245" s="183" t="s">
        <v>856</v>
      </c>
      <c r="F245" s="180">
        <v>122380.47</v>
      </c>
      <c r="G245" s="181">
        <v>11922.170500000002</v>
      </c>
      <c r="H245" s="182">
        <v>22136.913900000003</v>
      </c>
      <c r="I245" s="181"/>
      <c r="J245" s="180">
        <v>88321.385599999994</v>
      </c>
      <c r="K245" s="179" t="s">
        <v>324</v>
      </c>
    </row>
    <row r="246" spans="2:11" ht="15.75" thickBot="1" x14ac:dyDescent="0.3">
      <c r="B246" s="185">
        <v>173</v>
      </c>
      <c r="C246" s="184" t="s">
        <v>661</v>
      </c>
      <c r="D246" s="184" t="s">
        <v>662</v>
      </c>
      <c r="E246" s="183" t="s">
        <v>855</v>
      </c>
      <c r="F246" s="180">
        <v>122380.47</v>
      </c>
      <c r="G246" s="181">
        <v>11910.668500000002</v>
      </c>
      <c r="H246" s="182">
        <v>22097.807100000002</v>
      </c>
      <c r="I246" s="181"/>
      <c r="J246" s="180">
        <v>88371.994399999996</v>
      </c>
      <c r="K246" s="179" t="s">
        <v>324</v>
      </c>
    </row>
    <row r="247" spans="2:11" ht="15.75" thickBot="1" x14ac:dyDescent="0.3">
      <c r="B247" s="185">
        <v>174</v>
      </c>
      <c r="C247" s="184" t="s">
        <v>663</v>
      </c>
      <c r="D247" s="184" t="s">
        <v>664</v>
      </c>
      <c r="E247" s="183" t="s">
        <v>219</v>
      </c>
      <c r="F247" s="180">
        <v>117599.16</v>
      </c>
      <c r="G247" s="181">
        <v>11287.264500000001</v>
      </c>
      <c r="H247" s="182">
        <v>20647.616900000001</v>
      </c>
      <c r="I247" s="181"/>
      <c r="J247" s="180">
        <v>85664.278599999991</v>
      </c>
      <c r="K247" s="179" t="s">
        <v>324</v>
      </c>
    </row>
    <row r="248" spans="2:11" ht="15.75" thickBot="1" x14ac:dyDescent="0.3">
      <c r="B248" s="185">
        <v>175</v>
      </c>
      <c r="C248" s="184" t="s">
        <v>665</v>
      </c>
      <c r="D248" s="184" t="s">
        <v>666</v>
      </c>
      <c r="E248" s="183" t="s">
        <v>220</v>
      </c>
      <c r="F248" s="180">
        <v>113966.08</v>
      </c>
      <c r="G248" s="181">
        <v>10844.509000000002</v>
      </c>
      <c r="H248" s="182">
        <v>19650.879400000002</v>
      </c>
      <c r="I248" s="181"/>
      <c r="J248" s="180">
        <v>83470.691599999991</v>
      </c>
      <c r="K248" s="179" t="s">
        <v>324</v>
      </c>
    </row>
    <row r="249" spans="2:11" x14ac:dyDescent="0.25">
      <c r="B249" s="200"/>
      <c r="C249" s="198"/>
      <c r="D249" s="198"/>
      <c r="E249" s="178" t="s">
        <v>836</v>
      </c>
      <c r="F249" s="177">
        <f>SUM(F243:F248)</f>
        <v>757660.7</v>
      </c>
      <c r="G249" s="177">
        <f>SUM(G243:G248)</f>
        <v>73268.395000000004</v>
      </c>
      <c r="H249" s="177">
        <f>SUM(H243:H248)</f>
        <v>135448.845</v>
      </c>
      <c r="I249" s="177"/>
      <c r="J249" s="177">
        <f>SUM(J243:J248)</f>
        <v>548943.46</v>
      </c>
      <c r="K249" s="176"/>
    </row>
    <row r="250" spans="2:11" ht="15.75" thickBot="1" x14ac:dyDescent="0.3">
      <c r="B250" s="199"/>
      <c r="C250" s="198"/>
      <c r="D250" s="198"/>
      <c r="E250" s="178"/>
      <c r="F250" s="196"/>
      <c r="G250" s="196"/>
      <c r="H250" s="196"/>
      <c r="I250" s="197"/>
      <c r="J250" s="196"/>
      <c r="K250" s="195"/>
    </row>
    <row r="251" spans="2:11" ht="45.75" thickBot="1" x14ac:dyDescent="0.3">
      <c r="B251" s="189" t="s">
        <v>4</v>
      </c>
      <c r="C251" s="188" t="s">
        <v>839</v>
      </c>
      <c r="D251" s="187"/>
      <c r="E251" s="186"/>
      <c r="F251" s="175" t="s">
        <v>831</v>
      </c>
      <c r="G251" s="174" t="s">
        <v>835</v>
      </c>
      <c r="H251" s="173" t="s">
        <v>834</v>
      </c>
      <c r="I251" s="172" t="s">
        <v>321</v>
      </c>
      <c r="J251" s="171" t="s">
        <v>322</v>
      </c>
      <c r="K251" s="171" t="s">
        <v>323</v>
      </c>
    </row>
    <row r="252" spans="2:11" ht="15.75" customHeight="1" thickBot="1" x14ac:dyDescent="0.3">
      <c r="B252" s="351" t="s">
        <v>854</v>
      </c>
      <c r="C252" s="352"/>
      <c r="D252" s="352"/>
      <c r="E252" s="352"/>
      <c r="F252" s="352"/>
      <c r="G252" s="352"/>
      <c r="H252" s="352"/>
      <c r="I252" s="352"/>
      <c r="J252" s="352"/>
      <c r="K252" s="353"/>
    </row>
    <row r="253" spans="2:11" ht="15.75" thickBot="1" x14ac:dyDescent="0.3">
      <c r="B253" s="185">
        <v>176</v>
      </c>
      <c r="C253" s="184" t="s">
        <v>667</v>
      </c>
      <c r="D253" s="184" t="s">
        <v>668</v>
      </c>
      <c r="E253" s="183" t="s">
        <v>14</v>
      </c>
      <c r="F253" s="180">
        <v>0</v>
      </c>
      <c r="G253" s="181">
        <v>0</v>
      </c>
      <c r="H253" s="182">
        <v>0</v>
      </c>
      <c r="I253" s="181"/>
      <c r="J253" s="180">
        <v>0</v>
      </c>
      <c r="K253" s="179" t="s">
        <v>324</v>
      </c>
    </row>
    <row r="254" spans="2:11" ht="15.75" thickBot="1" x14ac:dyDescent="0.3">
      <c r="B254" s="185">
        <v>177</v>
      </c>
      <c r="C254" s="184" t="s">
        <v>669</v>
      </c>
      <c r="D254" s="184" t="s">
        <v>670</v>
      </c>
      <c r="E254" s="183" t="s">
        <v>221</v>
      </c>
      <c r="F254" s="180">
        <v>127748.15</v>
      </c>
      <c r="G254" s="181">
        <v>12321.6085</v>
      </c>
      <c r="H254" s="182">
        <v>22743.527900000001</v>
      </c>
      <c r="I254" s="181"/>
      <c r="J254" s="180">
        <v>92683.013599999991</v>
      </c>
      <c r="K254" s="179" t="s">
        <v>324</v>
      </c>
    </row>
    <row r="255" spans="2:11" ht="15.75" thickBot="1" x14ac:dyDescent="0.3">
      <c r="B255" s="185">
        <v>178</v>
      </c>
      <c r="C255" s="184" t="s">
        <v>671</v>
      </c>
      <c r="D255" s="184" t="s">
        <v>672</v>
      </c>
      <c r="E255" s="183" t="s">
        <v>222</v>
      </c>
      <c r="F255" s="180">
        <v>166710.44</v>
      </c>
      <c r="G255" s="181">
        <v>16513.184499999999</v>
      </c>
      <c r="H255" s="182">
        <v>31493.5095</v>
      </c>
      <c r="I255" s="181"/>
      <c r="J255" s="180">
        <v>118703.746</v>
      </c>
      <c r="K255" s="179" t="s">
        <v>324</v>
      </c>
    </row>
    <row r="256" spans="2:11" ht="15.75" thickBot="1" x14ac:dyDescent="0.3">
      <c r="B256" s="185">
        <v>179</v>
      </c>
      <c r="C256" s="184" t="s">
        <v>673</v>
      </c>
      <c r="D256" s="184" t="s">
        <v>674</v>
      </c>
      <c r="E256" s="183" t="s">
        <v>223</v>
      </c>
      <c r="F256" s="180">
        <v>122077.24</v>
      </c>
      <c r="G256" s="181">
        <v>11904.860500000001</v>
      </c>
      <c r="H256" s="182">
        <v>22120.512100000004</v>
      </c>
      <c r="I256" s="181"/>
      <c r="J256" s="180">
        <v>88051.867400000003</v>
      </c>
      <c r="K256" s="179" t="s">
        <v>324</v>
      </c>
    </row>
    <row r="257" spans="2:11" ht="15.75" thickBot="1" x14ac:dyDescent="0.3">
      <c r="B257" s="185">
        <v>180</v>
      </c>
      <c r="C257" s="184" t="s">
        <v>675</v>
      </c>
      <c r="D257" s="184" t="s">
        <v>676</v>
      </c>
      <c r="E257" s="183" t="s">
        <v>224</v>
      </c>
      <c r="F257" s="180">
        <v>135977.57999999999</v>
      </c>
      <c r="G257" s="181">
        <v>13046.734999999999</v>
      </c>
      <c r="H257" s="182">
        <v>24056.837799999998</v>
      </c>
      <c r="I257" s="181"/>
      <c r="J257" s="180">
        <v>98874.007199999993</v>
      </c>
      <c r="K257" s="179" t="s">
        <v>324</v>
      </c>
    </row>
    <row r="258" spans="2:11" ht="15.75" thickBot="1" x14ac:dyDescent="0.3">
      <c r="B258" s="185">
        <v>181</v>
      </c>
      <c r="C258" s="184" t="s">
        <v>677</v>
      </c>
      <c r="D258" s="184" t="s">
        <v>678</v>
      </c>
      <c r="E258" s="183" t="s">
        <v>225</v>
      </c>
      <c r="F258" s="180">
        <v>125160.12</v>
      </c>
      <c r="G258" s="181">
        <v>12210.499</v>
      </c>
      <c r="H258" s="182">
        <v>22728.0798</v>
      </c>
      <c r="I258" s="181"/>
      <c r="J258" s="180">
        <v>90221.541200000007</v>
      </c>
      <c r="K258" s="179" t="s">
        <v>324</v>
      </c>
    </row>
    <row r="259" spans="2:11" ht="15.75" thickBot="1" x14ac:dyDescent="0.3">
      <c r="B259" s="185">
        <v>182</v>
      </c>
      <c r="C259" s="184" t="s">
        <v>679</v>
      </c>
      <c r="D259" s="184" t="s">
        <v>680</v>
      </c>
      <c r="E259" s="183" t="s">
        <v>226</v>
      </c>
      <c r="F259" s="180">
        <v>103724.45</v>
      </c>
      <c r="G259" s="181">
        <v>9879.1020000000008</v>
      </c>
      <c r="H259" s="182">
        <v>17802.323799999998</v>
      </c>
      <c r="I259" s="181"/>
      <c r="J259" s="180">
        <v>76043.0242</v>
      </c>
      <c r="K259" s="179" t="s">
        <v>324</v>
      </c>
    </row>
    <row r="260" spans="2:11" ht="15.75" thickBot="1" x14ac:dyDescent="0.3">
      <c r="B260" s="185">
        <v>183</v>
      </c>
      <c r="C260" s="184" t="s">
        <v>681</v>
      </c>
      <c r="D260" s="184" t="s">
        <v>682</v>
      </c>
      <c r="E260" s="183" t="s">
        <v>227</v>
      </c>
      <c r="F260" s="180">
        <v>121054.66</v>
      </c>
      <c r="G260" s="181">
        <v>11652.2595</v>
      </c>
      <c r="H260" s="182">
        <v>21404.829900000001</v>
      </c>
      <c r="I260" s="181"/>
      <c r="J260" s="180">
        <v>87997.570600000006</v>
      </c>
      <c r="K260" s="179" t="s">
        <v>324</v>
      </c>
    </row>
    <row r="261" spans="2:11" ht="15.75" thickBot="1" x14ac:dyDescent="0.3">
      <c r="B261" s="185">
        <v>184</v>
      </c>
      <c r="C261" s="184" t="s">
        <v>683</v>
      </c>
      <c r="D261" s="184" t="s">
        <v>684</v>
      </c>
      <c r="E261" s="183" t="s">
        <v>228</v>
      </c>
      <c r="F261" s="180">
        <v>127767.65</v>
      </c>
      <c r="G261" s="181">
        <v>12323.558499999999</v>
      </c>
      <c r="H261" s="182">
        <v>22747.427899999999</v>
      </c>
      <c r="I261" s="181"/>
      <c r="J261" s="180">
        <v>92696.6636</v>
      </c>
      <c r="K261" s="179" t="s">
        <v>324</v>
      </c>
    </row>
    <row r="262" spans="2:11" ht="15.75" thickBot="1" x14ac:dyDescent="0.3">
      <c r="B262" s="185">
        <v>185</v>
      </c>
      <c r="C262" s="184" t="s">
        <v>685</v>
      </c>
      <c r="D262" s="184" t="s">
        <v>686</v>
      </c>
      <c r="E262" s="183" t="s">
        <v>229</v>
      </c>
      <c r="F262" s="180">
        <v>95950.87</v>
      </c>
      <c r="G262" s="181">
        <v>9063.5850000000009</v>
      </c>
      <c r="H262" s="182">
        <v>16117.867200000001</v>
      </c>
      <c r="I262" s="181"/>
      <c r="J262" s="180">
        <v>70769.417799999996</v>
      </c>
      <c r="K262" s="179" t="s">
        <v>324</v>
      </c>
    </row>
    <row r="263" spans="2:11" ht="15.75" thickBot="1" x14ac:dyDescent="0.3">
      <c r="B263" s="185">
        <v>186</v>
      </c>
      <c r="C263" s="184" t="s">
        <v>687</v>
      </c>
      <c r="D263" s="184" t="s">
        <v>688</v>
      </c>
      <c r="E263" s="183" t="s">
        <v>230</v>
      </c>
      <c r="F263" s="180">
        <v>125160.12</v>
      </c>
      <c r="G263" s="181">
        <v>12062.8055</v>
      </c>
      <c r="H263" s="182">
        <v>22225.921900000001</v>
      </c>
      <c r="I263" s="181"/>
      <c r="J263" s="180">
        <v>90871.392599999992</v>
      </c>
      <c r="K263" s="179" t="s">
        <v>324</v>
      </c>
    </row>
    <row r="264" spans="2:11" ht="15.75" thickBot="1" x14ac:dyDescent="0.3">
      <c r="B264" s="185">
        <v>187</v>
      </c>
      <c r="C264" s="184" t="s">
        <v>689</v>
      </c>
      <c r="D264" s="184" t="s">
        <v>690</v>
      </c>
      <c r="E264" s="183" t="s">
        <v>853</v>
      </c>
      <c r="F264" s="180">
        <v>36078.07</v>
      </c>
      <c r="G264" s="181">
        <v>2882.6925000000001</v>
      </c>
      <c r="H264" s="182">
        <v>3402.1559999999999</v>
      </c>
      <c r="I264" s="181"/>
      <c r="J264" s="180">
        <v>29793.221500000003</v>
      </c>
      <c r="K264" s="179" t="s">
        <v>324</v>
      </c>
    </row>
    <row r="265" spans="2:11" ht="15.75" thickBot="1" x14ac:dyDescent="0.3">
      <c r="B265" s="185">
        <v>188</v>
      </c>
      <c r="C265" s="184" t="s">
        <v>691</v>
      </c>
      <c r="D265" s="184" t="s">
        <v>692</v>
      </c>
      <c r="E265" s="183" t="s">
        <v>232</v>
      </c>
      <c r="F265" s="180">
        <v>92824.23</v>
      </c>
      <c r="G265" s="181">
        <v>8753.9375</v>
      </c>
      <c r="H265" s="182">
        <v>15502.795299999998</v>
      </c>
      <c r="I265" s="181"/>
      <c r="J265" s="180">
        <v>68567.497199999998</v>
      </c>
      <c r="K265" s="179" t="s">
        <v>324</v>
      </c>
    </row>
    <row r="266" spans="2:11" ht="15.75" thickBot="1" x14ac:dyDescent="0.3">
      <c r="B266" s="185">
        <v>189</v>
      </c>
      <c r="C266" s="184" t="s">
        <v>693</v>
      </c>
      <c r="D266" s="184" t="s">
        <v>694</v>
      </c>
      <c r="E266" s="183" t="s">
        <v>233</v>
      </c>
      <c r="F266" s="180">
        <v>108988.62</v>
      </c>
      <c r="G266" s="181">
        <v>10405.519</v>
      </c>
      <c r="H266" s="182">
        <v>18855.157799999997</v>
      </c>
      <c r="I266" s="181"/>
      <c r="J266" s="180">
        <v>79727.943199999994</v>
      </c>
      <c r="K266" s="179" t="s">
        <v>324</v>
      </c>
    </row>
    <row r="267" spans="2:11" x14ac:dyDescent="0.25">
      <c r="B267" s="200"/>
      <c r="C267" s="198"/>
      <c r="D267" s="198"/>
      <c r="E267" s="178" t="s">
        <v>836</v>
      </c>
      <c r="F267" s="177">
        <f>SUM(F253:F266)</f>
        <v>1489222.1999999997</v>
      </c>
      <c r="G267" s="177">
        <f>SUM(G253:G266)</f>
        <v>143020.34700000001</v>
      </c>
      <c r="H267" s="177">
        <f>SUM(H253:H266)</f>
        <v>261200.94690000001</v>
      </c>
      <c r="I267" s="177"/>
      <c r="J267" s="177">
        <f>SUM(J253:J266)</f>
        <v>1085000.9061</v>
      </c>
      <c r="K267" s="177"/>
    </row>
    <row r="268" spans="2:11" ht="15.75" thickBot="1" x14ac:dyDescent="0.3">
      <c r="B268" s="199"/>
      <c r="C268" s="198"/>
      <c r="D268" s="198"/>
      <c r="E268" s="178"/>
      <c r="F268" s="196"/>
      <c r="G268" s="196"/>
      <c r="H268" s="196"/>
      <c r="I268" s="197"/>
      <c r="J268" s="196"/>
      <c r="K268" s="195"/>
    </row>
    <row r="269" spans="2:11" ht="45.75" thickBot="1" x14ac:dyDescent="0.3">
      <c r="B269" s="189" t="s">
        <v>4</v>
      </c>
      <c r="C269" s="188" t="s">
        <v>839</v>
      </c>
      <c r="D269" s="187"/>
      <c r="E269" s="186"/>
      <c r="F269" s="175" t="s">
        <v>831</v>
      </c>
      <c r="G269" s="174" t="s">
        <v>835</v>
      </c>
      <c r="H269" s="173" t="s">
        <v>834</v>
      </c>
      <c r="I269" s="172" t="s">
        <v>321</v>
      </c>
      <c r="J269" s="171" t="s">
        <v>322</v>
      </c>
      <c r="K269" s="171" t="s">
        <v>323</v>
      </c>
    </row>
    <row r="270" spans="2:11" ht="15.75" customHeight="1" thickBot="1" x14ac:dyDescent="0.3">
      <c r="B270" s="351" t="s">
        <v>852</v>
      </c>
      <c r="C270" s="352"/>
      <c r="D270" s="352"/>
      <c r="E270" s="352"/>
      <c r="F270" s="352"/>
      <c r="G270" s="352"/>
      <c r="H270" s="352"/>
      <c r="I270" s="352"/>
      <c r="J270" s="352"/>
      <c r="K270" s="353"/>
    </row>
    <row r="271" spans="2:11" ht="15.75" thickBot="1" x14ac:dyDescent="0.3">
      <c r="B271" s="190">
        <v>190</v>
      </c>
      <c r="C271" s="184" t="s">
        <v>695</v>
      </c>
      <c r="D271" s="184" t="s">
        <v>696</v>
      </c>
      <c r="E271" s="183" t="s">
        <v>234</v>
      </c>
      <c r="F271" s="180">
        <v>89450.51</v>
      </c>
      <c r="G271" s="181">
        <v>8512.6509999999998</v>
      </c>
      <c r="H271" s="182">
        <v>15154.742</v>
      </c>
      <c r="I271" s="181"/>
      <c r="J271" s="180">
        <v>65783.116999999998</v>
      </c>
      <c r="K271" s="179" t="s">
        <v>324</v>
      </c>
    </row>
    <row r="272" spans="2:11" ht="15.75" thickBot="1" x14ac:dyDescent="0.3">
      <c r="B272" s="185">
        <v>191</v>
      </c>
      <c r="C272" s="184" t="s">
        <v>697</v>
      </c>
      <c r="D272" s="184" t="s">
        <v>698</v>
      </c>
      <c r="E272" s="183" t="s">
        <v>235</v>
      </c>
      <c r="F272" s="180">
        <v>88180.57</v>
      </c>
      <c r="G272" s="181">
        <v>8294.3130000000001</v>
      </c>
      <c r="H272" s="182">
        <v>14590.1844</v>
      </c>
      <c r="I272" s="181"/>
      <c r="J272" s="180">
        <v>65296.072600000014</v>
      </c>
      <c r="K272" s="179" t="s">
        <v>324</v>
      </c>
    </row>
    <row r="273" spans="2:11" ht="15.75" thickBot="1" x14ac:dyDescent="0.3">
      <c r="B273" s="190">
        <v>192</v>
      </c>
      <c r="C273" s="184" t="s">
        <v>699</v>
      </c>
      <c r="D273" s="184" t="s">
        <v>700</v>
      </c>
      <c r="E273" s="183" t="s">
        <v>236</v>
      </c>
      <c r="F273" s="180">
        <v>86993.34</v>
      </c>
      <c r="G273" s="181">
        <v>8165.9535000000005</v>
      </c>
      <c r="H273" s="182">
        <v>14319.9743</v>
      </c>
      <c r="I273" s="181"/>
      <c r="J273" s="180">
        <v>64507.412199999992</v>
      </c>
      <c r="K273" s="179" t="s">
        <v>324</v>
      </c>
    </row>
    <row r="274" spans="2:11" ht="15.75" thickBot="1" x14ac:dyDescent="0.3">
      <c r="B274" s="185">
        <v>193</v>
      </c>
      <c r="C274" s="184" t="s">
        <v>701</v>
      </c>
      <c r="D274" s="184" t="s">
        <v>702</v>
      </c>
      <c r="E274" s="183" t="s">
        <v>237</v>
      </c>
      <c r="F274" s="180">
        <v>84536.16</v>
      </c>
      <c r="G274" s="181">
        <v>8002.4320000000016</v>
      </c>
      <c r="H274" s="182">
        <v>14108.006400000002</v>
      </c>
      <c r="I274" s="181"/>
      <c r="J274" s="180">
        <v>62425.721600000004</v>
      </c>
      <c r="K274" s="179" t="s">
        <v>324</v>
      </c>
    </row>
    <row r="275" spans="2:11" ht="15.75" thickBot="1" x14ac:dyDescent="0.3">
      <c r="B275" s="190">
        <v>194</v>
      </c>
      <c r="C275" s="184" t="s">
        <v>703</v>
      </c>
      <c r="D275" s="184" t="s">
        <v>704</v>
      </c>
      <c r="E275" s="183" t="s">
        <v>238</v>
      </c>
      <c r="F275" s="180">
        <v>101224.45</v>
      </c>
      <c r="G275" s="181">
        <v>9618.6149999999998</v>
      </c>
      <c r="H275" s="182">
        <v>17266.668000000001</v>
      </c>
      <c r="I275" s="181"/>
      <c r="J275" s="180">
        <v>74339.166999999987</v>
      </c>
      <c r="K275" s="179" t="s">
        <v>324</v>
      </c>
    </row>
    <row r="276" spans="2:11" ht="15.75" thickBot="1" x14ac:dyDescent="0.3">
      <c r="B276" s="185">
        <v>195</v>
      </c>
      <c r="C276" s="184" t="s">
        <v>705</v>
      </c>
      <c r="D276" s="184" t="s">
        <v>706</v>
      </c>
      <c r="E276" s="183" t="s">
        <v>239</v>
      </c>
      <c r="F276" s="180">
        <v>122552.58</v>
      </c>
      <c r="G276" s="181">
        <v>11821.838000000002</v>
      </c>
      <c r="H276" s="182">
        <v>21771.688000000002</v>
      </c>
      <c r="I276" s="181"/>
      <c r="J276" s="180">
        <v>88959.054000000004</v>
      </c>
      <c r="K276" s="179" t="s">
        <v>324</v>
      </c>
    </row>
    <row r="277" spans="2:11" ht="15.75" thickBot="1" x14ac:dyDescent="0.3">
      <c r="B277" s="190">
        <v>196</v>
      </c>
      <c r="C277" s="184" t="s">
        <v>707</v>
      </c>
      <c r="D277" s="184" t="s">
        <v>708</v>
      </c>
      <c r="E277" s="183" t="s">
        <v>240</v>
      </c>
      <c r="F277" s="180">
        <v>125160.18</v>
      </c>
      <c r="G277" s="181">
        <v>12104.675499999999</v>
      </c>
      <c r="H277" s="182">
        <v>22368.271499999999</v>
      </c>
      <c r="I277" s="181"/>
      <c r="J277" s="180">
        <v>90687.232999999993</v>
      </c>
      <c r="K277" s="179" t="s">
        <v>324</v>
      </c>
    </row>
    <row r="278" spans="2:11" ht="15.75" thickBot="1" x14ac:dyDescent="0.3">
      <c r="B278" s="185">
        <v>197</v>
      </c>
      <c r="C278" s="184" t="s">
        <v>709</v>
      </c>
      <c r="D278" s="184" t="s">
        <v>710</v>
      </c>
      <c r="E278" s="183" t="s">
        <v>241</v>
      </c>
      <c r="F278" s="180">
        <v>127182.2</v>
      </c>
      <c r="G278" s="181">
        <v>12265.013500000001</v>
      </c>
      <c r="H278" s="182">
        <v>22630.337900000002</v>
      </c>
      <c r="I278" s="181"/>
      <c r="J278" s="180">
        <v>92286.848599999998</v>
      </c>
      <c r="K278" s="179" t="s">
        <v>324</v>
      </c>
    </row>
    <row r="279" spans="2:11" ht="15.75" thickBot="1" x14ac:dyDescent="0.3">
      <c r="B279" s="190">
        <v>198</v>
      </c>
      <c r="C279" s="184" t="s">
        <v>711</v>
      </c>
      <c r="D279" s="184" t="s">
        <v>712</v>
      </c>
      <c r="E279" s="183" t="s">
        <v>242</v>
      </c>
      <c r="F279" s="180">
        <v>167736.97</v>
      </c>
      <c r="G279" s="181">
        <v>16330.701000000001</v>
      </c>
      <c r="H279" s="182">
        <v>30776.007600000001</v>
      </c>
      <c r="I279" s="181"/>
      <c r="J279" s="180">
        <v>120630.2614</v>
      </c>
      <c r="K279" s="179" t="s">
        <v>324</v>
      </c>
    </row>
    <row r="280" spans="2:11" ht="15.75" thickBot="1" x14ac:dyDescent="0.3">
      <c r="B280" s="185">
        <v>199</v>
      </c>
      <c r="C280" s="184" t="s">
        <v>713</v>
      </c>
      <c r="D280" s="184" t="s">
        <v>714</v>
      </c>
      <c r="E280" s="183" t="s">
        <v>243</v>
      </c>
      <c r="F280" s="180">
        <v>120233.65</v>
      </c>
      <c r="G280" s="181">
        <v>11779.4625</v>
      </c>
      <c r="H280" s="182">
        <v>21940.022499999999</v>
      </c>
      <c r="I280" s="181"/>
      <c r="J280" s="180">
        <v>86514.165000000008</v>
      </c>
      <c r="K280" s="179" t="s">
        <v>324</v>
      </c>
    </row>
    <row r="281" spans="2:11" ht="15.75" thickBot="1" x14ac:dyDescent="0.3">
      <c r="B281" s="190">
        <v>200</v>
      </c>
      <c r="C281" s="184" t="s">
        <v>851</v>
      </c>
      <c r="D281" s="184" t="s">
        <v>850</v>
      </c>
      <c r="E281" s="183" t="s">
        <v>244</v>
      </c>
      <c r="F281" s="180">
        <v>44195.22</v>
      </c>
      <c r="G281" s="181">
        <v>3669.5220000000004</v>
      </c>
      <c r="H281" s="182">
        <v>4926.0439999999999</v>
      </c>
      <c r="I281" s="181"/>
      <c r="J281" s="180">
        <v>35599.654000000002</v>
      </c>
      <c r="K281" s="179" t="s">
        <v>324</v>
      </c>
    </row>
    <row r="282" spans="2:11" x14ac:dyDescent="0.25">
      <c r="B282" s="200"/>
      <c r="C282" s="198"/>
      <c r="D282" s="198"/>
      <c r="E282" s="178" t="s">
        <v>836</v>
      </c>
      <c r="F282" s="177">
        <f>SUM(F271:F281)</f>
        <v>1157445.8299999998</v>
      </c>
      <c r="G282" s="177">
        <f>SUM(G271:G281)</f>
        <v>110565.177</v>
      </c>
      <c r="H282" s="177">
        <f>SUM(H271:H281)</f>
        <v>199851.94660000002</v>
      </c>
      <c r="I282" s="177"/>
      <c r="J282" s="177">
        <f>SUM(J271:J281)</f>
        <v>847028.70640000002</v>
      </c>
      <c r="K282" s="176"/>
    </row>
    <row r="283" spans="2:11" ht="15.75" thickBot="1" x14ac:dyDescent="0.3">
      <c r="B283" s="199"/>
      <c r="C283" s="198"/>
      <c r="D283" s="198"/>
      <c r="E283" s="178"/>
      <c r="F283" s="196"/>
      <c r="G283" s="196"/>
      <c r="H283" s="196"/>
      <c r="I283" s="197"/>
      <c r="J283" s="196"/>
      <c r="K283" s="195"/>
    </row>
    <row r="284" spans="2:11" ht="45.75" thickBot="1" x14ac:dyDescent="0.3">
      <c r="B284" s="189" t="s">
        <v>4</v>
      </c>
      <c r="C284" s="188" t="s">
        <v>839</v>
      </c>
      <c r="D284" s="187"/>
      <c r="E284" s="186"/>
      <c r="F284" s="175" t="s">
        <v>831</v>
      </c>
      <c r="G284" s="174" t="s">
        <v>835</v>
      </c>
      <c r="H284" s="173" t="s">
        <v>834</v>
      </c>
      <c r="I284" s="172" t="s">
        <v>321</v>
      </c>
      <c r="J284" s="171" t="s">
        <v>322</v>
      </c>
      <c r="K284" s="171" t="s">
        <v>323</v>
      </c>
    </row>
    <row r="285" spans="2:11" ht="15.75" customHeight="1" thickBot="1" x14ac:dyDescent="0.3">
      <c r="B285" s="351" t="s">
        <v>849</v>
      </c>
      <c r="C285" s="352"/>
      <c r="D285" s="352"/>
      <c r="E285" s="352"/>
      <c r="F285" s="352"/>
      <c r="G285" s="352"/>
      <c r="H285" s="352"/>
      <c r="I285" s="352"/>
      <c r="J285" s="352"/>
      <c r="K285" s="353"/>
    </row>
    <row r="286" spans="2:11" ht="15.75" thickBot="1" x14ac:dyDescent="0.3">
      <c r="B286" s="185">
        <v>201</v>
      </c>
      <c r="C286" s="184" t="s">
        <v>715</v>
      </c>
      <c r="D286" s="184" t="s">
        <v>716</v>
      </c>
      <c r="E286" s="183" t="s">
        <v>245</v>
      </c>
      <c r="F286" s="180">
        <v>93002.74</v>
      </c>
      <c r="G286" s="181">
        <v>8725.3055000000022</v>
      </c>
      <c r="H286" s="182">
        <v>15380.455100000003</v>
      </c>
      <c r="I286" s="181"/>
      <c r="J286" s="180">
        <v>68896.979399999997</v>
      </c>
      <c r="K286" s="179" t="s">
        <v>324</v>
      </c>
    </row>
    <row r="287" spans="2:11" ht="15.75" thickBot="1" x14ac:dyDescent="0.3">
      <c r="B287" s="185">
        <v>202</v>
      </c>
      <c r="C287" s="184" t="s">
        <v>717</v>
      </c>
      <c r="D287" s="184" t="s">
        <v>718</v>
      </c>
      <c r="E287" s="183" t="s">
        <v>246</v>
      </c>
      <c r="F287" s="180">
        <v>174550.64</v>
      </c>
      <c r="G287" s="181">
        <v>17127.283500000005</v>
      </c>
      <c r="H287" s="182">
        <v>32530.474300000009</v>
      </c>
      <c r="I287" s="181"/>
      <c r="J287" s="180">
        <v>124892.88219999999</v>
      </c>
      <c r="K287" s="179" t="s">
        <v>324</v>
      </c>
    </row>
    <row r="288" spans="2:11" ht="15.75" thickBot="1" x14ac:dyDescent="0.3">
      <c r="B288" s="185">
        <v>203</v>
      </c>
      <c r="C288" s="184" t="s">
        <v>719</v>
      </c>
      <c r="D288" s="184" t="s">
        <v>720</v>
      </c>
      <c r="E288" s="183" t="s">
        <v>247</v>
      </c>
      <c r="F288" s="180">
        <v>159209.91</v>
      </c>
      <c r="G288" s="181">
        <v>15554.385500000002</v>
      </c>
      <c r="H288" s="182">
        <v>29330.323300000004</v>
      </c>
      <c r="I288" s="181"/>
      <c r="J288" s="180">
        <v>114325.2012</v>
      </c>
      <c r="K288" s="179" t="s">
        <v>324</v>
      </c>
    </row>
    <row r="289" spans="2:11" ht="15.75" thickBot="1" x14ac:dyDescent="0.3">
      <c r="B289" s="185">
        <v>204</v>
      </c>
      <c r="C289" s="184" t="s">
        <v>721</v>
      </c>
      <c r="D289" s="184" t="s">
        <v>722</v>
      </c>
      <c r="E289" s="183" t="s">
        <v>248</v>
      </c>
      <c r="F289" s="180">
        <v>138590.57999999999</v>
      </c>
      <c r="G289" s="181">
        <v>13443.921499999999</v>
      </c>
      <c r="H289" s="182">
        <v>25041.451899999996</v>
      </c>
      <c r="I289" s="181"/>
      <c r="J289" s="180">
        <v>100105.20659999999</v>
      </c>
      <c r="K289" s="179" t="s">
        <v>324</v>
      </c>
    </row>
    <row r="290" spans="2:11" ht="15.75" thickBot="1" x14ac:dyDescent="0.3">
      <c r="B290" s="185">
        <v>205</v>
      </c>
      <c r="C290" s="184" t="s">
        <v>723</v>
      </c>
      <c r="D290" s="184" t="s">
        <v>724</v>
      </c>
      <c r="E290" s="183" t="s">
        <v>249</v>
      </c>
      <c r="F290" s="180">
        <v>127041.37</v>
      </c>
      <c r="G290" s="181">
        <v>12289.0005</v>
      </c>
      <c r="H290" s="182">
        <v>22731.609899999999</v>
      </c>
      <c r="I290" s="181"/>
      <c r="J290" s="180">
        <v>92020.759600000005</v>
      </c>
      <c r="K290" s="179" t="s">
        <v>324</v>
      </c>
    </row>
    <row r="291" spans="2:11" ht="15.75" thickBot="1" x14ac:dyDescent="0.3">
      <c r="B291" s="185">
        <v>206</v>
      </c>
      <c r="C291" s="184" t="s">
        <v>725</v>
      </c>
      <c r="D291" s="184" t="s">
        <v>726</v>
      </c>
      <c r="E291" s="183" t="s">
        <v>848</v>
      </c>
      <c r="F291" s="180">
        <v>86112.23</v>
      </c>
      <c r="G291" s="181">
        <v>8196.0865000000013</v>
      </c>
      <c r="H291" s="182">
        <v>14545.781900000002</v>
      </c>
      <c r="I291" s="181"/>
      <c r="J291" s="180">
        <v>63370.361599999989</v>
      </c>
      <c r="K291" s="179" t="s">
        <v>324</v>
      </c>
    </row>
    <row r="292" spans="2:11" x14ac:dyDescent="0.25">
      <c r="B292" s="185">
        <v>207</v>
      </c>
      <c r="C292" s="208" t="s">
        <v>727</v>
      </c>
      <c r="D292" s="208" t="s">
        <v>728</v>
      </c>
      <c r="E292" s="207" t="s">
        <v>847</v>
      </c>
      <c r="F292" s="204">
        <v>37733.93</v>
      </c>
      <c r="G292" s="205">
        <v>3309.7255000000005</v>
      </c>
      <c r="H292" s="206">
        <v>4705.1165000000001</v>
      </c>
      <c r="I292" s="205"/>
      <c r="J292" s="204">
        <v>29719.088</v>
      </c>
      <c r="K292" s="179" t="s">
        <v>324</v>
      </c>
    </row>
    <row r="293" spans="2:11" x14ac:dyDescent="0.25">
      <c r="B293" s="185">
        <v>208</v>
      </c>
      <c r="C293" s="184" t="s">
        <v>729</v>
      </c>
      <c r="D293" s="184" t="s">
        <v>730</v>
      </c>
      <c r="E293" s="183" t="s">
        <v>846</v>
      </c>
      <c r="F293" s="180">
        <v>7138.85</v>
      </c>
      <c r="G293" s="181">
        <v>356.94250000000005</v>
      </c>
      <c r="H293" s="181">
        <v>148.8681</v>
      </c>
      <c r="I293" s="181"/>
      <c r="J293" s="180">
        <v>6633.0394000000006</v>
      </c>
      <c r="K293" s="179" t="s">
        <v>324</v>
      </c>
    </row>
    <row r="294" spans="2:11" x14ac:dyDescent="0.25">
      <c r="B294" s="200"/>
      <c r="C294" s="198"/>
      <c r="D294" s="198"/>
      <c r="E294" s="178" t="s">
        <v>836</v>
      </c>
      <c r="F294" s="203">
        <f>SUM(F286:F293)</f>
        <v>823380.25</v>
      </c>
      <c r="G294" s="203">
        <f>SUM(G286:G293)</f>
        <v>79002.651000000013</v>
      </c>
      <c r="H294" s="203">
        <f>SUM(H286:H293)</f>
        <v>144414.08100000001</v>
      </c>
      <c r="I294" s="203"/>
      <c r="J294" s="203">
        <f>SUM(J286:J293)</f>
        <v>599963.51799999992</v>
      </c>
      <c r="K294" s="202"/>
    </row>
    <row r="295" spans="2:11" ht="15.75" thickBot="1" x14ac:dyDescent="0.3">
      <c r="B295" s="199"/>
      <c r="C295" s="198"/>
      <c r="D295" s="198"/>
      <c r="E295" s="178"/>
      <c r="F295" s="196"/>
      <c r="G295" s="196"/>
      <c r="H295" s="196"/>
      <c r="I295" s="197"/>
      <c r="J295" s="196"/>
      <c r="K295" s="195"/>
    </row>
    <row r="296" spans="2:11" ht="45.75" thickBot="1" x14ac:dyDescent="0.3">
      <c r="B296" s="189" t="s">
        <v>4</v>
      </c>
      <c r="C296" s="188" t="s">
        <v>839</v>
      </c>
      <c r="D296" s="187"/>
      <c r="E296" s="186"/>
      <c r="F296" s="175" t="s">
        <v>831</v>
      </c>
      <c r="G296" s="174" t="s">
        <v>835</v>
      </c>
      <c r="H296" s="173" t="s">
        <v>834</v>
      </c>
      <c r="I296" s="172" t="s">
        <v>321</v>
      </c>
      <c r="J296" s="171" t="s">
        <v>322</v>
      </c>
      <c r="K296" s="171" t="s">
        <v>323</v>
      </c>
    </row>
    <row r="297" spans="2:11" ht="15.75" customHeight="1" thickBot="1" x14ac:dyDescent="0.3">
      <c r="B297" s="351" t="s">
        <v>845</v>
      </c>
      <c r="C297" s="352"/>
      <c r="D297" s="352"/>
      <c r="E297" s="352"/>
      <c r="F297" s="352"/>
      <c r="G297" s="352"/>
      <c r="H297" s="352"/>
      <c r="I297" s="352"/>
      <c r="J297" s="352"/>
      <c r="K297" s="353"/>
    </row>
    <row r="298" spans="2:11" ht="15.75" thickBot="1" x14ac:dyDescent="0.3">
      <c r="B298" s="185">
        <v>209</v>
      </c>
      <c r="C298" s="184" t="s">
        <v>731</v>
      </c>
      <c r="D298" s="184" t="s">
        <v>732</v>
      </c>
      <c r="E298" s="183" t="s">
        <v>253</v>
      </c>
      <c r="F298" s="180">
        <v>82350.990000000005</v>
      </c>
      <c r="G298" s="181">
        <v>7684.076</v>
      </c>
      <c r="H298" s="182">
        <v>13331.5198</v>
      </c>
      <c r="I298" s="181"/>
      <c r="J298" s="180">
        <v>61335.394200000002</v>
      </c>
      <c r="K298" s="179" t="s">
        <v>324</v>
      </c>
    </row>
    <row r="299" spans="2:11" ht="15.75" thickBot="1" x14ac:dyDescent="0.3">
      <c r="B299" s="190">
        <v>210</v>
      </c>
      <c r="C299" s="184" t="s">
        <v>733</v>
      </c>
      <c r="D299" s="184" t="s">
        <v>734</v>
      </c>
      <c r="E299" s="183" t="s">
        <v>254</v>
      </c>
      <c r="F299" s="180">
        <v>94402.28</v>
      </c>
      <c r="G299" s="181">
        <v>8918.3235000000004</v>
      </c>
      <c r="H299" s="182">
        <v>15840.780700000001</v>
      </c>
      <c r="I299" s="181"/>
      <c r="J299" s="180">
        <v>69643.175799999997</v>
      </c>
      <c r="K299" s="179" t="s">
        <v>324</v>
      </c>
    </row>
    <row r="300" spans="2:11" ht="15.75" thickBot="1" x14ac:dyDescent="0.3">
      <c r="B300" s="185">
        <v>211</v>
      </c>
      <c r="C300" s="184" t="s">
        <v>735</v>
      </c>
      <c r="D300" s="184" t="s">
        <v>736</v>
      </c>
      <c r="E300" s="183" t="s">
        <v>255</v>
      </c>
      <c r="F300" s="180">
        <v>138590.57999999999</v>
      </c>
      <c r="G300" s="181">
        <v>13443.921499999999</v>
      </c>
      <c r="H300" s="182">
        <v>25041.451899999996</v>
      </c>
      <c r="I300" s="181"/>
      <c r="J300" s="180">
        <v>100105.20659999999</v>
      </c>
      <c r="K300" s="179" t="s">
        <v>324</v>
      </c>
    </row>
    <row r="301" spans="2:11" ht="15.75" thickBot="1" x14ac:dyDescent="0.3">
      <c r="B301" s="190">
        <v>212</v>
      </c>
      <c r="C301" s="184" t="s">
        <v>737</v>
      </c>
      <c r="D301" s="184" t="s">
        <v>738</v>
      </c>
      <c r="E301" s="183" t="s">
        <v>256</v>
      </c>
      <c r="F301" s="180">
        <v>138590.57999999999</v>
      </c>
      <c r="G301" s="181">
        <v>13443.921499999999</v>
      </c>
      <c r="H301" s="182">
        <v>25041.451899999996</v>
      </c>
      <c r="I301" s="181"/>
      <c r="J301" s="180">
        <v>100105.20659999999</v>
      </c>
      <c r="K301" s="179" t="s">
        <v>324</v>
      </c>
    </row>
    <row r="302" spans="2:11" ht="15.75" thickBot="1" x14ac:dyDescent="0.3">
      <c r="B302" s="185">
        <v>213</v>
      </c>
      <c r="C302" s="184" t="s">
        <v>739</v>
      </c>
      <c r="D302" s="184" t="s">
        <v>740</v>
      </c>
      <c r="E302" s="183" t="s">
        <v>844</v>
      </c>
      <c r="F302" s="180">
        <v>26467.35</v>
      </c>
      <c r="G302" s="181">
        <v>2097.5744999999997</v>
      </c>
      <c r="H302" s="182">
        <v>2161.1242999999999</v>
      </c>
      <c r="I302" s="181"/>
      <c r="J302" s="180">
        <v>22208.6512</v>
      </c>
      <c r="K302" s="179" t="s">
        <v>324</v>
      </c>
    </row>
    <row r="303" spans="2:11" ht="15.75" thickBot="1" x14ac:dyDescent="0.3">
      <c r="B303" s="185">
        <v>215</v>
      </c>
      <c r="C303" s="184" t="s">
        <v>741</v>
      </c>
      <c r="D303" s="184" t="s">
        <v>742</v>
      </c>
      <c r="E303" s="183" t="s">
        <v>259</v>
      </c>
      <c r="F303" s="180">
        <v>94942.33</v>
      </c>
      <c r="G303" s="181">
        <v>8972.3285000000014</v>
      </c>
      <c r="H303" s="182">
        <v>15948.790700000001</v>
      </c>
      <c r="I303" s="181"/>
      <c r="J303" s="180">
        <v>70021.210800000001</v>
      </c>
      <c r="K303" s="179" t="s">
        <v>324</v>
      </c>
    </row>
    <row r="304" spans="2:11" ht="15.75" thickBot="1" x14ac:dyDescent="0.3">
      <c r="B304" s="190">
        <v>216</v>
      </c>
      <c r="C304" s="184" t="s">
        <v>743</v>
      </c>
      <c r="D304" s="184" t="s">
        <v>744</v>
      </c>
      <c r="E304" s="183" t="s">
        <v>260</v>
      </c>
      <c r="F304" s="180">
        <v>94022.61</v>
      </c>
      <c r="G304" s="181">
        <v>8880.3565000000017</v>
      </c>
      <c r="H304" s="182">
        <v>15764.846700000002</v>
      </c>
      <c r="I304" s="181"/>
      <c r="J304" s="180">
        <v>69377.406799999997</v>
      </c>
      <c r="K304" s="179" t="s">
        <v>324</v>
      </c>
    </row>
    <row r="305" spans="2:11" x14ac:dyDescent="0.25">
      <c r="B305" s="200"/>
      <c r="C305" s="198"/>
      <c r="D305" s="198"/>
      <c r="E305" s="178" t="s">
        <v>836</v>
      </c>
      <c r="F305" s="177">
        <f>SUM(F298:F304)</f>
        <v>669366.71999999986</v>
      </c>
      <c r="G305" s="177">
        <f>SUM(G298:G304)</f>
        <v>63440.502</v>
      </c>
      <c r="H305" s="177">
        <f>SUM(H298:H304)</f>
        <v>113129.96599999999</v>
      </c>
      <c r="I305" s="177">
        <v>0</v>
      </c>
      <c r="J305" s="177">
        <f>SUM(J298:J304)</f>
        <v>492796.25199999998</v>
      </c>
      <c r="K305" s="176"/>
    </row>
    <row r="306" spans="2:11" ht="15.75" thickBot="1" x14ac:dyDescent="0.3">
      <c r="B306" s="199"/>
      <c r="C306" s="198"/>
      <c r="D306" s="198"/>
      <c r="E306" s="178"/>
      <c r="F306" s="196"/>
      <c r="G306" s="196"/>
      <c r="H306" s="196"/>
      <c r="I306" s="197"/>
      <c r="J306" s="196"/>
      <c r="K306" s="195"/>
    </row>
    <row r="307" spans="2:11" ht="45.75" thickBot="1" x14ac:dyDescent="0.3">
      <c r="B307" s="189" t="s">
        <v>4</v>
      </c>
      <c r="C307" s="188" t="s">
        <v>839</v>
      </c>
      <c r="D307" s="187"/>
      <c r="E307" s="186"/>
      <c r="F307" s="175" t="s">
        <v>831</v>
      </c>
      <c r="G307" s="174" t="s">
        <v>835</v>
      </c>
      <c r="H307" s="173" t="s">
        <v>834</v>
      </c>
      <c r="I307" s="172" t="s">
        <v>321</v>
      </c>
      <c r="J307" s="171" t="s">
        <v>322</v>
      </c>
      <c r="K307" s="171" t="s">
        <v>323</v>
      </c>
    </row>
    <row r="308" spans="2:11" ht="15.75" customHeight="1" thickBot="1" x14ac:dyDescent="0.3">
      <c r="B308" s="351" t="s">
        <v>843</v>
      </c>
      <c r="C308" s="352"/>
      <c r="D308" s="352"/>
      <c r="E308" s="352"/>
      <c r="F308" s="352"/>
      <c r="G308" s="352"/>
      <c r="H308" s="352"/>
      <c r="I308" s="352"/>
      <c r="J308" s="352"/>
      <c r="K308" s="353"/>
    </row>
    <row r="309" spans="2:11" ht="15.75" thickBot="1" x14ac:dyDescent="0.3">
      <c r="B309" s="185">
        <v>217</v>
      </c>
      <c r="C309" s="184" t="s">
        <v>745</v>
      </c>
      <c r="D309" s="184" t="s">
        <v>746</v>
      </c>
      <c r="E309" s="183" t="s">
        <v>261</v>
      </c>
      <c r="F309" s="180">
        <v>158676.25</v>
      </c>
      <c r="G309" s="181">
        <v>15501.019500000002</v>
      </c>
      <c r="H309" s="182">
        <v>29223.591300000004</v>
      </c>
      <c r="I309" s="181"/>
      <c r="J309" s="180">
        <v>113951.63920000001</v>
      </c>
      <c r="K309" s="179" t="s">
        <v>324</v>
      </c>
    </row>
    <row r="310" spans="2:11" ht="15.75" thickBot="1" x14ac:dyDescent="0.3">
      <c r="B310" s="185">
        <v>218</v>
      </c>
      <c r="C310" s="184" t="s">
        <v>747</v>
      </c>
      <c r="D310" s="184" t="s">
        <v>748</v>
      </c>
      <c r="E310" s="183" t="s">
        <v>262</v>
      </c>
      <c r="F310" s="180">
        <v>118619.56</v>
      </c>
      <c r="G310" s="181">
        <v>11398.288499999999</v>
      </c>
      <c r="H310" s="182">
        <v>20882.242499999997</v>
      </c>
      <c r="I310" s="181"/>
      <c r="J310" s="180">
        <v>86339.02900000001</v>
      </c>
      <c r="K310" s="179" t="s">
        <v>324</v>
      </c>
    </row>
    <row r="311" spans="2:11" ht="15.75" thickBot="1" x14ac:dyDescent="0.3">
      <c r="B311" s="185">
        <v>219</v>
      </c>
      <c r="C311" s="184" t="s">
        <v>749</v>
      </c>
      <c r="D311" s="184" t="s">
        <v>750</v>
      </c>
      <c r="E311" s="201" t="s">
        <v>263</v>
      </c>
      <c r="F311" s="180">
        <v>118504.98</v>
      </c>
      <c r="G311" s="181">
        <v>11386.8305</v>
      </c>
      <c r="H311" s="182">
        <v>20859.326499999996</v>
      </c>
      <c r="I311" s="181"/>
      <c r="J311" s="180">
        <v>86258.823000000004</v>
      </c>
      <c r="K311" s="179" t="s">
        <v>324</v>
      </c>
    </row>
    <row r="312" spans="2:11" ht="15.75" thickBot="1" x14ac:dyDescent="0.3">
      <c r="B312" s="185">
        <v>220</v>
      </c>
      <c r="C312" s="184" t="s">
        <v>751</v>
      </c>
      <c r="D312" s="184" t="s">
        <v>752</v>
      </c>
      <c r="E312" s="183" t="s">
        <v>264</v>
      </c>
      <c r="F312" s="180">
        <v>175057.48</v>
      </c>
      <c r="G312" s="181">
        <v>17176.555</v>
      </c>
      <c r="H312" s="182">
        <v>32627.039800000002</v>
      </c>
      <c r="I312" s="181"/>
      <c r="J312" s="180">
        <v>125253.88520000002</v>
      </c>
      <c r="K312" s="179" t="s">
        <v>324</v>
      </c>
    </row>
    <row r="313" spans="2:11" x14ac:dyDescent="0.25">
      <c r="B313" s="200"/>
      <c r="C313" s="198"/>
      <c r="D313" s="198"/>
      <c r="E313" s="178" t="s">
        <v>836</v>
      </c>
      <c r="F313" s="177">
        <f>SUM(F309:F312)</f>
        <v>570858.27</v>
      </c>
      <c r="G313" s="177">
        <f>SUM(G309:G312)</f>
        <v>55462.693500000001</v>
      </c>
      <c r="H313" s="177">
        <f>SUM(H309:H312)</f>
        <v>103592.20009999999</v>
      </c>
      <c r="I313" s="177">
        <v>0</v>
      </c>
      <c r="J313" s="177">
        <f>SUM(J309:J312)</f>
        <v>411803.37640000007</v>
      </c>
      <c r="K313" s="176"/>
    </row>
    <row r="314" spans="2:11" ht="15.75" thickBot="1" x14ac:dyDescent="0.3">
      <c r="B314" s="199"/>
      <c r="C314" s="198"/>
      <c r="D314" s="198"/>
      <c r="E314" s="178"/>
      <c r="F314" s="196"/>
      <c r="G314" s="196"/>
      <c r="H314" s="196"/>
      <c r="I314" s="197"/>
      <c r="J314" s="196"/>
      <c r="K314" s="195"/>
    </row>
    <row r="315" spans="2:11" ht="45.75" thickBot="1" x14ac:dyDescent="0.3">
      <c r="B315" s="189" t="s">
        <v>4</v>
      </c>
      <c r="C315" s="188" t="s">
        <v>839</v>
      </c>
      <c r="D315" s="187"/>
      <c r="E315" s="186"/>
      <c r="F315" s="175" t="s">
        <v>831</v>
      </c>
      <c r="G315" s="174" t="s">
        <v>835</v>
      </c>
      <c r="H315" s="173" t="s">
        <v>834</v>
      </c>
      <c r="I315" s="172" t="s">
        <v>321</v>
      </c>
      <c r="J315" s="171" t="s">
        <v>322</v>
      </c>
      <c r="K315" s="171" t="s">
        <v>323</v>
      </c>
    </row>
    <row r="316" spans="2:11" ht="15.75" customHeight="1" thickBot="1" x14ac:dyDescent="0.3">
      <c r="B316" s="351" t="s">
        <v>842</v>
      </c>
      <c r="C316" s="352"/>
      <c r="D316" s="352"/>
      <c r="E316" s="352"/>
      <c r="F316" s="352"/>
      <c r="G316" s="352"/>
      <c r="H316" s="352"/>
      <c r="I316" s="352"/>
      <c r="J316" s="352"/>
      <c r="K316" s="353"/>
    </row>
    <row r="317" spans="2:11" ht="15.75" thickBot="1" x14ac:dyDescent="0.3">
      <c r="B317" s="185">
        <v>221</v>
      </c>
      <c r="C317" s="184" t="s">
        <v>753</v>
      </c>
      <c r="D317" s="184" t="s">
        <v>754</v>
      </c>
      <c r="E317" s="183" t="s">
        <v>265</v>
      </c>
      <c r="F317" s="180">
        <v>174744.7</v>
      </c>
      <c r="G317" s="181">
        <v>17255.562999999998</v>
      </c>
      <c r="H317" s="182">
        <v>32917.219000000005</v>
      </c>
      <c r="I317" s="181"/>
      <c r="J317" s="180">
        <v>124571.91800000001</v>
      </c>
      <c r="K317" s="179" t="s">
        <v>324</v>
      </c>
    </row>
    <row r="318" spans="2:11" ht="15.75" thickBot="1" x14ac:dyDescent="0.3">
      <c r="B318" s="185">
        <v>222</v>
      </c>
      <c r="C318" s="184" t="s">
        <v>755</v>
      </c>
      <c r="D318" s="184" t="s">
        <v>756</v>
      </c>
      <c r="E318" s="183" t="s">
        <v>266</v>
      </c>
      <c r="F318" s="180">
        <v>138590.57999999999</v>
      </c>
      <c r="G318" s="181">
        <v>13443.921499999999</v>
      </c>
      <c r="H318" s="182">
        <v>25041.451899999996</v>
      </c>
      <c r="I318" s="181"/>
      <c r="J318" s="180">
        <v>100105.20659999999</v>
      </c>
      <c r="K318" s="179" t="s">
        <v>324</v>
      </c>
    </row>
    <row r="319" spans="2:11" ht="15.75" thickBot="1" x14ac:dyDescent="0.3">
      <c r="B319" s="185">
        <v>223</v>
      </c>
      <c r="C319" s="184" t="s">
        <v>757</v>
      </c>
      <c r="D319" s="184" t="s">
        <v>758</v>
      </c>
      <c r="E319" s="183" t="s">
        <v>267</v>
      </c>
      <c r="F319" s="180">
        <v>138590.57999999999</v>
      </c>
      <c r="G319" s="181">
        <v>13443.921499999999</v>
      </c>
      <c r="H319" s="182">
        <v>25041.451899999996</v>
      </c>
      <c r="I319" s="181"/>
      <c r="J319" s="180">
        <v>100105.20659999999</v>
      </c>
      <c r="K319" s="179" t="s">
        <v>324</v>
      </c>
    </row>
    <row r="320" spans="2:11" ht="15.75" thickBot="1" x14ac:dyDescent="0.3">
      <c r="B320" s="185">
        <v>224</v>
      </c>
      <c r="C320" s="184" t="s">
        <v>759</v>
      </c>
      <c r="D320" s="184" t="s">
        <v>760</v>
      </c>
      <c r="E320" s="183" t="s">
        <v>268</v>
      </c>
      <c r="F320" s="180">
        <v>138590.57999999999</v>
      </c>
      <c r="G320" s="181">
        <v>13545.629000000001</v>
      </c>
      <c r="H320" s="182">
        <v>25387.257400000002</v>
      </c>
      <c r="I320" s="181"/>
      <c r="J320" s="180">
        <v>99657.693599999984</v>
      </c>
      <c r="K320" s="179" t="s">
        <v>324</v>
      </c>
    </row>
    <row r="321" spans="2:11" x14ac:dyDescent="0.25">
      <c r="B321" s="200"/>
      <c r="C321" s="198"/>
      <c r="D321" s="198"/>
      <c r="E321" s="178" t="s">
        <v>836</v>
      </c>
      <c r="F321" s="177">
        <f>SUM(F317:F320)</f>
        <v>590516.43999999994</v>
      </c>
      <c r="G321" s="177">
        <f>SUM(G317:G320)</f>
        <v>57689.034999999996</v>
      </c>
      <c r="H321" s="177">
        <f>SUM(H317:H320)</f>
        <v>108387.3802</v>
      </c>
      <c r="I321" s="177"/>
      <c r="J321" s="177">
        <f>SUM(J317:J320)</f>
        <v>424440.02479999996</v>
      </c>
      <c r="K321" s="176"/>
    </row>
    <row r="322" spans="2:11" ht="15.75" thickBot="1" x14ac:dyDescent="0.3">
      <c r="B322" s="199"/>
      <c r="C322" s="198"/>
      <c r="D322" s="198"/>
      <c r="E322" s="178"/>
      <c r="F322" s="196"/>
      <c r="G322" s="196"/>
      <c r="H322" s="196"/>
      <c r="I322" s="197"/>
      <c r="J322" s="196"/>
      <c r="K322" s="195"/>
    </row>
    <row r="323" spans="2:11" ht="45.75" thickBot="1" x14ac:dyDescent="0.3">
      <c r="B323" s="189" t="s">
        <v>4</v>
      </c>
      <c r="C323" s="188" t="s">
        <v>839</v>
      </c>
      <c r="D323" s="187"/>
      <c r="E323" s="186"/>
      <c r="F323" s="175" t="s">
        <v>831</v>
      </c>
      <c r="G323" s="174" t="s">
        <v>835</v>
      </c>
      <c r="H323" s="173" t="s">
        <v>834</v>
      </c>
      <c r="I323" s="172" t="s">
        <v>321</v>
      </c>
      <c r="J323" s="171" t="s">
        <v>322</v>
      </c>
      <c r="K323" s="171" t="s">
        <v>323</v>
      </c>
    </row>
    <row r="324" spans="2:11" ht="15.75" customHeight="1" thickBot="1" x14ac:dyDescent="0.3">
      <c r="B324" s="351" t="s">
        <v>841</v>
      </c>
      <c r="C324" s="352"/>
      <c r="D324" s="352"/>
      <c r="E324" s="352"/>
      <c r="F324" s="352"/>
      <c r="G324" s="352"/>
      <c r="H324" s="352"/>
      <c r="I324" s="352"/>
      <c r="J324" s="352"/>
      <c r="K324" s="353"/>
    </row>
    <row r="325" spans="2:11" ht="15.75" thickBot="1" x14ac:dyDescent="0.3">
      <c r="B325" s="185">
        <v>225</v>
      </c>
      <c r="C325" s="184" t="s">
        <v>761</v>
      </c>
      <c r="D325" s="184" t="s">
        <v>762</v>
      </c>
      <c r="E325" s="183" t="s">
        <v>269</v>
      </c>
      <c r="F325" s="180">
        <v>109995.31</v>
      </c>
      <c r="G325" s="181">
        <v>10516.451500000001</v>
      </c>
      <c r="H325" s="182">
        <v>19091.391700000004</v>
      </c>
      <c r="I325" s="181"/>
      <c r="J325" s="180">
        <v>80387.466799999995</v>
      </c>
      <c r="K325" s="179" t="s">
        <v>324</v>
      </c>
    </row>
    <row r="326" spans="2:11" ht="15.75" thickBot="1" x14ac:dyDescent="0.3">
      <c r="B326" s="185">
        <v>226</v>
      </c>
      <c r="C326" s="184" t="s">
        <v>763</v>
      </c>
      <c r="D326" s="184" t="s">
        <v>764</v>
      </c>
      <c r="E326" s="183" t="s">
        <v>270</v>
      </c>
      <c r="F326" s="180">
        <v>102912.01</v>
      </c>
      <c r="G326" s="181">
        <v>9833.8700000000008</v>
      </c>
      <c r="H326" s="182">
        <v>17762.276600000001</v>
      </c>
      <c r="I326" s="181"/>
      <c r="J326" s="180">
        <v>75315.863400000002</v>
      </c>
      <c r="K326" s="179" t="s">
        <v>324</v>
      </c>
    </row>
    <row r="327" spans="2:11" ht="15.75" thickBot="1" x14ac:dyDescent="0.3">
      <c r="B327" s="185">
        <v>227</v>
      </c>
      <c r="C327" s="184" t="s">
        <v>765</v>
      </c>
      <c r="D327" s="184" t="s">
        <v>766</v>
      </c>
      <c r="E327" s="183" t="s">
        <v>271</v>
      </c>
      <c r="F327" s="180">
        <v>174027.13</v>
      </c>
      <c r="G327" s="181">
        <v>17074.932500000003</v>
      </c>
      <c r="H327" s="182">
        <v>32425.772300000004</v>
      </c>
      <c r="I327" s="181"/>
      <c r="J327" s="180">
        <v>124526.4252</v>
      </c>
      <c r="K327" s="179" t="s">
        <v>324</v>
      </c>
    </row>
    <row r="328" spans="2:11" ht="15.75" thickBot="1" x14ac:dyDescent="0.3">
      <c r="B328" s="185">
        <v>228</v>
      </c>
      <c r="C328" s="184" t="s">
        <v>767</v>
      </c>
      <c r="D328" s="184" t="s">
        <v>768</v>
      </c>
      <c r="E328" s="183" t="s">
        <v>272</v>
      </c>
      <c r="F328" s="180">
        <v>138590.57999999999</v>
      </c>
      <c r="G328" s="181">
        <v>13443.921499999999</v>
      </c>
      <c r="H328" s="182">
        <v>25041.451899999996</v>
      </c>
      <c r="I328" s="181"/>
      <c r="J328" s="180">
        <v>100105.20659999999</v>
      </c>
      <c r="K328" s="179" t="s">
        <v>324</v>
      </c>
    </row>
    <row r="329" spans="2:11" x14ac:dyDescent="0.25">
      <c r="B329" s="200"/>
      <c r="C329" s="198"/>
      <c r="D329" s="198"/>
      <c r="E329" s="178" t="s">
        <v>836</v>
      </c>
      <c r="F329" s="177">
        <f>SUM(F325:F328)</f>
        <v>525525.03</v>
      </c>
      <c r="G329" s="177">
        <f>SUM(G325:G328)</f>
        <v>50869.175499999998</v>
      </c>
      <c r="H329" s="177">
        <f>SUM(H325:H328)</f>
        <v>94320.892500000002</v>
      </c>
      <c r="I329" s="177"/>
      <c r="J329" s="177">
        <f>SUM(J325:J328)</f>
        <v>380334.962</v>
      </c>
      <c r="K329" s="176"/>
    </row>
    <row r="330" spans="2:11" ht="15.75" thickBot="1" x14ac:dyDescent="0.3">
      <c r="B330" s="199"/>
      <c r="C330" s="198"/>
      <c r="D330" s="198"/>
      <c r="E330" s="178"/>
      <c r="F330" s="196"/>
      <c r="G330" s="196"/>
      <c r="H330" s="196"/>
      <c r="I330" s="197"/>
      <c r="J330" s="196"/>
      <c r="K330" s="195"/>
    </row>
    <row r="331" spans="2:11" ht="45.75" thickBot="1" x14ac:dyDescent="0.3">
      <c r="B331" s="189" t="s">
        <v>4</v>
      </c>
      <c r="C331" s="188" t="s">
        <v>839</v>
      </c>
      <c r="D331" s="187"/>
      <c r="E331" s="186"/>
      <c r="F331" s="175" t="s">
        <v>831</v>
      </c>
      <c r="G331" s="174" t="s">
        <v>835</v>
      </c>
      <c r="H331" s="173" t="s">
        <v>834</v>
      </c>
      <c r="I331" s="172" t="s">
        <v>321</v>
      </c>
      <c r="J331" s="171" t="s">
        <v>322</v>
      </c>
      <c r="K331" s="171" t="s">
        <v>323</v>
      </c>
    </row>
    <row r="332" spans="2:11" ht="15.75" customHeight="1" thickBot="1" x14ac:dyDescent="0.3">
      <c r="B332" s="351" t="s">
        <v>840</v>
      </c>
      <c r="C332" s="352"/>
      <c r="D332" s="352"/>
      <c r="E332" s="352"/>
      <c r="F332" s="352"/>
      <c r="G332" s="352"/>
      <c r="H332" s="352"/>
      <c r="I332" s="352"/>
      <c r="J332" s="352"/>
      <c r="K332" s="353"/>
    </row>
    <row r="333" spans="2:11" ht="15.75" thickBot="1" x14ac:dyDescent="0.3">
      <c r="B333" s="185">
        <v>229</v>
      </c>
      <c r="C333" s="184" t="s">
        <v>769</v>
      </c>
      <c r="D333" s="184" t="s">
        <v>770</v>
      </c>
      <c r="E333" s="183" t="s">
        <v>15</v>
      </c>
      <c r="F333" s="180">
        <v>98335.95</v>
      </c>
      <c r="G333" s="181">
        <v>9304.6214999999993</v>
      </c>
      <c r="H333" s="182">
        <v>16603.480100000001</v>
      </c>
      <c r="I333" s="181"/>
      <c r="J333" s="180">
        <v>72427.848400000003</v>
      </c>
      <c r="K333" s="179" t="s">
        <v>324</v>
      </c>
    </row>
    <row r="334" spans="2:11" ht="15.75" thickBot="1" x14ac:dyDescent="0.3">
      <c r="B334" s="185">
        <v>230</v>
      </c>
      <c r="C334" s="184" t="s">
        <v>771</v>
      </c>
      <c r="D334" s="184" t="s">
        <v>772</v>
      </c>
      <c r="E334" s="183" t="s">
        <v>16</v>
      </c>
      <c r="F334" s="180">
        <v>93822.1</v>
      </c>
      <c r="G334" s="181">
        <v>8860.3055000000022</v>
      </c>
      <c r="H334" s="182">
        <v>15724.744700000003</v>
      </c>
      <c r="I334" s="181"/>
      <c r="J334" s="180">
        <v>69237.049800000008</v>
      </c>
      <c r="K334" s="179" t="s">
        <v>324</v>
      </c>
    </row>
    <row r="335" spans="2:11" ht="15.75" thickBot="1" x14ac:dyDescent="0.3">
      <c r="B335" s="185">
        <v>231</v>
      </c>
      <c r="C335" s="184" t="s">
        <v>773</v>
      </c>
      <c r="D335" s="184" t="s">
        <v>774</v>
      </c>
      <c r="E335" s="183" t="s">
        <v>17</v>
      </c>
      <c r="F335" s="180">
        <v>111492.7</v>
      </c>
      <c r="G335" s="181">
        <v>10666.190500000001</v>
      </c>
      <c r="H335" s="182">
        <v>19390.869700000003</v>
      </c>
      <c r="I335" s="181"/>
      <c r="J335" s="180">
        <v>81435.639800000004</v>
      </c>
      <c r="K335" s="179" t="s">
        <v>324</v>
      </c>
    </row>
    <row r="336" spans="2:11" ht="15.75" thickBot="1" x14ac:dyDescent="0.3">
      <c r="B336" s="185">
        <v>232</v>
      </c>
      <c r="C336" s="184" t="s">
        <v>775</v>
      </c>
      <c r="D336" s="184" t="s">
        <v>776</v>
      </c>
      <c r="E336" s="183" t="s">
        <v>273</v>
      </c>
      <c r="F336" s="180">
        <v>97785.69</v>
      </c>
      <c r="G336" s="181">
        <v>9281.1705000000002</v>
      </c>
      <c r="H336" s="182">
        <v>16600.783100000001</v>
      </c>
      <c r="I336" s="181"/>
      <c r="J336" s="180">
        <v>71903.736399999994</v>
      </c>
      <c r="K336" s="179" t="s">
        <v>324</v>
      </c>
    </row>
    <row r="337" spans="2:11" x14ac:dyDescent="0.25">
      <c r="B337" s="200"/>
      <c r="C337" s="198"/>
      <c r="D337" s="198"/>
      <c r="E337" s="178" t="s">
        <v>836</v>
      </c>
      <c r="F337" s="177">
        <f>SUM(F333:F336)</f>
        <v>401436.44</v>
      </c>
      <c r="G337" s="177">
        <f>SUM(G333:G336)</f>
        <v>38112.288</v>
      </c>
      <c r="H337" s="177">
        <f>SUM(H333:H336)</f>
        <v>68319.877600000007</v>
      </c>
      <c r="I337" s="177"/>
      <c r="J337" s="177">
        <f>SUM(J333:J336)</f>
        <v>295004.27439999999</v>
      </c>
      <c r="K337" s="176"/>
    </row>
    <row r="338" spans="2:11" ht="15.75" thickBot="1" x14ac:dyDescent="0.3">
      <c r="B338" s="199"/>
      <c r="C338" s="198"/>
      <c r="D338" s="198"/>
      <c r="E338" s="178"/>
      <c r="F338" s="196"/>
      <c r="G338" s="196"/>
      <c r="H338" s="196"/>
      <c r="I338" s="197"/>
      <c r="J338" s="196"/>
      <c r="K338" s="195"/>
    </row>
    <row r="339" spans="2:11" ht="45.75" thickBot="1" x14ac:dyDescent="0.3">
      <c r="B339" s="189" t="s">
        <v>4</v>
      </c>
      <c r="C339" s="188" t="s">
        <v>839</v>
      </c>
      <c r="D339" s="187"/>
      <c r="E339" s="186"/>
      <c r="F339" s="175" t="s">
        <v>831</v>
      </c>
      <c r="G339" s="174" t="s">
        <v>835</v>
      </c>
      <c r="H339" s="173" t="s">
        <v>834</v>
      </c>
      <c r="I339" s="172" t="s">
        <v>321</v>
      </c>
      <c r="J339" s="171" t="s">
        <v>322</v>
      </c>
      <c r="K339" s="171" t="s">
        <v>323</v>
      </c>
    </row>
    <row r="340" spans="2:11" ht="15.75" customHeight="1" thickBot="1" x14ac:dyDescent="0.3">
      <c r="B340" s="351" t="s">
        <v>838</v>
      </c>
      <c r="C340" s="352"/>
      <c r="D340" s="352"/>
      <c r="E340" s="352"/>
      <c r="F340" s="352"/>
      <c r="G340" s="352"/>
      <c r="H340" s="352"/>
      <c r="I340" s="352"/>
      <c r="J340" s="352"/>
      <c r="K340" s="353"/>
    </row>
    <row r="341" spans="2:11" ht="15.75" thickBot="1" x14ac:dyDescent="0.3">
      <c r="B341" s="190">
        <v>233</v>
      </c>
      <c r="C341" s="194" t="s">
        <v>777</v>
      </c>
      <c r="D341" s="194" t="s">
        <v>778</v>
      </c>
      <c r="E341" s="193" t="s">
        <v>274</v>
      </c>
      <c r="F341" s="191">
        <v>112909.44</v>
      </c>
      <c r="G341" s="192">
        <v>10841.0095</v>
      </c>
      <c r="H341" s="182">
        <v>19786.9107</v>
      </c>
      <c r="I341" s="192"/>
      <c r="J341" s="191">
        <v>82281.519800000009</v>
      </c>
      <c r="K341" s="179" t="s">
        <v>324</v>
      </c>
    </row>
    <row r="342" spans="2:11" ht="15.75" thickBot="1" x14ac:dyDescent="0.3">
      <c r="B342" s="185">
        <v>234</v>
      </c>
      <c r="C342" s="184" t="s">
        <v>779</v>
      </c>
      <c r="D342" s="184" t="s">
        <v>780</v>
      </c>
      <c r="E342" s="183" t="s">
        <v>275</v>
      </c>
      <c r="F342" s="180">
        <v>100084.23</v>
      </c>
      <c r="G342" s="181">
        <v>9539.3780000000006</v>
      </c>
      <c r="H342" s="182">
        <v>17156.893</v>
      </c>
      <c r="I342" s="181"/>
      <c r="J342" s="180">
        <v>73387.959000000003</v>
      </c>
      <c r="K342" s="179" t="s">
        <v>324</v>
      </c>
    </row>
    <row r="343" spans="2:11" ht="15.75" thickBot="1" x14ac:dyDescent="0.3">
      <c r="B343" s="190">
        <v>235</v>
      </c>
      <c r="C343" s="184" t="s">
        <v>781</v>
      </c>
      <c r="D343" s="184" t="s">
        <v>782</v>
      </c>
      <c r="E343" s="183" t="s">
        <v>276</v>
      </c>
      <c r="F343" s="180">
        <v>109523.2</v>
      </c>
      <c r="G343" s="181">
        <v>10458.842499999999</v>
      </c>
      <c r="H343" s="182">
        <v>18961.6165</v>
      </c>
      <c r="I343" s="181"/>
      <c r="J343" s="180">
        <v>80102.740999999995</v>
      </c>
      <c r="K343" s="179" t="s">
        <v>324</v>
      </c>
    </row>
    <row r="344" spans="2:11" ht="15.75" thickBot="1" x14ac:dyDescent="0.3">
      <c r="B344" s="185">
        <v>236</v>
      </c>
      <c r="C344" s="184" t="s">
        <v>783</v>
      </c>
      <c r="D344" s="184" t="s">
        <v>784</v>
      </c>
      <c r="E344" s="183" t="s">
        <v>277</v>
      </c>
      <c r="F344" s="180">
        <v>113130.24000000001</v>
      </c>
      <c r="G344" s="181">
        <v>10800.1525</v>
      </c>
      <c r="H344" s="182">
        <v>19617.084900000002</v>
      </c>
      <c r="I344" s="181"/>
      <c r="J344" s="180">
        <v>82713.002600000007</v>
      </c>
      <c r="K344" s="179" t="s">
        <v>324</v>
      </c>
    </row>
    <row r="345" spans="2:11" ht="15.75" thickBot="1" x14ac:dyDescent="0.3">
      <c r="B345" s="190">
        <v>237</v>
      </c>
      <c r="C345" s="184" t="s">
        <v>785</v>
      </c>
      <c r="D345" s="184" t="s">
        <v>786</v>
      </c>
      <c r="E345" s="183" t="s">
        <v>278</v>
      </c>
      <c r="F345" s="180">
        <v>94556.34</v>
      </c>
      <c r="G345" s="181">
        <v>8986.2475000000013</v>
      </c>
      <c r="H345" s="182">
        <v>16050.153900000001</v>
      </c>
      <c r="I345" s="181"/>
      <c r="J345" s="180">
        <v>69519.938599999994</v>
      </c>
      <c r="K345" s="179" t="s">
        <v>324</v>
      </c>
    </row>
    <row r="346" spans="2:11" ht="15.75" thickBot="1" x14ac:dyDescent="0.3">
      <c r="B346" s="185">
        <v>238</v>
      </c>
      <c r="C346" s="184" t="s">
        <v>787</v>
      </c>
      <c r="D346" s="184" t="s">
        <v>788</v>
      </c>
      <c r="E346" s="183" t="s">
        <v>279</v>
      </c>
      <c r="F346" s="180">
        <v>104593.3</v>
      </c>
      <c r="G346" s="181">
        <v>9965.987000000001</v>
      </c>
      <c r="H346" s="182">
        <v>17976.093799999999</v>
      </c>
      <c r="I346" s="181"/>
      <c r="J346" s="180">
        <v>76651.219199999992</v>
      </c>
      <c r="K346" s="179" t="s">
        <v>324</v>
      </c>
    </row>
    <row r="347" spans="2:11" ht="15.75" thickBot="1" x14ac:dyDescent="0.3">
      <c r="B347" s="190">
        <v>239</v>
      </c>
      <c r="C347" s="184" t="s">
        <v>789</v>
      </c>
      <c r="D347" s="184" t="s">
        <v>790</v>
      </c>
      <c r="E347" s="183" t="s">
        <v>280</v>
      </c>
      <c r="F347" s="180">
        <v>117504.86</v>
      </c>
      <c r="G347" s="181">
        <v>11275.195000000002</v>
      </c>
      <c r="H347" s="182">
        <v>20619.782600000002</v>
      </c>
      <c r="I347" s="181"/>
      <c r="J347" s="180">
        <v>85609.882399999988</v>
      </c>
      <c r="K347" s="179" t="s">
        <v>324</v>
      </c>
    </row>
    <row r="348" spans="2:11" ht="15.75" thickBot="1" x14ac:dyDescent="0.3">
      <c r="B348" s="185">
        <v>240</v>
      </c>
      <c r="C348" s="184" t="s">
        <v>791</v>
      </c>
      <c r="D348" s="184" t="s">
        <v>792</v>
      </c>
      <c r="E348" s="183" t="s">
        <v>281</v>
      </c>
      <c r="F348" s="180">
        <v>117308.12</v>
      </c>
      <c r="G348" s="181">
        <v>11266.014000000001</v>
      </c>
      <c r="H348" s="182">
        <v>20616.110799999999</v>
      </c>
      <c r="I348" s="181"/>
      <c r="J348" s="180">
        <v>85425.995200000005</v>
      </c>
      <c r="K348" s="179" t="s">
        <v>324</v>
      </c>
    </row>
    <row r="349" spans="2:11" ht="15.75" thickBot="1" x14ac:dyDescent="0.3">
      <c r="B349" s="190">
        <v>241</v>
      </c>
      <c r="C349" s="184" t="s">
        <v>793</v>
      </c>
      <c r="D349" s="184" t="s">
        <v>794</v>
      </c>
      <c r="E349" s="183" t="s">
        <v>282</v>
      </c>
      <c r="F349" s="180">
        <v>96804.23</v>
      </c>
      <c r="G349" s="181">
        <v>9085.945499999998</v>
      </c>
      <c r="H349" s="182">
        <v>16069.936</v>
      </c>
      <c r="I349" s="181"/>
      <c r="J349" s="180">
        <v>71648.348499999993</v>
      </c>
      <c r="K349" s="179" t="s">
        <v>324</v>
      </c>
    </row>
    <row r="350" spans="2:11" ht="15.75" thickBot="1" x14ac:dyDescent="0.3">
      <c r="B350" s="185">
        <v>242</v>
      </c>
      <c r="C350" s="184" t="s">
        <v>795</v>
      </c>
      <c r="D350" s="184" t="s">
        <v>796</v>
      </c>
      <c r="E350" s="183" t="s">
        <v>283</v>
      </c>
      <c r="F350" s="180">
        <v>111837.52</v>
      </c>
      <c r="G350" s="181">
        <v>10716.494500000001</v>
      </c>
      <c r="H350" s="182">
        <v>19513.628500000003</v>
      </c>
      <c r="I350" s="181"/>
      <c r="J350" s="180">
        <v>81607.396999999997</v>
      </c>
      <c r="K350" s="179" t="s">
        <v>324</v>
      </c>
    </row>
    <row r="351" spans="2:11" ht="15.75" thickBot="1" x14ac:dyDescent="0.3">
      <c r="B351" s="190">
        <v>243</v>
      </c>
      <c r="C351" s="184" t="s">
        <v>797</v>
      </c>
      <c r="D351" s="184" t="s">
        <v>798</v>
      </c>
      <c r="E351" s="183" t="s">
        <v>284</v>
      </c>
      <c r="F351" s="180">
        <v>172816.44</v>
      </c>
      <c r="G351" s="181">
        <v>16953.863500000003</v>
      </c>
      <c r="H351" s="182">
        <v>32183.634300000005</v>
      </c>
      <c r="I351" s="181"/>
      <c r="J351" s="180">
        <v>123678.94219999999</v>
      </c>
      <c r="K351" s="179" t="s">
        <v>324</v>
      </c>
    </row>
    <row r="352" spans="2:11" ht="15.75" thickBot="1" x14ac:dyDescent="0.3">
      <c r="B352" s="185">
        <v>244</v>
      </c>
      <c r="C352" s="184" t="s">
        <v>799</v>
      </c>
      <c r="D352" s="184" t="s">
        <v>800</v>
      </c>
      <c r="E352" s="183" t="s">
        <v>285</v>
      </c>
      <c r="F352" s="180">
        <v>120424.6</v>
      </c>
      <c r="G352" s="181">
        <v>11569.325500000001</v>
      </c>
      <c r="H352" s="182">
        <v>21211.062700000002</v>
      </c>
      <c r="I352" s="181"/>
      <c r="J352" s="180">
        <v>87644.21179999999</v>
      </c>
      <c r="K352" s="179" t="s">
        <v>324</v>
      </c>
    </row>
    <row r="353" spans="2:11" ht="15.75" thickBot="1" x14ac:dyDescent="0.3">
      <c r="B353" s="190">
        <v>245</v>
      </c>
      <c r="C353" s="184" t="s">
        <v>801</v>
      </c>
      <c r="D353" s="184" t="s">
        <v>802</v>
      </c>
      <c r="E353" s="183" t="s">
        <v>286</v>
      </c>
      <c r="F353" s="180">
        <v>142645.76000000001</v>
      </c>
      <c r="G353" s="181">
        <v>13849.4395</v>
      </c>
      <c r="H353" s="182">
        <v>25852.4879</v>
      </c>
      <c r="I353" s="181"/>
      <c r="J353" s="180">
        <v>102943.83259999999</v>
      </c>
      <c r="K353" s="179" t="s">
        <v>324</v>
      </c>
    </row>
    <row r="354" spans="2:11" ht="45.75" thickBot="1" x14ac:dyDescent="0.3">
      <c r="B354" s="189" t="s">
        <v>4</v>
      </c>
      <c r="C354" s="188" t="s">
        <v>839</v>
      </c>
      <c r="D354" s="187"/>
      <c r="E354" s="186"/>
      <c r="F354" s="175" t="s">
        <v>831</v>
      </c>
      <c r="G354" s="174" t="s">
        <v>835</v>
      </c>
      <c r="H354" s="173" t="s">
        <v>834</v>
      </c>
      <c r="I354" s="172" t="s">
        <v>321</v>
      </c>
      <c r="J354" s="171" t="s">
        <v>322</v>
      </c>
      <c r="K354" s="171" t="s">
        <v>323</v>
      </c>
    </row>
    <row r="355" spans="2:11" ht="15.75" customHeight="1" thickBot="1" x14ac:dyDescent="0.3">
      <c r="B355" s="351" t="s">
        <v>838</v>
      </c>
      <c r="C355" s="352"/>
      <c r="D355" s="352"/>
      <c r="E355" s="352"/>
      <c r="F355" s="352"/>
      <c r="G355" s="352"/>
      <c r="H355" s="352"/>
      <c r="I355" s="352"/>
      <c r="J355" s="352"/>
      <c r="K355" s="353"/>
    </row>
    <row r="356" spans="2:11" ht="15.75" thickBot="1" x14ac:dyDescent="0.3">
      <c r="B356" s="185">
        <v>246</v>
      </c>
      <c r="C356" s="184" t="s">
        <v>803</v>
      </c>
      <c r="D356" s="184" t="s">
        <v>804</v>
      </c>
      <c r="E356" s="183" t="s">
        <v>287</v>
      </c>
      <c r="F356" s="180">
        <v>101557.53</v>
      </c>
      <c r="G356" s="181">
        <v>9682.7605000000003</v>
      </c>
      <c r="H356" s="182">
        <v>17438.1315</v>
      </c>
      <c r="I356" s="181"/>
      <c r="J356" s="180">
        <v>74436.637999999992</v>
      </c>
      <c r="K356" s="179" t="s">
        <v>324</v>
      </c>
    </row>
    <row r="357" spans="2:11" ht="15.75" thickBot="1" x14ac:dyDescent="0.3">
      <c r="B357" s="185">
        <v>247</v>
      </c>
      <c r="C357" s="184" t="s">
        <v>805</v>
      </c>
      <c r="D357" s="184" t="s">
        <v>806</v>
      </c>
      <c r="E357" s="183" t="s">
        <v>288</v>
      </c>
      <c r="F357" s="180">
        <v>118581.48</v>
      </c>
      <c r="G357" s="181">
        <v>11395.210000000001</v>
      </c>
      <c r="H357" s="182">
        <v>20877.106800000001</v>
      </c>
      <c r="I357" s="181"/>
      <c r="J357" s="180">
        <v>86309.163199999981</v>
      </c>
      <c r="K357" s="179" t="s">
        <v>324</v>
      </c>
    </row>
    <row r="358" spans="2:11" ht="15.75" thickBot="1" x14ac:dyDescent="0.3">
      <c r="B358" s="185">
        <v>248</v>
      </c>
      <c r="C358" s="184" t="s">
        <v>807</v>
      </c>
      <c r="D358" s="184" t="s">
        <v>808</v>
      </c>
      <c r="E358" s="183" t="s">
        <v>289</v>
      </c>
      <c r="F358" s="180">
        <v>116032.78</v>
      </c>
      <c r="G358" s="181">
        <v>11280.3035</v>
      </c>
      <c r="H358" s="182">
        <v>20843.242699999999</v>
      </c>
      <c r="I358" s="181"/>
      <c r="J358" s="180">
        <v>83909.233800000002</v>
      </c>
      <c r="K358" s="179" t="s">
        <v>324</v>
      </c>
    </row>
    <row r="359" spans="2:11" ht="15.75" thickBot="1" x14ac:dyDescent="0.3">
      <c r="B359" s="185">
        <v>249</v>
      </c>
      <c r="C359" s="184" t="s">
        <v>809</v>
      </c>
      <c r="D359" s="184" t="s">
        <v>810</v>
      </c>
      <c r="E359" s="183" t="s">
        <v>290</v>
      </c>
      <c r="F359" s="180">
        <v>119319.66</v>
      </c>
      <c r="G359" s="181">
        <v>11446.047</v>
      </c>
      <c r="H359" s="182">
        <v>20946.607400000001</v>
      </c>
      <c r="I359" s="181"/>
      <c r="J359" s="180">
        <v>86927.005600000004</v>
      </c>
      <c r="K359" s="179" t="s">
        <v>324</v>
      </c>
    </row>
    <row r="360" spans="2:11" ht="15.75" thickBot="1" x14ac:dyDescent="0.3">
      <c r="B360" s="185">
        <v>250</v>
      </c>
      <c r="C360" s="184" t="s">
        <v>811</v>
      </c>
      <c r="D360" s="184" t="s">
        <v>812</v>
      </c>
      <c r="E360" s="183" t="s">
        <v>291</v>
      </c>
      <c r="F360" s="180">
        <v>87198.7</v>
      </c>
      <c r="G360" s="181">
        <v>8235.1414999999997</v>
      </c>
      <c r="H360" s="182">
        <v>14526.463100000001</v>
      </c>
      <c r="I360" s="181">
        <v>6443.71</v>
      </c>
      <c r="J360" s="180">
        <f>+F360-G360-H360-I360</f>
        <v>57993.385399999999</v>
      </c>
      <c r="K360" s="179" t="s">
        <v>324</v>
      </c>
    </row>
    <row r="361" spans="2:11" ht="15.75" thickBot="1" x14ac:dyDescent="0.3">
      <c r="B361" s="185">
        <v>251</v>
      </c>
      <c r="C361" s="184" t="s">
        <v>813</v>
      </c>
      <c r="D361" s="184" t="s">
        <v>814</v>
      </c>
      <c r="E361" s="183" t="s">
        <v>292</v>
      </c>
      <c r="F361" s="180">
        <v>94284.59</v>
      </c>
      <c r="G361" s="181">
        <v>8935.116</v>
      </c>
      <c r="H361" s="182">
        <v>15914.3518</v>
      </c>
      <c r="I361" s="181"/>
      <c r="J361" s="180">
        <v>69435.122199999998</v>
      </c>
      <c r="K361" s="179" t="s">
        <v>324</v>
      </c>
    </row>
    <row r="362" spans="2:11" ht="15.75" thickBot="1" x14ac:dyDescent="0.3">
      <c r="B362" s="185">
        <v>252</v>
      </c>
      <c r="C362" s="184" t="s">
        <v>815</v>
      </c>
      <c r="D362" s="184" t="s">
        <v>816</v>
      </c>
      <c r="E362" s="183" t="s">
        <v>293</v>
      </c>
      <c r="F362" s="180">
        <v>121420.1</v>
      </c>
      <c r="G362" s="181">
        <v>11694.153000000002</v>
      </c>
      <c r="H362" s="182">
        <v>21496.106200000002</v>
      </c>
      <c r="I362" s="181"/>
      <c r="J362" s="180">
        <v>88229.840800000005</v>
      </c>
      <c r="K362" s="179" t="s">
        <v>324</v>
      </c>
    </row>
    <row r="363" spans="2:11" ht="15.75" thickBot="1" x14ac:dyDescent="0.3">
      <c r="B363" s="185">
        <v>253</v>
      </c>
      <c r="C363" s="184" t="s">
        <v>817</v>
      </c>
      <c r="D363" s="184" t="s">
        <v>818</v>
      </c>
      <c r="E363" s="183" t="s">
        <v>294</v>
      </c>
      <c r="F363" s="180">
        <v>105039.82</v>
      </c>
      <c r="G363" s="181">
        <v>10069.462000000001</v>
      </c>
      <c r="H363" s="182">
        <v>18265.396000000004</v>
      </c>
      <c r="I363" s="181"/>
      <c r="J363" s="180">
        <v>76704.962</v>
      </c>
      <c r="K363" s="179" t="s">
        <v>324</v>
      </c>
    </row>
    <row r="364" spans="2:11" ht="15.75" thickBot="1" x14ac:dyDescent="0.3">
      <c r="B364" s="185">
        <v>254</v>
      </c>
      <c r="C364" s="184" t="s">
        <v>819</v>
      </c>
      <c r="D364" s="184" t="s">
        <v>820</v>
      </c>
      <c r="E364" s="183" t="s">
        <v>295</v>
      </c>
      <c r="F364" s="180">
        <v>127767.65</v>
      </c>
      <c r="G364" s="181">
        <v>12343.345000000001</v>
      </c>
      <c r="H364" s="182">
        <v>22814.702000000001</v>
      </c>
      <c r="I364" s="181"/>
      <c r="J364" s="180">
        <v>92609.602999999988</v>
      </c>
      <c r="K364" s="179" t="s">
        <v>324</v>
      </c>
    </row>
    <row r="365" spans="2:11" ht="15.75" thickBot="1" x14ac:dyDescent="0.3">
      <c r="B365" s="185">
        <v>255</v>
      </c>
      <c r="C365" s="184" t="s">
        <v>821</v>
      </c>
      <c r="D365" s="184" t="s">
        <v>822</v>
      </c>
      <c r="E365" s="183" t="s">
        <v>837</v>
      </c>
      <c r="F365" s="180">
        <v>102984.82</v>
      </c>
      <c r="G365" s="181">
        <v>9818.3165000000008</v>
      </c>
      <c r="H365" s="182">
        <v>17699.201300000004</v>
      </c>
      <c r="I365" s="181"/>
      <c r="J365" s="180">
        <v>75467.302200000006</v>
      </c>
      <c r="K365" s="179"/>
    </row>
    <row r="366" spans="2:11" ht="15.75" thickBot="1" x14ac:dyDescent="0.3">
      <c r="B366" s="185">
        <v>256</v>
      </c>
      <c r="C366" s="184" t="s">
        <v>823</v>
      </c>
      <c r="D366" s="184" t="s">
        <v>824</v>
      </c>
      <c r="E366" s="183" t="s">
        <v>297</v>
      </c>
      <c r="F366" s="180">
        <v>114768.25</v>
      </c>
      <c r="G366" s="181">
        <v>11007.871000000001</v>
      </c>
      <c r="H366" s="182">
        <v>20094.006399999998</v>
      </c>
      <c r="I366" s="181"/>
      <c r="J366" s="180">
        <v>83666.372600000002</v>
      </c>
      <c r="K366" s="179" t="s">
        <v>324</v>
      </c>
    </row>
    <row r="367" spans="2:11" ht="15.75" thickBot="1" x14ac:dyDescent="0.3">
      <c r="B367" s="185">
        <v>257</v>
      </c>
      <c r="C367" s="184" t="s">
        <v>825</v>
      </c>
      <c r="D367" s="184" t="s">
        <v>826</v>
      </c>
      <c r="E367" s="183" t="s">
        <v>298</v>
      </c>
      <c r="F367" s="180">
        <v>163319.12</v>
      </c>
      <c r="G367" s="181">
        <v>15965.306500000001</v>
      </c>
      <c r="H367" s="182">
        <v>30152.165300000001</v>
      </c>
      <c r="I367" s="181"/>
      <c r="J367" s="180">
        <v>117201.6482</v>
      </c>
      <c r="K367" s="179" t="s">
        <v>324</v>
      </c>
    </row>
    <row r="368" spans="2:11" ht="15.75" thickBot="1" x14ac:dyDescent="0.3">
      <c r="B368" s="185">
        <v>258</v>
      </c>
      <c r="C368" s="184" t="s">
        <v>827</v>
      </c>
      <c r="D368" s="184" t="s">
        <v>828</v>
      </c>
      <c r="E368" s="183" t="s">
        <v>299</v>
      </c>
      <c r="F368" s="180">
        <v>106292.71</v>
      </c>
      <c r="G368" s="181">
        <v>10181.078</v>
      </c>
      <c r="H368" s="182">
        <v>18469.485800000002</v>
      </c>
      <c r="I368" s="181"/>
      <c r="J368" s="180">
        <v>77642.146200000017</v>
      </c>
      <c r="K368" s="179" t="s">
        <v>324</v>
      </c>
    </row>
    <row r="369" spans="5:11" x14ac:dyDescent="0.25">
      <c r="E369" s="178" t="s">
        <v>836</v>
      </c>
      <c r="F369" s="177">
        <f>F341+F342+F343+F344+F345+F346+F347+F348+F349+F350+F351+F352+F353+F356+F357+F358+F359+F360+F361+F362+F363+F364+F365+F366+F367+F368</f>
        <v>2992705.4899999998</v>
      </c>
      <c r="G369" s="177">
        <f>G341+G342+G343+G344+G345+G346+G347+G348+G349+G350+G351+G352+G353+G356+G357+G358+G359+G360+G361+G362+G363+G364+G365+G366+G367+G368</f>
        <v>287362.005</v>
      </c>
      <c r="H369" s="177">
        <f>H341+H342+H343+H344+H345+H346+H347+H348+H349+H350+H351+H352+H353+H356+H357+H358+H359+H360+H361+H362+H363+H364+H365+H366+H367+H368</f>
        <v>525152.36190000002</v>
      </c>
      <c r="I369" s="177">
        <f>+SUM(I356:I368)</f>
        <v>6443.71</v>
      </c>
      <c r="J369" s="177">
        <f>J341+J342+J343+J344+J345+J346+J347+J348+J349+J350+J351+J352+J353+J356+J357+J358+J359+J360+J361+J362+J363+J364+J365+J366+J367+J368</f>
        <v>2173747.4131000005</v>
      </c>
      <c r="K369" s="176"/>
    </row>
    <row r="370" spans="5:11" ht="15.75" thickBot="1" x14ac:dyDescent="0.3"/>
    <row r="371" spans="5:11" ht="45" x14ac:dyDescent="0.25">
      <c r="F371" s="175" t="s">
        <v>831</v>
      </c>
      <c r="G371" s="174" t="s">
        <v>835</v>
      </c>
      <c r="H371" s="173" t="s">
        <v>834</v>
      </c>
      <c r="I371" s="172" t="s">
        <v>321</v>
      </c>
      <c r="J371" s="171" t="s">
        <v>322</v>
      </c>
    </row>
    <row r="372" spans="5:11" x14ac:dyDescent="0.25">
      <c r="E372" s="170" t="s">
        <v>330</v>
      </c>
      <c r="F372" s="169">
        <f>+F369+F337+F329+F321+F313+F305+F294+F282+F267+F249+F239+F227+F217+F206+F189+F173+F157+F149+F99+F68+F59+F46+F37+F22</f>
        <v>27494658.34</v>
      </c>
      <c r="G372" s="169">
        <f>+G369+G337+G329+G321+G313+G305+G294+G282+G267+G249+G239+G227+G217+G206+G189+G173+G157+G149+G99+G68+G59+G46+G37+G22</f>
        <v>2634294.3850000002</v>
      </c>
      <c r="H372" s="169">
        <f>+H369+H337+H329+H321+H313+H305+H294+H282+H267+H249+H239+H227+H217+H206+H189+H173+H157+H149+H99+H68+H59+H46+H37+H22</f>
        <v>4788573.6323999986</v>
      </c>
      <c r="I372" s="169">
        <f>+I369+I337+I329+I321+I313+I305+I294+I282+I267+I249+I239+I227+I217+I206+I189+I173+I157+I149+I99+I68+I59+I46+I37+I22</f>
        <v>12281.55</v>
      </c>
      <c r="J372" s="169">
        <f>+J369+J337+J329+J321+J313+J305+J294+J282+J267+J249+J239+J227+J217+J206+J189+J173+J157+J149+J99+J68+J59+J46+J37+J22</f>
        <v>20059508.772600003</v>
      </c>
    </row>
  </sheetData>
  <mergeCells count="33">
    <mergeCell ref="B252:K252"/>
    <mergeCell ref="B220:K220"/>
    <mergeCell ref="B49:K49"/>
    <mergeCell ref="B40:K40"/>
    <mergeCell ref="B3:K4"/>
    <mergeCell ref="C61:E61"/>
    <mergeCell ref="C70:E70"/>
    <mergeCell ref="B62:K62"/>
    <mergeCell ref="B25:K25"/>
    <mergeCell ref="C24:E24"/>
    <mergeCell ref="C39:E39"/>
    <mergeCell ref="B102:K102"/>
    <mergeCell ref="B71:K71"/>
    <mergeCell ref="B152:K152"/>
    <mergeCell ref="B126:K126"/>
    <mergeCell ref="B160:K160"/>
    <mergeCell ref="C48:E48"/>
    <mergeCell ref="C13:E13"/>
    <mergeCell ref="B14:K14"/>
    <mergeCell ref="B230:K230"/>
    <mergeCell ref="B242:K242"/>
    <mergeCell ref="B176:K176"/>
    <mergeCell ref="B209:K209"/>
    <mergeCell ref="B192:K192"/>
    <mergeCell ref="B355:K355"/>
    <mergeCell ref="B270:K270"/>
    <mergeCell ref="B285:K285"/>
    <mergeCell ref="B316:K316"/>
    <mergeCell ref="B324:K324"/>
    <mergeCell ref="B332:K332"/>
    <mergeCell ref="B340:K340"/>
    <mergeCell ref="B297:K297"/>
    <mergeCell ref="B308:K3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GENERAL</vt:lpstr>
      <vt:lpstr>SALARIO</vt:lpstr>
      <vt:lpstr>LISTADO</vt:lpstr>
      <vt:lpstr>NOMINA CON RETENCIONES</vt:lpstr>
      <vt:lpstr>GENERAL!Área_de_impresión</vt:lpstr>
      <vt:lpstr>GENERAL!Títulos_a_imprimir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Linares Sosa</dc:creator>
  <cp:lastModifiedBy>Suilen Reyes Suarez</cp:lastModifiedBy>
  <cp:lastPrinted>2024-10-22T17:40:40Z</cp:lastPrinted>
  <dcterms:created xsi:type="dcterms:W3CDTF">2021-05-28T20:14:39Z</dcterms:created>
  <dcterms:modified xsi:type="dcterms:W3CDTF">2025-02-21T16:50:51Z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19.2.5.20006</vt:lpwstr>
  </property>
</Properties>
</file>