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.DESKTOP-LJPSPOM\Downloads\"/>
    </mc:Choice>
  </mc:AlternateContent>
  <bookViews>
    <workbookView xWindow="0" yWindow="0" windowWidth="20460" windowHeight="7020" firstSheet="1" activeTab="1"/>
  </bookViews>
  <sheets>
    <sheet name="EDS CHINCHA" sheetId="3" state="hidden" r:id="rId1"/>
    <sheet name="VAL" sheetId="4" r:id="rId2"/>
    <sheet name="ACTIVA" sheetId="6" r:id="rId3"/>
    <sheet name="PASIVA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F33" i="4" l="1"/>
  <c r="F11" i="4"/>
  <c r="D35" i="4"/>
  <c r="F35" i="4" s="1"/>
  <c r="D32" i="4" l="1"/>
  <c r="F36" i="4" l="1"/>
  <c r="F32" i="4"/>
  <c r="D8" i="4"/>
  <c r="F29" i="4" l="1"/>
  <c r="F28" i="4"/>
  <c r="F27" i="4"/>
  <c r="F38" i="4" s="1"/>
  <c r="G3" i="4"/>
  <c r="D13" i="4" s="1"/>
  <c r="F13" i="4" s="1"/>
  <c r="H3" i="4"/>
  <c r="F7" i="4" s="1"/>
  <c r="F6" i="4"/>
  <c r="F9" i="4"/>
  <c r="F10" i="4"/>
  <c r="F5" i="4"/>
  <c r="F4" i="4"/>
  <c r="F8" i="4" l="1"/>
  <c r="F15" i="4" s="1"/>
  <c r="D30" i="4"/>
  <c r="F30" i="4" s="1"/>
  <c r="D34" i="4"/>
  <c r="F34" i="4" s="1"/>
  <c r="D31" i="4"/>
  <c r="F31" i="4" s="1"/>
  <c r="D12" i="4"/>
  <c r="F12" i="4" s="1"/>
  <c r="E15" i="3" l="1"/>
  <c r="E14" i="3"/>
  <c r="E13" i="3"/>
  <c r="D11" i="3"/>
  <c r="H3" i="3"/>
  <c r="G3" i="3"/>
  <c r="E10" i="3"/>
  <c r="D10" i="3" l="1"/>
  <c r="E11" i="3"/>
  <c r="E12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<sst xmlns="http://schemas.openxmlformats.org/spreadsheetml/2006/main" count="131" uniqueCount="92">
  <si>
    <t>DESCRIPCION DE ACTIVIDADES</t>
  </si>
  <si>
    <t>TOTAL</t>
  </si>
  <si>
    <t>DIAS</t>
  </si>
  <si>
    <t>-</t>
  </si>
  <si>
    <t xml:space="preserve">MONITOREO AMBIENTAL </t>
  </si>
  <si>
    <t>Cant.</t>
  </si>
  <si>
    <t>PEAJES IDA Y VUELTA</t>
  </si>
  <si>
    <t xml:space="preserve"> MONTO UNITARIO S/.</t>
  </si>
  <si>
    <t>MONTO TOTAL</t>
  </si>
  <si>
    <t>MONITOREO AMBIENTAL  AIRE (BENCENO) SANTA CATALINA - CHINCHA</t>
  </si>
  <si>
    <t>ENVIÓ DE MUESTRAS</t>
  </si>
  <si>
    <t>COMBUSTRIBLE TRASLADO DE EQUIPOS DE MONITOREO (IDA Y VUELTA) 1 TANQUEADO</t>
  </si>
  <si>
    <t>INSTALACIÓN Y DESISTALACIÓN DE EQUIPOS DE MONITOREO</t>
  </si>
  <si>
    <t>Alquiler de equipo de dos (2) Tren de muestreo * 30 dias</t>
  </si>
  <si>
    <t>VIATICOS</t>
  </si>
  <si>
    <t>Alquiler de equipo de Meteorologia * 30 dias</t>
  </si>
  <si>
    <t>PERSONAL TECNICO * 29 días</t>
  </si>
  <si>
    <t>CENAS * 30 dias Tecnico asistente y 2 dia del Tecnico</t>
  </si>
  <si>
    <t>ALMUERZOS * 30 dias Tecnico asistente y 2 dia del Tecnico</t>
  </si>
  <si>
    <t>DESAYUNOS * 30 dias Tecnico asistente y 2 dia del Tecnico</t>
  </si>
  <si>
    <t>HOSPEDAJE * 29 noches para Tecnico personal</t>
  </si>
  <si>
    <t>Insumo para el monitoreo de benceno</t>
  </si>
  <si>
    <t>Desarrollo del IMA (días)</t>
  </si>
  <si>
    <t>CAN</t>
  </si>
  <si>
    <t>PT</t>
  </si>
  <si>
    <t>PING</t>
  </si>
  <si>
    <t>Supervisión y firma del ING</t>
  </si>
  <si>
    <t>Tiempo muerto (manejo)</t>
  </si>
  <si>
    <t>PUNTOS</t>
  </si>
  <si>
    <t>02 Puntos</t>
  </si>
  <si>
    <t>TOMAS</t>
  </si>
  <si>
    <t>03 tomas por punto</t>
  </si>
  <si>
    <t>06 kit de muestreo</t>
  </si>
  <si>
    <t>MONITOREO PASIVO</t>
  </si>
  <si>
    <t>NORMA EUROPEA: EN 13528:2002 "Capatadores difusivos para la determinacion de los concentradores de gases y vapores. Parte 1: Requisitos generales"</t>
  </si>
  <si>
    <t>D.S 010-2019-MINAM "Protocolo Nacional de la Calidad Ambiental en el aire" NTP 900.036:2017 "Muestreadores de difusion pasiva para la determinacion de la concentracion de gases y vapores" Parte 1.</t>
  </si>
  <si>
    <t>NORMA</t>
  </si>
  <si>
    <t>REF</t>
  </si>
  <si>
    <t>TIEMPO DE VIDA UTIL DEL EQUIPO DE MUESTRO DE VALORIZACIÓN PASIVA: UN SOLO USO</t>
  </si>
  <si>
    <t>Metodos Pasivos</t>
  </si>
  <si>
    <t>Metodos Activo</t>
  </si>
  <si>
    <t>Metodo activo para gases ambientales</t>
  </si>
  <si>
    <t>Metodo por Grado de Exactitud</t>
  </si>
  <si>
    <r>
      <t>Metodo de referencia y equivalente para Benceno:</t>
    </r>
    <r>
      <rPr>
        <b/>
        <sz val="11"/>
        <color theme="1"/>
        <rFont val="Calibri"/>
        <family val="2"/>
        <scheme val="minor"/>
      </rPr>
      <t>NTP 712.108:2021 MONITOREO DE CALIDAD AMBIENTAL</t>
    </r>
    <r>
      <rPr>
        <sz val="11"/>
        <color theme="1"/>
        <rFont val="Calibri"/>
        <family val="2"/>
        <scheme val="minor"/>
      </rPr>
      <t>. Método de medida de la concentración de benceno en aire ambiental. Parte 3: Muestreo automático por aspiración con cromatografía de gases in situ.1ª Edición</t>
    </r>
  </si>
  <si>
    <t>Muestreadores de difusión pasiva</t>
  </si>
  <si>
    <t xml:space="preserve">MONITOREO AMBIENTAL  AIRE (BENCENO) LIMA - METODO DE MEDICIÓN ACTIVA </t>
  </si>
  <si>
    <t>MONITOREO AMBIENTAL  AIRE (BENCENO) LIMA - METODO DE MEDICIÓN PASIVA</t>
  </si>
  <si>
    <t>Depreciación del equipo de Monitoreo, Meteorología y vehiculos</t>
  </si>
  <si>
    <t>Precio del Kit de Muestreo (dolares)</t>
  </si>
  <si>
    <t>Higrómetro</t>
  </si>
  <si>
    <t>Precio incluye el costo del laboratorio en Suiza, envio y recepcion de muestras</t>
  </si>
  <si>
    <t>Sujeto a EDS</t>
  </si>
  <si>
    <t>Desarrollo del IMA (horas)</t>
  </si>
  <si>
    <t>Gastos Administrativos</t>
  </si>
  <si>
    <t>Acreditación en Perú</t>
  </si>
  <si>
    <t>Si esta acreditado por INACAL</t>
  </si>
  <si>
    <t>NO</t>
  </si>
  <si>
    <t>SI</t>
  </si>
  <si>
    <t>Si esta acreditado por un miembro acreditador firmante de ILAC</t>
  </si>
  <si>
    <t>*Servicio de Acreditación Suiza SAS válido hasta el 2024</t>
  </si>
  <si>
    <t>https://www.sas.admin.ch/sas/en/home/akkreditiertestellen/akkrstellensuchesas.exturl.html/aHR0cHM6Ly9zYXNkYi5jbGllbnRzLmxpaXAuY2gvc2VhcmNoLm/h0bWw=.html?csrfmiddlewaretoken=pT3lM6CKryk2o7TH3QFFqOCCE2wu22uJ4o06BXPLHeuEnoU12f1RCZL5RZsi9soa&amp;lang=en&amp;search_term=passam&amp;accreditation_type=&amp;submit=Iniciar+busqueda</t>
  </si>
  <si>
    <t xml:space="preserve">Información </t>
  </si>
  <si>
    <t>Tiempo de Vida posterior a la toma</t>
  </si>
  <si>
    <t xml:space="preserve">05 días </t>
  </si>
  <si>
    <t xml:space="preserve">Viajes Netos </t>
  </si>
  <si>
    <t>Metodología</t>
  </si>
  <si>
    <t>Equipos</t>
  </si>
  <si>
    <t>Captador</t>
  </si>
  <si>
    <t>Carbón Activado</t>
  </si>
  <si>
    <t>*Se necesita adaptar 01 Tren de muestreo para 05 tomas de Benceno</t>
  </si>
  <si>
    <t>*Cada 05 días se necesita retornar a la EDS para recoger,reponer y enviar al laboratorio las muestras</t>
  </si>
  <si>
    <t>08 viajes</t>
  </si>
  <si>
    <t>Tren de Muestro- Estación Metereologíca-Sonómetro</t>
  </si>
  <si>
    <t>Laboratorio</t>
  </si>
  <si>
    <t>Envirotest</t>
  </si>
  <si>
    <t>Passam AG</t>
  </si>
  <si>
    <t>03 Viajes</t>
  </si>
  <si>
    <t>*Instalación del Contenedor a Barlovento y Sotavento (+1.8 m)</t>
  </si>
  <si>
    <t>*Se instalan 03 Muestreadores pasivos por contenedor en c/punto de monitoreo</t>
  </si>
  <si>
    <t xml:space="preserve">*Se tapa el contenedor dejando una abertura para el flujo de airea. </t>
  </si>
  <si>
    <t>*Se recogen las muestras  almacenandolas en lugares frescos SIN variaciones de extremas de temperatura (NO meter al refrigerador)</t>
  </si>
  <si>
    <t>El Laboratorio entrega las Cadenas de custodias con los códigos asignados por PASSAM AG</t>
  </si>
  <si>
    <t>El costo incluiye envio y recepción de las muestras de laboratorioas como su respectivo informe.</t>
  </si>
  <si>
    <t>*No hay data de transpaSo de contaminantes</t>
  </si>
  <si>
    <t>01 MES</t>
  </si>
  <si>
    <t>02 Contenedores de DP/06 captadores pasivos</t>
  </si>
  <si>
    <t>Monitoreo Ruido</t>
  </si>
  <si>
    <t>Acreditación</t>
  </si>
  <si>
    <t xml:space="preserve">Inacal </t>
  </si>
  <si>
    <t>Por acreditadores internacionales asociados a  ILAC</t>
  </si>
  <si>
    <t>KM 0.50 (DEPRECIACIÓN, MANTENIMIENTO, ETC)</t>
  </si>
  <si>
    <t>Data de EDS metereologica agregar costo de trenes y sonometros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</si>
</sst>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* #,##0.00_-;\-&quot;S/&quot;* #,##0.00_-;_-&quot;S/&quot;* &quot;-&quot;??_-;_-@_-"/>
    <numFmt numFmtId="164" formatCode="_-[$S/-280A]* #,##0.00_-;\-[$S/-280A]* #,##0.00_-;_-[$S/-280A]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4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 wrapText="1"/>
    </xf>
    <xf numFmtId="2" fontId="7" fillId="0" borderId="6" xfId="1" applyNumberFormat="1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/>
    </xf>
    <xf numFmtId="2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6" fillId="5" borderId="2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5" borderId="17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0" xfId="0" applyFont="1"/>
    <xf numFmtId="14" fontId="1" fillId="0" borderId="0" xfId="0" applyNumberFormat="1" applyFont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44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164" fontId="6" fillId="6" borderId="7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6" borderId="21" xfId="0" applyFill="1" applyBorder="1" applyAlignment="1">
      <alignment horizontal="center" vertical="center"/>
    </xf>
    <xf numFmtId="0" fontId="13" fillId="0" borderId="0" xfId="2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1" fillId="0" borderId="13" xfId="0" applyFont="1" applyBorder="1" applyAlignment="1">
      <alignment vertical="center"/>
    </xf>
    <xf numFmtId="0" fontId="0" fillId="0" borderId="18" xfId="0" applyBorder="1"/>
    <xf numFmtId="0" fontId="1" fillId="0" borderId="21" xfId="0" applyFont="1" applyBorder="1"/>
    <xf numFmtId="0" fontId="0" fillId="0" borderId="16" xfId="0" applyBorder="1"/>
    <xf numFmtId="0" fontId="0" fillId="0" borderId="17" xfId="0" applyBorder="1"/>
    <xf numFmtId="0" fontId="0" fillId="0" borderId="25" xfId="0" applyBorder="1"/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9" xfId="0" applyBorder="1" applyAlignment="1">
      <alignment horizontal="left" vertical="center" wrapText="1"/>
    </xf>
    <xf numFmtId="0" fontId="1" fillId="0" borderId="30" xfId="0" applyFont="1" applyBorder="1" applyAlignment="1">
      <alignment vertical="center"/>
    </xf>
    <xf numFmtId="0" fontId="0" fillId="0" borderId="11" xfId="0" applyBorder="1"/>
    <xf numFmtId="0" fontId="0" fillId="0" borderId="13" xfId="0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0" xfId="0" applyFont="1"/>
    <xf numFmtId="0" fontId="1" fillId="6" borderId="1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47625</xdr:rowOff>
    </xdr:from>
    <xdr:to>
      <xdr:col>8</xdr:col>
      <xdr:colOff>276225</xdr:colOff>
      <xdr:row>12</xdr:row>
      <xdr:rowOff>133350</xdr:rowOff>
    </xdr:to>
    <xdr:pic>
      <xdr:nvPicPr>
        <xdr:cNvPr id="2" name="Imagen 1" descr="Tren De Muestreo Ecs Basic - Aluminio | Mercado Lib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7625"/>
          <a:ext cx="254317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0</xdr:row>
      <xdr:rowOff>95250</xdr:rowOff>
    </xdr:from>
    <xdr:to>
      <xdr:col>7</xdr:col>
      <xdr:colOff>628283</xdr:colOff>
      <xdr:row>7</xdr:row>
      <xdr:rowOff>47435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95250"/>
          <a:ext cx="2933333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7</xdr:row>
      <xdr:rowOff>304800</xdr:rowOff>
    </xdr:from>
    <xdr:to>
      <xdr:col>7</xdr:col>
      <xdr:colOff>685432</xdr:colOff>
      <xdr:row>15</xdr:row>
      <xdr:rowOff>190148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1876425"/>
          <a:ext cx="2942857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0</xdr:row>
      <xdr:rowOff>38100</xdr:rowOff>
    </xdr:from>
    <xdr:to>
      <xdr:col>12</xdr:col>
      <xdr:colOff>218694</xdr:colOff>
      <xdr:row>11</xdr:row>
      <xdr:rowOff>47251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7175" y="38100"/>
          <a:ext cx="3047619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A9" sqref="A9"/>
    </sheetView>
  </sheetViews>
  <sheetFormatPr baseColWidth="10" defaultRowHeight="15" x14ac:dyDescent="0.25"/>
  <cols>
    <col min="2" max="2" width="7.42578125" customWidth="1"/>
    <col min="3" max="3" width="65.7109375" customWidth="1"/>
    <col min="4" max="4" width="16.28515625" customWidth="1"/>
  </cols>
  <sheetData>
    <row r="1" spans="2:9" ht="15.75" thickBot="1" x14ac:dyDescent="0.3">
      <c r="B1" s="96" t="s">
        <v>9</v>
      </c>
      <c r="C1" s="97"/>
      <c r="D1" s="97"/>
      <c r="E1" s="98"/>
    </row>
    <row r="2" spans="2:9" ht="33" customHeight="1" x14ac:dyDescent="0.25">
      <c r="B2" s="3" t="s">
        <v>5</v>
      </c>
      <c r="C2" s="3" t="s">
        <v>0</v>
      </c>
      <c r="D2" s="4" t="s">
        <v>7</v>
      </c>
      <c r="E2" s="5" t="s">
        <v>8</v>
      </c>
      <c r="F2" s="6">
        <v>3000</v>
      </c>
      <c r="G2" s="6"/>
      <c r="H2" s="6"/>
      <c r="I2" s="6"/>
    </row>
    <row r="3" spans="2:9" ht="17.25" customHeight="1" x14ac:dyDescent="0.25">
      <c r="B3" s="1" t="s">
        <v>4</v>
      </c>
      <c r="C3" s="1"/>
      <c r="D3" s="2"/>
      <c r="E3" s="2"/>
      <c r="F3" s="6">
        <v>930</v>
      </c>
      <c r="G3" s="6">
        <f>930/30</f>
        <v>31</v>
      </c>
      <c r="H3" s="6">
        <f>G3/8.5</f>
        <v>3.6470588235294117</v>
      </c>
      <c r="I3" s="6"/>
    </row>
    <row r="4" spans="2:9" ht="24" x14ac:dyDescent="0.25">
      <c r="B4" s="7">
        <v>1</v>
      </c>
      <c r="C4" s="10" t="s">
        <v>11</v>
      </c>
      <c r="D4" s="8">
        <v>180</v>
      </c>
      <c r="E4" s="18">
        <f>B4*D4</f>
        <v>180</v>
      </c>
      <c r="F4" s="6"/>
      <c r="G4" s="6"/>
      <c r="H4" s="6"/>
      <c r="I4" s="6"/>
    </row>
    <row r="5" spans="2:9" x14ac:dyDescent="0.25">
      <c r="B5" s="7">
        <v>29</v>
      </c>
      <c r="C5" s="11" t="s">
        <v>20</v>
      </c>
      <c r="D5" s="8">
        <v>40</v>
      </c>
      <c r="E5" s="18">
        <f>D5*B5</f>
        <v>1160</v>
      </c>
      <c r="F5" s="6"/>
      <c r="G5" s="6"/>
      <c r="H5" s="6"/>
      <c r="I5" s="6"/>
    </row>
    <row r="6" spans="2:9" x14ac:dyDescent="0.25">
      <c r="B6" s="7">
        <v>1</v>
      </c>
      <c r="C6" s="12" t="s">
        <v>6</v>
      </c>
      <c r="D6" s="13">
        <v>35</v>
      </c>
      <c r="E6" s="18">
        <f>D6*B6</f>
        <v>35</v>
      </c>
      <c r="F6" s="6"/>
      <c r="G6" s="6"/>
      <c r="H6" s="6"/>
      <c r="I6" s="6"/>
    </row>
    <row r="7" spans="2:9" x14ac:dyDescent="0.25">
      <c r="B7" s="7">
        <v>32</v>
      </c>
      <c r="C7" s="12" t="s">
        <v>19</v>
      </c>
      <c r="D7" s="13">
        <v>8</v>
      </c>
      <c r="E7" s="18">
        <f t="shared" ref="E7:E9" si="0">D7*B7</f>
        <v>256</v>
      </c>
    </row>
    <row r="8" spans="2:9" x14ac:dyDescent="0.25">
      <c r="B8" s="7">
        <v>32</v>
      </c>
      <c r="C8" s="12" t="s">
        <v>18</v>
      </c>
      <c r="D8" s="13">
        <v>12</v>
      </c>
      <c r="E8" s="18">
        <f t="shared" si="0"/>
        <v>384</v>
      </c>
    </row>
    <row r="9" spans="2:9" x14ac:dyDescent="0.25">
      <c r="B9" s="7">
        <v>32</v>
      </c>
      <c r="C9" s="12" t="s">
        <v>17</v>
      </c>
      <c r="D9" s="9">
        <v>14</v>
      </c>
      <c r="E9" s="18">
        <f t="shared" si="0"/>
        <v>448</v>
      </c>
    </row>
    <row r="10" spans="2:9" x14ac:dyDescent="0.25">
      <c r="B10" s="7">
        <v>2</v>
      </c>
      <c r="C10" s="12" t="s">
        <v>12</v>
      </c>
      <c r="D10" s="9">
        <f>F2/30</f>
        <v>100</v>
      </c>
      <c r="E10" s="18">
        <f>B10*D10</f>
        <v>200</v>
      </c>
    </row>
    <row r="11" spans="2:9" x14ac:dyDescent="0.25">
      <c r="B11" s="7">
        <v>29</v>
      </c>
      <c r="C11" s="12" t="s">
        <v>16</v>
      </c>
      <c r="D11" s="9">
        <f>H3</f>
        <v>3.6470588235294117</v>
      </c>
      <c r="E11" s="18">
        <f>D11*B11</f>
        <v>105.76470588235294</v>
      </c>
    </row>
    <row r="12" spans="2:9" x14ac:dyDescent="0.25">
      <c r="B12" s="7">
        <v>5</v>
      </c>
      <c r="C12" s="12" t="s">
        <v>10</v>
      </c>
      <c r="D12" s="9">
        <v>5</v>
      </c>
      <c r="E12" s="18">
        <f>D12*B12</f>
        <v>25</v>
      </c>
    </row>
    <row r="13" spans="2:9" x14ac:dyDescent="0.25">
      <c r="B13" s="7">
        <v>60</v>
      </c>
      <c r="C13" s="12" t="s">
        <v>13</v>
      </c>
      <c r="D13" s="9">
        <v>80</v>
      </c>
      <c r="E13" s="18">
        <f>B13*D13</f>
        <v>4800</v>
      </c>
    </row>
    <row r="14" spans="2:9" x14ac:dyDescent="0.25">
      <c r="B14" s="7">
        <v>30</v>
      </c>
      <c r="C14" s="12" t="s">
        <v>15</v>
      </c>
      <c r="D14" s="9">
        <v>60</v>
      </c>
      <c r="E14" s="18">
        <f>B14*D14</f>
        <v>1800</v>
      </c>
    </row>
    <row r="15" spans="2:9" x14ac:dyDescent="0.25">
      <c r="B15" s="14"/>
      <c r="C15" s="15" t="s">
        <v>1</v>
      </c>
      <c r="D15" s="99" t="s">
        <v>3</v>
      </c>
      <c r="E15" s="16">
        <f>SUM(E3:E14)</f>
        <v>9393.7647058823532</v>
      </c>
    </row>
    <row r="16" spans="2:9" x14ac:dyDescent="0.25">
      <c r="B16" s="14"/>
      <c r="C16" s="15" t="s">
        <v>2</v>
      </c>
      <c r="D16" s="100"/>
      <c r="E16" s="17">
        <v>30</v>
      </c>
    </row>
  </sheetData>
  <mergeCells count="2">
    <mergeCell ref="B1:E1"/>
    <mergeCell ref="D15:D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abSelected="1" topLeftCell="B19" workbookViewId="0">
      <selection activeCell="C53" sqref="C53"/>
    </sheetView>
  </sheetViews>
  <sheetFormatPr baseColWidth="10" defaultRowHeight="15" x14ac:dyDescent="0.25"/>
  <cols>
    <col min="1" max="1" width="11.42578125" style="47"/>
    <col min="2" max="2" width="10" style="47" customWidth="1"/>
    <col min="3" max="3" width="65.7109375" style="62" customWidth="1"/>
    <col min="4" max="4" width="16.28515625" style="47" customWidth="1"/>
    <col min="5" max="5" width="16.28515625" style="32" customWidth="1"/>
    <col min="6" max="9" width="11.42578125" style="47"/>
    <col min="10" max="10" width="25.5703125" style="47" customWidth="1"/>
    <col min="11" max="11" width="51.7109375" style="47" customWidth="1"/>
    <col min="12" max="16384" width="11.42578125" style="47"/>
  </cols>
  <sheetData>
    <row r="1" spans="2:12" ht="15.75" thickBot="1" x14ac:dyDescent="0.3">
      <c r="B1" s="105" t="s">
        <v>45</v>
      </c>
      <c r="C1" s="106"/>
      <c r="D1" s="106"/>
      <c r="E1" s="106"/>
      <c r="F1" s="106"/>
      <c r="G1" s="46" t="s">
        <v>25</v>
      </c>
      <c r="H1" s="46" t="s">
        <v>24</v>
      </c>
    </row>
    <row r="2" spans="2:12" ht="33" customHeight="1" x14ac:dyDescent="0.25">
      <c r="B2" s="40" t="s">
        <v>5</v>
      </c>
      <c r="C2" s="3" t="s">
        <v>0</v>
      </c>
      <c r="D2" s="5" t="s">
        <v>7</v>
      </c>
      <c r="E2" s="30" t="s">
        <v>23</v>
      </c>
      <c r="F2" s="33" t="s">
        <v>8</v>
      </c>
      <c r="G2" s="48">
        <v>3000</v>
      </c>
      <c r="H2" s="49">
        <v>1500</v>
      </c>
      <c r="J2" s="45" t="s">
        <v>39</v>
      </c>
      <c r="K2" s="44" t="s">
        <v>44</v>
      </c>
    </row>
    <row r="3" spans="2:12" ht="17.25" customHeight="1" x14ac:dyDescent="0.25">
      <c r="B3" s="117" t="s">
        <v>4</v>
      </c>
      <c r="C3" s="109"/>
      <c r="D3" s="109"/>
      <c r="E3" s="109"/>
      <c r="F3" s="118"/>
      <c r="G3" s="48">
        <f>(G2/22)/9.5</f>
        <v>14.354066985645934</v>
      </c>
      <c r="H3" s="48">
        <f>(H2/22)/9.5</f>
        <v>7.1770334928229671</v>
      </c>
      <c r="J3" s="45" t="s">
        <v>40</v>
      </c>
      <c r="K3" s="44" t="s">
        <v>41</v>
      </c>
    </row>
    <row r="4" spans="2:12" ht="30" customHeight="1" x14ac:dyDescent="0.25">
      <c r="B4" s="19">
        <v>1</v>
      </c>
      <c r="C4" s="20" t="s">
        <v>11</v>
      </c>
      <c r="D4" s="21">
        <v>56.4</v>
      </c>
      <c r="E4" s="25">
        <v>8</v>
      </c>
      <c r="F4" s="50">
        <f>E4*D4</f>
        <v>451.2</v>
      </c>
      <c r="G4" s="51"/>
      <c r="H4" s="51"/>
      <c r="J4" s="119" t="s">
        <v>42</v>
      </c>
      <c r="K4" s="120" t="s">
        <v>43</v>
      </c>
      <c r="L4" s="65"/>
    </row>
    <row r="5" spans="2:12" x14ac:dyDescent="0.25">
      <c r="B5" s="68">
        <v>2</v>
      </c>
      <c r="C5" s="67" t="s">
        <v>6</v>
      </c>
      <c r="D5" s="69">
        <v>5.9</v>
      </c>
      <c r="E5" s="70">
        <v>16</v>
      </c>
      <c r="F5" s="71">
        <f>D5*E5</f>
        <v>94.4</v>
      </c>
      <c r="G5" s="121" t="s">
        <v>51</v>
      </c>
      <c r="H5" s="123"/>
      <c r="J5" s="119"/>
      <c r="K5" s="120"/>
    </row>
    <row r="6" spans="2:12" x14ac:dyDescent="0.25">
      <c r="B6" s="19">
        <v>3</v>
      </c>
      <c r="C6" s="22" t="s">
        <v>14</v>
      </c>
      <c r="D6" s="52">
        <v>6</v>
      </c>
      <c r="E6" s="31">
        <v>16</v>
      </c>
      <c r="F6" s="50">
        <f t="shared" ref="F6:F13" si="0">D6*E6</f>
        <v>96</v>
      </c>
      <c r="J6" s="119"/>
      <c r="K6" s="120"/>
    </row>
    <row r="7" spans="2:12" x14ac:dyDescent="0.25">
      <c r="B7" s="19">
        <v>4</v>
      </c>
      <c r="C7" s="22" t="s">
        <v>12</v>
      </c>
      <c r="D7" s="52">
        <f>H3*3</f>
        <v>21.5311004784689</v>
      </c>
      <c r="E7" s="31">
        <v>8</v>
      </c>
      <c r="F7" s="50">
        <f t="shared" si="0"/>
        <v>172.2488038277512</v>
      </c>
      <c r="J7" s="119"/>
      <c r="K7" s="120"/>
    </row>
    <row r="8" spans="2:12" x14ac:dyDescent="0.25">
      <c r="B8" s="19">
        <v>5</v>
      </c>
      <c r="C8" s="22" t="s">
        <v>27</v>
      </c>
      <c r="D8" s="52">
        <f>H3*6</f>
        <v>43.062200956937801</v>
      </c>
      <c r="E8" s="31">
        <v>8</v>
      </c>
      <c r="F8" s="50">
        <f t="shared" si="0"/>
        <v>344.49760765550241</v>
      </c>
      <c r="J8" s="119"/>
      <c r="K8" s="120"/>
    </row>
    <row r="9" spans="2:12" x14ac:dyDescent="0.25">
      <c r="B9" s="19">
        <v>6</v>
      </c>
      <c r="C9" s="22" t="s">
        <v>47</v>
      </c>
      <c r="D9" s="23">
        <v>100.98</v>
      </c>
      <c r="E9" s="26">
        <v>1</v>
      </c>
      <c r="F9" s="50">
        <f t="shared" si="0"/>
        <v>100.98</v>
      </c>
      <c r="K9" s="66">
        <v>44344</v>
      </c>
    </row>
    <row r="10" spans="2:12" x14ac:dyDescent="0.25">
      <c r="B10" s="19">
        <v>7</v>
      </c>
      <c r="C10" s="22" t="s">
        <v>21</v>
      </c>
      <c r="D10" s="24">
        <v>180</v>
      </c>
      <c r="E10" s="27">
        <v>60</v>
      </c>
      <c r="F10" s="50">
        <f t="shared" si="0"/>
        <v>10800</v>
      </c>
      <c r="H10" s="47" t="s">
        <v>90</v>
      </c>
      <c r="K10" s="42"/>
    </row>
    <row r="11" spans="2:12" x14ac:dyDescent="0.25">
      <c r="B11" s="19">
        <v>8</v>
      </c>
      <c r="C11" s="22" t="s">
        <v>86</v>
      </c>
      <c r="D11" s="24">
        <v>30</v>
      </c>
      <c r="E11" s="27">
        <v>1</v>
      </c>
      <c r="F11" s="50">
        <f t="shared" si="0"/>
        <v>30</v>
      </c>
      <c r="K11" s="42"/>
    </row>
    <row r="12" spans="2:12" ht="13.5" customHeight="1" x14ac:dyDescent="0.25">
      <c r="B12" s="19">
        <v>9</v>
      </c>
      <c r="C12" s="22" t="s">
        <v>52</v>
      </c>
      <c r="D12" s="24">
        <f>H3</f>
        <v>7.1770334928229671</v>
      </c>
      <c r="E12" s="27">
        <v>24</v>
      </c>
      <c r="F12" s="50">
        <f t="shared" si="0"/>
        <v>172.2488038277512</v>
      </c>
      <c r="H12" s="58"/>
      <c r="I12" s="58"/>
      <c r="K12" s="42"/>
    </row>
    <row r="13" spans="2:12" x14ac:dyDescent="0.25">
      <c r="B13" s="19">
        <v>10</v>
      </c>
      <c r="C13" s="22" t="s">
        <v>26</v>
      </c>
      <c r="D13" s="24">
        <f>G3</f>
        <v>14.354066985645934</v>
      </c>
      <c r="E13" s="27">
        <v>8</v>
      </c>
      <c r="F13" s="50">
        <f t="shared" si="0"/>
        <v>114.83253588516747</v>
      </c>
    </row>
    <row r="14" spans="2:12" x14ac:dyDescent="0.25">
      <c r="B14" s="19">
        <v>11</v>
      </c>
      <c r="C14" s="22" t="s">
        <v>53</v>
      </c>
      <c r="D14" s="24"/>
      <c r="E14" s="27"/>
      <c r="F14" s="50"/>
    </row>
    <row r="15" spans="2:12" x14ac:dyDescent="0.25">
      <c r="B15" s="19"/>
      <c r="C15" s="61" t="s">
        <v>1</v>
      </c>
      <c r="D15" s="114" t="s">
        <v>3</v>
      </c>
      <c r="E15" s="28"/>
      <c r="F15" s="53">
        <f>SUM(F4:F13)</f>
        <v>12376.407751196171</v>
      </c>
    </row>
    <row r="16" spans="2:12" x14ac:dyDescent="0.25">
      <c r="B16" s="19"/>
      <c r="C16" s="61" t="s">
        <v>2</v>
      </c>
      <c r="D16" s="116"/>
      <c r="E16" s="29"/>
      <c r="F16" s="54">
        <v>30</v>
      </c>
    </row>
    <row r="17" spans="2:13" x14ac:dyDescent="0.25">
      <c r="C17" s="140" t="s">
        <v>91</v>
      </c>
    </row>
    <row r="19" spans="2:13" x14ac:dyDescent="0.25">
      <c r="B19" s="121" t="s">
        <v>33</v>
      </c>
      <c r="C19" s="122"/>
      <c r="D19" s="122"/>
      <c r="E19" s="122"/>
      <c r="F19" s="123"/>
    </row>
    <row r="20" spans="2:13" ht="15" customHeight="1" x14ac:dyDescent="0.25">
      <c r="B20" s="124" t="s">
        <v>36</v>
      </c>
      <c r="C20" s="120" t="s">
        <v>35</v>
      </c>
      <c r="D20" s="120"/>
      <c r="E20" s="120"/>
      <c r="F20" s="120"/>
    </row>
    <row r="21" spans="2:13" x14ac:dyDescent="0.25">
      <c r="B21" s="124"/>
      <c r="C21" s="120"/>
      <c r="D21" s="120"/>
      <c r="E21" s="120"/>
      <c r="F21" s="120"/>
    </row>
    <row r="22" spans="2:13" ht="36" customHeight="1" x14ac:dyDescent="0.25">
      <c r="B22" s="44" t="s">
        <v>37</v>
      </c>
      <c r="C22" s="120" t="s">
        <v>34</v>
      </c>
      <c r="D22" s="120"/>
      <c r="E22" s="120"/>
      <c r="F22" s="120"/>
    </row>
    <row r="23" spans="2:13" ht="15.75" thickBot="1" x14ac:dyDescent="0.3"/>
    <row r="24" spans="2:13" ht="15.75" thickBot="1" x14ac:dyDescent="0.3">
      <c r="B24" s="105" t="s">
        <v>46</v>
      </c>
      <c r="C24" s="106"/>
      <c r="D24" s="106"/>
      <c r="E24" s="106"/>
      <c r="F24" s="107"/>
    </row>
    <row r="25" spans="2:13" ht="26.25" customHeight="1" x14ac:dyDescent="0.25">
      <c r="B25" s="41" t="s">
        <v>5</v>
      </c>
      <c r="C25" s="34" t="s">
        <v>0</v>
      </c>
      <c r="D25" s="55" t="s">
        <v>7</v>
      </c>
      <c r="E25" s="35" t="s">
        <v>23</v>
      </c>
      <c r="F25" s="36" t="s">
        <v>8</v>
      </c>
    </row>
    <row r="26" spans="2:13" x14ac:dyDescent="0.25">
      <c r="B26" s="108" t="s">
        <v>4</v>
      </c>
      <c r="C26" s="109"/>
      <c r="D26" s="109"/>
      <c r="E26" s="109"/>
      <c r="F26" s="110"/>
    </row>
    <row r="27" spans="2:13" ht="24" customHeight="1" x14ac:dyDescent="0.25">
      <c r="B27" s="37">
        <v>1</v>
      </c>
      <c r="C27" s="20" t="s">
        <v>11</v>
      </c>
      <c r="D27" s="21">
        <v>56.4</v>
      </c>
      <c r="E27" s="25">
        <v>4</v>
      </c>
      <c r="F27" s="56">
        <f>E27*D27</f>
        <v>225.6</v>
      </c>
    </row>
    <row r="28" spans="2:13" x14ac:dyDescent="0.25">
      <c r="B28" s="72">
        <v>2</v>
      </c>
      <c r="C28" s="67" t="s">
        <v>6</v>
      </c>
      <c r="D28" s="69">
        <v>5.9</v>
      </c>
      <c r="E28" s="70">
        <v>6</v>
      </c>
      <c r="F28" s="74">
        <f>D28*E28</f>
        <v>35.400000000000006</v>
      </c>
      <c r="G28" s="139" t="s">
        <v>51</v>
      </c>
      <c r="J28" s="43"/>
      <c r="K28" s="43"/>
      <c r="L28" s="43"/>
      <c r="M28" s="43"/>
    </row>
    <row r="29" spans="2:13" x14ac:dyDescent="0.25">
      <c r="B29" s="37">
        <v>3</v>
      </c>
      <c r="C29" s="22" t="s">
        <v>14</v>
      </c>
      <c r="D29" s="52">
        <v>6</v>
      </c>
      <c r="E29" s="31">
        <v>6</v>
      </c>
      <c r="F29" s="56">
        <f t="shared" ref="F29:F36" si="1">D29*E29</f>
        <v>36</v>
      </c>
      <c r="J29" s="43"/>
      <c r="K29" s="43"/>
      <c r="L29" s="43"/>
      <c r="M29" s="43"/>
    </row>
    <row r="30" spans="2:13" x14ac:dyDescent="0.25">
      <c r="B30" s="37">
        <v>4</v>
      </c>
      <c r="C30" s="22" t="s">
        <v>12</v>
      </c>
      <c r="D30" s="52">
        <f>H3</f>
        <v>7.1770334928229671</v>
      </c>
      <c r="E30" s="31">
        <v>4</v>
      </c>
      <c r="F30" s="56">
        <f t="shared" si="1"/>
        <v>28.708133971291868</v>
      </c>
      <c r="J30" s="43"/>
      <c r="K30" s="43"/>
      <c r="L30" s="43"/>
      <c r="M30" s="43"/>
    </row>
    <row r="31" spans="2:13" x14ac:dyDescent="0.25">
      <c r="B31" s="37">
        <v>5</v>
      </c>
      <c r="C31" s="22" t="s">
        <v>27</v>
      </c>
      <c r="D31" s="52">
        <f>H3</f>
        <v>7.1770334928229671</v>
      </c>
      <c r="E31" s="31">
        <v>18</v>
      </c>
      <c r="F31" s="56">
        <f t="shared" si="1"/>
        <v>129.1866028708134</v>
      </c>
      <c r="J31" s="57"/>
      <c r="K31" s="57"/>
      <c r="L31" s="57"/>
      <c r="M31" s="57"/>
    </row>
    <row r="32" spans="2:13" ht="30" customHeight="1" x14ac:dyDescent="0.25">
      <c r="B32" s="37">
        <v>6</v>
      </c>
      <c r="C32" s="22" t="s">
        <v>48</v>
      </c>
      <c r="D32" s="23">
        <f>319*4</f>
        <v>1276</v>
      </c>
      <c r="E32" s="26">
        <v>6</v>
      </c>
      <c r="F32" s="56">
        <f>D32*E32</f>
        <v>7656</v>
      </c>
      <c r="G32" s="103" t="s">
        <v>50</v>
      </c>
      <c r="H32" s="104"/>
      <c r="I32" s="104"/>
    </row>
    <row r="33" spans="2:9" ht="30" customHeight="1" x14ac:dyDescent="0.25">
      <c r="B33" s="37">
        <v>7</v>
      </c>
      <c r="C33" s="22" t="s">
        <v>86</v>
      </c>
      <c r="D33" s="24">
        <v>30</v>
      </c>
      <c r="E33" s="27">
        <v>1</v>
      </c>
      <c r="F33" s="56">
        <f t="shared" si="1"/>
        <v>30</v>
      </c>
      <c r="G33" s="75"/>
      <c r="H33" s="75"/>
      <c r="I33" s="75"/>
    </row>
    <row r="34" spans="2:9" x14ac:dyDescent="0.25">
      <c r="B34" s="37">
        <v>8</v>
      </c>
      <c r="C34" s="22" t="s">
        <v>22</v>
      </c>
      <c r="D34" s="24">
        <f>H3</f>
        <v>7.1770334928229671</v>
      </c>
      <c r="E34" s="27">
        <v>24</v>
      </c>
      <c r="F34" s="56">
        <f t="shared" si="1"/>
        <v>172.2488038277512</v>
      </c>
      <c r="G34" s="58"/>
    </row>
    <row r="35" spans="2:9" x14ac:dyDescent="0.25">
      <c r="B35" s="37">
        <v>9</v>
      </c>
      <c r="C35" s="22" t="s">
        <v>26</v>
      </c>
      <c r="D35" s="24">
        <f>H3</f>
        <v>7.1770334928229671</v>
      </c>
      <c r="E35" s="27">
        <v>8</v>
      </c>
      <c r="F35" s="56">
        <f t="shared" si="1"/>
        <v>57.416267942583737</v>
      </c>
      <c r="H35" s="82"/>
      <c r="I35" s="82"/>
    </row>
    <row r="36" spans="2:9" x14ac:dyDescent="0.25">
      <c r="B36" s="37">
        <v>10</v>
      </c>
      <c r="C36" s="73" t="s">
        <v>49</v>
      </c>
      <c r="D36" s="24">
        <v>50</v>
      </c>
      <c r="E36" s="27">
        <v>1</v>
      </c>
      <c r="F36" s="56">
        <f t="shared" si="1"/>
        <v>50</v>
      </c>
      <c r="H36" s="82"/>
      <c r="I36" s="82"/>
    </row>
    <row r="37" spans="2:9" x14ac:dyDescent="0.25">
      <c r="B37" s="37">
        <v>11</v>
      </c>
      <c r="C37" s="73" t="s">
        <v>53</v>
      </c>
      <c r="D37" s="24"/>
      <c r="E37" s="27"/>
      <c r="F37" s="56"/>
      <c r="H37" s="76"/>
      <c r="I37" s="76"/>
    </row>
    <row r="38" spans="2:9" x14ac:dyDescent="0.25">
      <c r="B38" s="37"/>
      <c r="C38" s="61" t="s">
        <v>1</v>
      </c>
      <c r="D38" s="114" t="s">
        <v>3</v>
      </c>
      <c r="E38" s="28"/>
      <c r="F38" s="59">
        <f>SUM(F27:F36)</f>
        <v>8420.559808612441</v>
      </c>
    </row>
    <row r="39" spans="2:9" ht="15.75" thickBot="1" x14ac:dyDescent="0.3">
      <c r="B39" s="38"/>
      <c r="C39" s="63" t="s">
        <v>2</v>
      </c>
      <c r="D39" s="115"/>
      <c r="E39" s="39"/>
      <c r="F39" s="60">
        <v>30</v>
      </c>
    </row>
    <row r="42" spans="2:9" x14ac:dyDescent="0.25">
      <c r="B42" s="45" t="s">
        <v>28</v>
      </c>
      <c r="C42" s="64" t="s">
        <v>29</v>
      </c>
    </row>
    <row r="43" spans="2:9" x14ac:dyDescent="0.25">
      <c r="B43" s="45" t="s">
        <v>30</v>
      </c>
      <c r="C43" s="64" t="s">
        <v>31</v>
      </c>
    </row>
    <row r="44" spans="2:9" x14ac:dyDescent="0.25">
      <c r="B44" s="45" t="s">
        <v>1</v>
      </c>
      <c r="C44" s="64" t="s">
        <v>32</v>
      </c>
    </row>
    <row r="45" spans="2:9" ht="15.75" thickBot="1" x14ac:dyDescent="0.3"/>
    <row r="46" spans="2:9" ht="15.75" thickBot="1" x14ac:dyDescent="0.3">
      <c r="B46" s="111" t="s">
        <v>38</v>
      </c>
      <c r="C46" s="112"/>
      <c r="D46" s="112"/>
      <c r="E46" s="112"/>
      <c r="F46" s="113"/>
    </row>
    <row r="47" spans="2:9" ht="15.75" thickBot="1" x14ac:dyDescent="0.3"/>
    <row r="48" spans="2:9" ht="15.75" thickBot="1" x14ac:dyDescent="0.3">
      <c r="C48" s="101" t="s">
        <v>54</v>
      </c>
      <c r="D48" s="102"/>
    </row>
    <row r="49" spans="3:4" x14ac:dyDescent="0.25">
      <c r="C49" s="77" t="s">
        <v>55</v>
      </c>
      <c r="D49" s="78" t="s">
        <v>56</v>
      </c>
    </row>
    <row r="50" spans="3:4" ht="15.75" thickBot="1" x14ac:dyDescent="0.3">
      <c r="C50" s="79" t="s">
        <v>58</v>
      </c>
      <c r="D50" s="80" t="s">
        <v>57</v>
      </c>
    </row>
    <row r="52" spans="3:4" x14ac:dyDescent="0.25">
      <c r="C52" s="62" t="s">
        <v>59</v>
      </c>
    </row>
    <row r="53" spans="3:4" x14ac:dyDescent="0.25">
      <c r="C53" s="81" t="s">
        <v>60</v>
      </c>
    </row>
  </sheetData>
  <mergeCells count="16">
    <mergeCell ref="C20:F21"/>
    <mergeCell ref="B19:F19"/>
    <mergeCell ref="C22:F22"/>
    <mergeCell ref="B20:B21"/>
    <mergeCell ref="G5:H5"/>
    <mergeCell ref="B1:F1"/>
    <mergeCell ref="D15:D16"/>
    <mergeCell ref="B3:F3"/>
    <mergeCell ref="J4:J8"/>
    <mergeCell ref="K4:K8"/>
    <mergeCell ref="C48:D48"/>
    <mergeCell ref="G32:I32"/>
    <mergeCell ref="B24:F24"/>
    <mergeCell ref="B26:F26"/>
    <mergeCell ref="B46:F46"/>
    <mergeCell ref="D38:D39"/>
  </mergeCells>
  <hyperlinks>
    <hyperlink ref="C5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topLeftCell="B1" workbookViewId="0">
      <selection activeCell="C12" sqref="C12:D12"/>
    </sheetView>
  </sheetViews>
  <sheetFormatPr baseColWidth="10" defaultRowHeight="15" x14ac:dyDescent="0.25"/>
  <cols>
    <col min="2" max="2" width="20" customWidth="1"/>
    <col min="3" max="3" width="20.5703125" customWidth="1"/>
    <col min="4" max="4" width="26.85546875" customWidth="1"/>
  </cols>
  <sheetData>
    <row r="1" spans="3:4" ht="33" customHeight="1" thickBot="1" x14ac:dyDescent="0.3"/>
    <row r="2" spans="3:4" ht="15.75" thickBot="1" x14ac:dyDescent="0.3">
      <c r="C2" s="131" t="s">
        <v>61</v>
      </c>
      <c r="D2" s="132"/>
    </row>
    <row r="3" spans="3:4" ht="30" x14ac:dyDescent="0.25">
      <c r="C3" s="83" t="s">
        <v>62</v>
      </c>
      <c r="D3" s="84" t="s">
        <v>63</v>
      </c>
    </row>
    <row r="4" spans="3:4" x14ac:dyDescent="0.25">
      <c r="C4" s="92" t="s">
        <v>73</v>
      </c>
      <c r="D4" s="93" t="s">
        <v>74</v>
      </c>
    </row>
    <row r="5" spans="3:4" ht="15.75" thickBot="1" x14ac:dyDescent="0.3">
      <c r="C5" s="85" t="s">
        <v>64</v>
      </c>
      <c r="D5" s="86" t="s">
        <v>71</v>
      </c>
    </row>
    <row r="6" spans="3:4" ht="15.75" thickBot="1" x14ac:dyDescent="0.3"/>
    <row r="7" spans="3:4" ht="15.75" thickBot="1" x14ac:dyDescent="0.3">
      <c r="C7" s="125" t="s">
        <v>65</v>
      </c>
      <c r="D7" s="126"/>
    </row>
    <row r="8" spans="3:4" ht="28.5" customHeight="1" x14ac:dyDescent="0.25">
      <c r="C8" s="89" t="s">
        <v>66</v>
      </c>
      <c r="D8" s="91" t="s">
        <v>72</v>
      </c>
    </row>
    <row r="9" spans="3:4" x14ac:dyDescent="0.25">
      <c r="C9" s="87" t="s">
        <v>67</v>
      </c>
      <c r="D9" s="88" t="s">
        <v>68</v>
      </c>
    </row>
    <row r="10" spans="3:4" ht="27.75" customHeight="1" x14ac:dyDescent="0.25">
      <c r="C10" s="127" t="s">
        <v>69</v>
      </c>
      <c r="D10" s="128"/>
    </row>
    <row r="11" spans="3:4" x14ac:dyDescent="0.25">
      <c r="C11" s="127" t="s">
        <v>83</v>
      </c>
      <c r="D11" s="128"/>
    </row>
    <row r="12" spans="3:4" ht="33" customHeight="1" thickBot="1" x14ac:dyDescent="0.3">
      <c r="C12" s="129" t="s">
        <v>70</v>
      </c>
      <c r="D12" s="130"/>
    </row>
  </sheetData>
  <mergeCells count="5">
    <mergeCell ref="C7:D7"/>
    <mergeCell ref="C10:D10"/>
    <mergeCell ref="C12:D12"/>
    <mergeCell ref="C11:D11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9" sqref="B19:H19"/>
    </sheetView>
  </sheetViews>
  <sheetFormatPr baseColWidth="10" defaultRowHeight="15" x14ac:dyDescent="0.25"/>
  <cols>
    <col min="2" max="2" width="19.85546875" customWidth="1"/>
    <col min="3" max="3" width="26.42578125" customWidth="1"/>
  </cols>
  <sheetData>
    <row r="1" spans="2:3" ht="15.75" thickBot="1" x14ac:dyDescent="0.3"/>
    <row r="2" spans="2:3" ht="15.75" thickBot="1" x14ac:dyDescent="0.3">
      <c r="B2" s="131" t="s">
        <v>61</v>
      </c>
      <c r="C2" s="132"/>
    </row>
    <row r="3" spans="2:3" ht="30" x14ac:dyDescent="0.25">
      <c r="B3" s="83" t="s">
        <v>62</v>
      </c>
      <c r="C3" s="84" t="s">
        <v>84</v>
      </c>
    </row>
    <row r="4" spans="2:3" x14ac:dyDescent="0.25">
      <c r="B4" s="92" t="s">
        <v>73</v>
      </c>
      <c r="C4" s="93" t="s">
        <v>75</v>
      </c>
    </row>
    <row r="5" spans="2:3" ht="15.75" thickBot="1" x14ac:dyDescent="0.3">
      <c r="B5" s="85" t="s">
        <v>64</v>
      </c>
      <c r="C5" s="86" t="s">
        <v>76</v>
      </c>
    </row>
    <row r="6" spans="2:3" ht="15.75" thickBot="1" x14ac:dyDescent="0.3"/>
    <row r="7" spans="2:3" ht="15.75" thickBot="1" x14ac:dyDescent="0.3">
      <c r="B7" s="125" t="s">
        <v>65</v>
      </c>
      <c r="C7" s="126"/>
    </row>
    <row r="8" spans="2:3" ht="32.25" customHeight="1" x14ac:dyDescent="0.25">
      <c r="B8" s="94" t="s">
        <v>66</v>
      </c>
      <c r="C8" s="95" t="s">
        <v>85</v>
      </c>
    </row>
    <row r="9" spans="2:3" x14ac:dyDescent="0.25">
      <c r="B9" s="87" t="s">
        <v>67</v>
      </c>
      <c r="C9" s="90" t="s">
        <v>68</v>
      </c>
    </row>
    <row r="10" spans="2:3" ht="29.25" customHeight="1" x14ac:dyDescent="0.25">
      <c r="B10" s="127" t="s">
        <v>77</v>
      </c>
      <c r="C10" s="128"/>
    </row>
    <row r="11" spans="2:3" ht="34.5" customHeight="1" x14ac:dyDescent="0.25">
      <c r="B11" s="127" t="s">
        <v>78</v>
      </c>
      <c r="C11" s="128"/>
    </row>
    <row r="12" spans="2:3" ht="27.75" customHeight="1" x14ac:dyDescent="0.25">
      <c r="B12" s="127" t="s">
        <v>78</v>
      </c>
      <c r="C12" s="128"/>
    </row>
    <row r="13" spans="2:3" ht="27.75" customHeight="1" x14ac:dyDescent="0.25">
      <c r="B13" s="127" t="s">
        <v>79</v>
      </c>
      <c r="C13" s="128"/>
    </row>
    <row r="14" spans="2:3" ht="49.5" customHeight="1" thickBot="1" x14ac:dyDescent="0.3">
      <c r="B14" s="133" t="s">
        <v>80</v>
      </c>
      <c r="C14" s="134"/>
    </row>
    <row r="17" spans="2:8" ht="15.75" thickBot="1" x14ac:dyDescent="0.3"/>
    <row r="18" spans="2:8" ht="15.75" thickBot="1" x14ac:dyDescent="0.3">
      <c r="B18" s="135" t="s">
        <v>81</v>
      </c>
      <c r="C18" s="136"/>
      <c r="D18" s="136"/>
      <c r="E18" s="136"/>
      <c r="F18" s="136"/>
      <c r="G18" s="136"/>
      <c r="H18" s="137"/>
    </row>
    <row r="19" spans="2:8" ht="15.75" thickBot="1" x14ac:dyDescent="0.3">
      <c r="B19" s="135" t="s">
        <v>82</v>
      </c>
      <c r="C19" s="136"/>
      <c r="D19" s="136"/>
      <c r="E19" s="136"/>
      <c r="F19" s="136"/>
      <c r="G19" s="136"/>
      <c r="H19" s="137"/>
    </row>
    <row r="21" spans="2:8" x14ac:dyDescent="0.25">
      <c r="B21" s="138" t="s">
        <v>87</v>
      </c>
    </row>
    <row r="22" spans="2:8" x14ac:dyDescent="0.25">
      <c r="B22" s="138" t="s">
        <v>88</v>
      </c>
    </row>
    <row r="23" spans="2:8" x14ac:dyDescent="0.25">
      <c r="B23" s="138" t="s">
        <v>89</v>
      </c>
    </row>
  </sheetData>
  <mergeCells count="9">
    <mergeCell ref="B14:C14"/>
    <mergeCell ref="B19:H19"/>
    <mergeCell ref="B18:H18"/>
    <mergeCell ref="B2:C2"/>
    <mergeCell ref="B7:C7"/>
    <mergeCell ref="B10:C10"/>
    <mergeCell ref="B11:C11"/>
    <mergeCell ref="B12:C12"/>
    <mergeCell ref="B13:C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EDS CHINCHA</vt:lpstr>
      <vt:lpstr>VAL</vt:lpstr>
      <vt:lpstr>ACTIVA</vt:lpstr>
      <vt:lpstr>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2021-05-24T16:42:08Z</cp:lastPrinted>
  <dcterms:created xsi:type="dcterms:W3CDTF">2021-01-19T20:35:15Z</dcterms:created>
  <dcterms:modified xsi:type="dcterms:W3CDTF">2021-07-15T17:21:15Z</dcterms:modified>
</cp:coreProperties>
</file>