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MELA CAMPOS\VALORIZACIONES OTROS\"/>
    </mc:Choice>
  </mc:AlternateContent>
  <bookViews>
    <workbookView xWindow="-120" yWindow="-120" windowWidth="20730" windowHeight="11160" activeTab="1"/>
  </bookViews>
  <sheets>
    <sheet name="GESTIÓN RRSS" sheetId="1" r:id="rId1"/>
    <sheet name="IMA - IAA" sheetId="4" r:id="rId2"/>
    <sheet name="CONSIDERACIONES" sheetId="5" r:id="rId3"/>
  </sheets>
  <definedNames>
    <definedName name="_xlnm.Print_Area" localSheetId="0">'GESTIÓN RRSS'!$A$1:$I$32</definedName>
    <definedName name="_xlnm.Print_Area" localSheetId="1">'IMA - IAA'!$A$1:$I$48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G33" i="4"/>
  <c r="I33" i="4"/>
  <c r="G19" i="1"/>
  <c r="G18" i="1"/>
  <c r="G15" i="1"/>
  <c r="I15" i="1" s="1"/>
  <c r="G16" i="1"/>
  <c r="I12" i="1"/>
  <c r="I13" i="1"/>
  <c r="I16" i="1"/>
  <c r="G14" i="1"/>
  <c r="I14" i="1" s="1"/>
  <c r="G13" i="1"/>
  <c r="G12" i="1"/>
  <c r="G31" i="4"/>
  <c r="I31" i="4" s="1"/>
  <c r="G16" i="4"/>
  <c r="I16" i="4" s="1"/>
  <c r="G13" i="4"/>
  <c r="I13" i="4" s="1"/>
  <c r="G12" i="4"/>
  <c r="I14" i="4"/>
  <c r="G14" i="4"/>
  <c r="I11" i="1" l="1"/>
  <c r="I10" i="1" s="1"/>
  <c r="G17" i="4" l="1"/>
  <c r="I17" i="4" s="1"/>
  <c r="G15" i="4"/>
  <c r="I15" i="4" s="1"/>
  <c r="I12" i="4"/>
  <c r="I10" i="4"/>
  <c r="G10" i="4"/>
  <c r="I9" i="4"/>
  <c r="I8" i="4" s="1"/>
  <c r="G9" i="4"/>
  <c r="G32" i="4"/>
  <c r="G21" i="4" l="1"/>
  <c r="I21" i="4" s="1"/>
  <c r="G20" i="4"/>
  <c r="I20" i="4" s="1"/>
  <c r="I32" i="4"/>
  <c r="G30" i="4"/>
  <c r="I30" i="4" s="1"/>
  <c r="G29" i="4"/>
  <c r="I29" i="4" s="1"/>
  <c r="G28" i="4"/>
  <c r="I28" i="4" s="1"/>
  <c r="G27" i="4"/>
  <c r="I27" i="4" s="1"/>
  <c r="G26" i="4"/>
  <c r="I26" i="4" s="1"/>
  <c r="G25" i="4"/>
  <c r="I25" i="4" s="1"/>
  <c r="G24" i="4"/>
  <c r="I24" i="4" s="1"/>
  <c r="G23" i="4"/>
  <c r="I23" i="4" s="1"/>
  <c r="I19" i="4" l="1"/>
  <c r="I22" i="4"/>
  <c r="I11" i="4" l="1"/>
  <c r="I7" i="4" s="1"/>
  <c r="G36" i="4"/>
  <c r="I36" i="4" s="1"/>
  <c r="G35" i="4"/>
  <c r="I35" i="4" s="1"/>
  <c r="I19" i="1"/>
  <c r="I18" i="1"/>
  <c r="O4" i="4"/>
  <c r="L2" i="4"/>
  <c r="L3" i="4" s="1"/>
  <c r="K2" i="4"/>
  <c r="K3" i="4" s="1"/>
  <c r="J2" i="4"/>
  <c r="J3" i="4" s="1"/>
  <c r="I6" i="4" l="1"/>
  <c r="I17" i="1"/>
  <c r="I34" i="4"/>
  <c r="I9" i="1"/>
  <c r="I8" i="1"/>
  <c r="I7" i="1" l="1"/>
  <c r="I6" i="1" s="1"/>
  <c r="O4" i="1" l="1"/>
  <c r="K2" i="1"/>
  <c r="K3" i="1" s="1"/>
  <c r="L2" i="1" l="1"/>
  <c r="L3" i="1" s="1"/>
  <c r="J2" i="1"/>
  <c r="J3" i="1" s="1"/>
</calcChain>
</file>

<file path=xl/sharedStrings.xml><?xml version="1.0" encoding="utf-8"?>
<sst xmlns="http://schemas.openxmlformats.org/spreadsheetml/2006/main" count="160" uniqueCount="82">
  <si>
    <t>CÓDIGO:</t>
  </si>
  <si>
    <t>FECHA:</t>
  </si>
  <si>
    <t>ITEM</t>
  </si>
  <si>
    <t>DESCRIPCIÓN</t>
  </si>
  <si>
    <t>CANT.</t>
  </si>
  <si>
    <t>P/UNITARIO</t>
  </si>
  <si>
    <t>PRECIO</t>
  </si>
  <si>
    <t>01.01.00</t>
  </si>
  <si>
    <t>01.01.01</t>
  </si>
  <si>
    <t>01.01.02</t>
  </si>
  <si>
    <t>01.02.00</t>
  </si>
  <si>
    <t>01.02.01</t>
  </si>
  <si>
    <t>UNID.</t>
  </si>
  <si>
    <t>GASTOS LOGÍSTICOS</t>
  </si>
  <si>
    <t>NOMBRE Y APELLIDO RESPONSABLE:</t>
  </si>
  <si>
    <t>PAMELA CAMPOS GONZALES</t>
  </si>
  <si>
    <t>FIRMA DEL RESPONSABLE:</t>
  </si>
  <si>
    <t>DNI:</t>
  </si>
  <si>
    <t>APROBADO POR:</t>
  </si>
  <si>
    <t>FIRMA:</t>
  </si>
  <si>
    <t>01.02.03</t>
  </si>
  <si>
    <t>01.02.04</t>
  </si>
  <si>
    <t>Desayuno</t>
  </si>
  <si>
    <t>Almuerzo</t>
  </si>
  <si>
    <t>Cena</t>
  </si>
  <si>
    <t>01.02.02</t>
  </si>
  <si>
    <t>VAL-HSE-006-RRSS</t>
  </si>
  <si>
    <t>VALORIZACIÓN GESTIÓN DE RRSS - TERPEL</t>
  </si>
  <si>
    <t>DECLARACIÓN DE RR.SS.</t>
  </si>
  <si>
    <t>TRANSPORTE Y DISPOSICIÓN DE RR.SS.</t>
  </si>
  <si>
    <t>01.03.00</t>
  </si>
  <si>
    <t>01.03.01</t>
  </si>
  <si>
    <t>01.03.02</t>
  </si>
  <si>
    <t>Gastos Administrativos</t>
  </si>
  <si>
    <t>Gastos Logístico (Depresiación de equipos tecnológicos y otros recursos)</t>
  </si>
  <si>
    <t>Cantidad de estaciones = 33</t>
  </si>
  <si>
    <t>DIAS * #EDS</t>
  </si>
  <si>
    <t>HORAS * #EDS</t>
  </si>
  <si>
    <t>GLOBAL * #EDS</t>
  </si>
  <si>
    <t>ELABORACIÓN DEL IMA</t>
  </si>
  <si>
    <t>ELABORACIÓN DEL IAA</t>
  </si>
  <si>
    <t>Incluyendo (Pibe, Condor y Fose)</t>
  </si>
  <si>
    <t>Actividades Preliminares</t>
  </si>
  <si>
    <t>Revisión de Información</t>
  </si>
  <si>
    <t>Diseño de Estructura del Informe</t>
  </si>
  <si>
    <t>01.02.01.01</t>
  </si>
  <si>
    <t>01.02.01.02</t>
  </si>
  <si>
    <t>01.02.01.03</t>
  </si>
  <si>
    <t>01.02.02.04</t>
  </si>
  <si>
    <t>01.02.02.01</t>
  </si>
  <si>
    <t>01.02.02.02</t>
  </si>
  <si>
    <t>01.02.02.03</t>
  </si>
  <si>
    <t>01.02.02.05</t>
  </si>
  <si>
    <t>01.02.02.06</t>
  </si>
  <si>
    <t>Elaboración</t>
  </si>
  <si>
    <t>Información General</t>
  </si>
  <si>
    <t>Identificación y descripción de compromisos ambientales</t>
  </si>
  <si>
    <t>Procesamiento estadístico de los resultados de todos los monitoreos del año</t>
  </si>
  <si>
    <t>Procesamiento estadistico de la generación de residuos peligrosos y no peligrosos del año</t>
  </si>
  <si>
    <t>01.02.02.07</t>
  </si>
  <si>
    <t>01.02.02.08</t>
  </si>
  <si>
    <t>01.02.02.09</t>
  </si>
  <si>
    <t>Descripción del manejo de residuos solidos</t>
  </si>
  <si>
    <t>Analisis e interpretación de datos estadisticos procesados</t>
  </si>
  <si>
    <t>Decripción y analis  general de incidentes sociales o ambientales (según corresponda)</t>
  </si>
  <si>
    <t>Revision general de Informe y cierre.</t>
  </si>
  <si>
    <t>Presentación de Informe Ambiental anual por mesa de parte de OEFA</t>
  </si>
  <si>
    <t>Revision general de Informe y Cierre</t>
  </si>
  <si>
    <t>Corrdinadción para la ejecución del monitoreo</t>
  </si>
  <si>
    <t>Monitoreo (trabajo de campo)</t>
  </si>
  <si>
    <t>Elaboración del informe</t>
  </si>
  <si>
    <t>Supervisión de Informe y Cierre</t>
  </si>
  <si>
    <t>Supervisión general de Informe y cierre.</t>
  </si>
  <si>
    <t>Revisión de Manifiestos de Residuos Solidos</t>
  </si>
  <si>
    <t xml:space="preserve">Revisión de Certificados de Transporte y Disposiciòn de Residuos Solidos. </t>
  </si>
  <si>
    <t>Revisión de Registro de Residuos Solidos Peligrosos y No Peligrosos</t>
  </si>
  <si>
    <t>Elaboración de Declaración Anual de Residuos Solidos  Peligrosos y No peligrosos</t>
  </si>
  <si>
    <t>Registro de Información en Plataforma SIGERSOL</t>
  </si>
  <si>
    <t>VAL-HSE-006-MON</t>
  </si>
  <si>
    <t>Registro de Información en Plataforma SISO</t>
  </si>
  <si>
    <t>Recolección y Transporte RR.SS.</t>
  </si>
  <si>
    <t>Disposición RR.SS.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</si>
</sst>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S/&quot;* #,##0.00_-;\-&quot;S/&quot;* #,##0.00_-;_-&quot;S/&quot;* &quot;-&quot;??_-;_-@_-"/>
    <numFmt numFmtId="164" formatCode="_(&quot;S/&quot;* #,##0.00_);_(&quot;S/&quot;* \(#,##0.00\);_(&quot;S/&quot;* &quot;-&quot;??_);_(@_)"/>
    <numFmt numFmtId="165" formatCode="0.0"/>
    <numFmt numFmtId="166" formatCode="_ [$S/.-280A]\ * #,##0.00_ ;_ [$S/.-280A]\ * \-#,##0.00_ ;_ [$S/.-280A]\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0"/>
      <color theme="1"/>
      <name val="Arial Narrow"/>
      <family val="2"/>
    </font>
    <font>
      <sz val="11"/>
      <color rgb="FF002060"/>
      <name val="Arial Narrow"/>
      <family val="2"/>
    </font>
    <font>
      <sz val="10"/>
      <color theme="1"/>
      <name val="Arial Narrow"/>
      <family val="2"/>
    </font>
    <font>
      <sz val="11"/>
      <color theme="8" tint="-0.249977111117893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Protection="1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Protection="1"/>
    <xf numFmtId="14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Protection="1"/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44" fontId="4" fillId="0" borderId="0" xfId="0" applyNumberFormat="1" applyFont="1" applyProtection="1"/>
    <xf numFmtId="1" fontId="1" fillId="2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2" fontId="4" fillId="0" borderId="1" xfId="0" applyNumberFormat="1" applyFont="1" applyBorder="1" applyAlignment="1" applyProtection="1">
      <alignment horizontal="center" vertical="center" wrapText="1"/>
    </xf>
    <xf numFmtId="164" fontId="4" fillId="0" borderId="1" xfId="0" applyNumberFormat="1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Border="1" applyAlignment="1" applyProtection="1">
      <alignment horizontal="center" vertical="center" wrapText="1"/>
    </xf>
    <xf numFmtId="166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horizontal="right"/>
    </xf>
    <xf numFmtId="0" fontId="0" fillId="0" borderId="0" xfId="0" applyFill="1" applyBorder="1" applyProtection="1"/>
    <xf numFmtId="166" fontId="4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 applyProtection="1">
      <alignment vertical="center" wrapText="1"/>
    </xf>
    <xf numFmtId="164" fontId="0" fillId="0" borderId="0" xfId="0" applyNumberFormat="1" applyProtection="1"/>
    <xf numFmtId="164" fontId="2" fillId="0" borderId="0" xfId="0" applyNumberFormat="1" applyFont="1" applyBorder="1" applyAlignment="1" applyProtection="1">
      <alignment horizontal="center" vertical="center" wrapText="1"/>
    </xf>
    <xf numFmtId="1" fontId="4" fillId="0" borderId="1" xfId="0" applyNumberFormat="1" applyFont="1" applyBorder="1" applyAlignment="1" applyProtection="1">
      <alignment horizontal="center" vertical="center" wrapText="1"/>
    </xf>
    <xf numFmtId="1" fontId="2" fillId="0" borderId="1" xfId="0" applyNumberFormat="1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165" fontId="3" fillId="0" borderId="3" xfId="0" applyNumberFormat="1" applyFont="1" applyFill="1" applyBorder="1" applyAlignment="1">
      <alignment horizontal="left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3" xfId="0" applyFill="1" applyBorder="1"/>
    <xf numFmtId="0" fontId="0" fillId="4" borderId="12" xfId="0" applyFill="1" applyBorder="1"/>
    <xf numFmtId="0" fontId="5" fillId="5" borderId="1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2" fontId="4" fillId="5" borderId="1" xfId="0" applyNumberFormat="1" applyFont="1" applyFill="1" applyBorder="1" applyAlignment="1" applyProtection="1">
      <alignment horizontal="center" vertical="center" wrapText="1"/>
    </xf>
    <xf numFmtId="166" fontId="4" fillId="5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165" fontId="4" fillId="5" borderId="5" xfId="0" applyNumberFormat="1" applyFont="1" applyFill="1" applyBorder="1" applyAlignment="1" applyProtection="1">
      <alignment horizontal="left" vertical="center" wrapText="1"/>
    </xf>
    <xf numFmtId="165" fontId="4" fillId="5" borderId="2" xfId="0" applyNumberFormat="1" applyFont="1" applyFill="1" applyBorder="1" applyAlignment="1" applyProtection="1">
      <alignment horizontal="left" vertical="center" wrapText="1"/>
    </xf>
    <xf numFmtId="165" fontId="4" fillId="5" borderId="6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1" fontId="2" fillId="0" borderId="1" xfId="0" applyNumberFormat="1" applyFont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65" fontId="4" fillId="0" borderId="5" xfId="0" applyNumberFormat="1" applyFont="1" applyBorder="1" applyAlignment="1" applyProtection="1">
      <alignment horizontal="left" vertical="center" wrapText="1"/>
    </xf>
    <xf numFmtId="165" fontId="4" fillId="0" borderId="2" xfId="0" applyNumberFormat="1" applyFont="1" applyBorder="1" applyAlignment="1" applyProtection="1">
      <alignment horizontal="left" vertical="center" wrapText="1"/>
    </xf>
    <xf numFmtId="165" fontId="4" fillId="0" borderId="6" xfId="0" applyNumberFormat="1" applyFont="1" applyBorder="1" applyAlignment="1" applyProtection="1">
      <alignment horizontal="left" vertical="center" wrapText="1"/>
    </xf>
    <xf numFmtId="165" fontId="4" fillId="0" borderId="1" xfId="0" applyNumberFormat="1" applyFont="1" applyBorder="1" applyAlignment="1" applyProtection="1">
      <alignment horizontal="left" vertical="center" wrapText="1"/>
    </xf>
    <xf numFmtId="165" fontId="4" fillId="0" borderId="1" xfId="0" applyNumberFormat="1" applyFont="1" applyBorder="1" applyAlignment="1" applyProtection="1">
      <alignment horizontal="left" vertical="center"/>
    </xf>
    <xf numFmtId="0" fontId="9" fillId="0" borderId="0" xfId="0" applyFont="1" applyAlignment="1">
      <alignment horizontal="right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left" vertical="center" wrapText="1"/>
    </xf>
    <xf numFmtId="165" fontId="10" fillId="5" borderId="5" xfId="0" applyNumberFormat="1" applyFont="1" applyFill="1" applyBorder="1" applyAlignment="1">
      <alignment horizontal="left" vertical="center" wrapText="1"/>
    </xf>
    <xf numFmtId="165" fontId="10" fillId="5" borderId="2" xfId="0" applyNumberFormat="1" applyFont="1" applyFill="1" applyBorder="1" applyAlignment="1">
      <alignment horizontal="left" vertical="center" wrapText="1"/>
    </xf>
    <xf numFmtId="165" fontId="10" fillId="5" borderId="6" xfId="0" applyNumberFormat="1" applyFont="1" applyFill="1" applyBorder="1" applyAlignment="1">
      <alignment horizontal="left" vertical="center" wrapText="1"/>
    </xf>
    <xf numFmtId="165" fontId="3" fillId="5" borderId="5" xfId="0" applyNumberFormat="1" applyFont="1" applyFill="1" applyBorder="1" applyAlignment="1">
      <alignment horizontal="left" vertical="center" wrapText="1"/>
    </xf>
    <xf numFmtId="165" fontId="3" fillId="5" borderId="2" xfId="0" applyNumberFormat="1" applyFont="1" applyFill="1" applyBorder="1" applyAlignment="1">
      <alignment horizontal="left" vertical="center" wrapText="1"/>
    </xf>
    <xf numFmtId="165" fontId="3" fillId="5" borderId="6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0</xdr:row>
      <xdr:rowOff>112058</xdr:rowOff>
    </xdr:from>
    <xdr:to>
      <xdr:col>2</xdr:col>
      <xdr:colOff>1071123</xdr:colOff>
      <xdr:row>3</xdr:row>
      <xdr:rowOff>73931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404" y="112058"/>
          <a:ext cx="2144486" cy="647673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</xdr:pic>
    <xdr:clientData/>
  </xdr:twoCellAnchor>
  <xdr:twoCellAnchor>
    <xdr:from>
      <xdr:col>2</xdr:col>
      <xdr:colOff>1770528</xdr:colOff>
      <xdr:row>0</xdr:row>
      <xdr:rowOff>155947</xdr:rowOff>
    </xdr:from>
    <xdr:to>
      <xdr:col>4</xdr:col>
      <xdr:colOff>1901926</xdr:colOff>
      <xdr:row>2</xdr:row>
      <xdr:rowOff>224116</xdr:rowOff>
    </xdr:to>
    <xdr:sp macro="" textlink="">
      <xdr:nvSpPr>
        <xdr:cNvPr id="3" name="Redondear rectángulo de esquina diagon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65903" y="155947"/>
          <a:ext cx="4246198" cy="506319"/>
        </a:xfrm>
        <a:prstGeom prst="round2Diag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500">
              <a:latin typeface="Arial Rounded MT Bold" panose="020F0704030504030204" pitchFamily="34" charset="0"/>
            </a:rPr>
            <a:t>VALORIZACIÓN</a:t>
          </a:r>
        </a:p>
      </xdr:txBody>
    </xdr:sp>
    <xdr:clientData/>
  </xdr:twoCellAnchor>
  <xdr:oneCellAnchor>
    <xdr:from>
      <xdr:col>12</xdr:col>
      <xdr:colOff>40822</xdr:colOff>
      <xdr:row>9</xdr:row>
      <xdr:rowOff>95250</xdr:rowOff>
    </xdr:from>
    <xdr:ext cx="184731" cy="264560"/>
    <xdr:sp macro="" textlink="">
      <xdr:nvSpPr>
        <xdr:cNvPr id="5" name="CuadroTexto 4"/>
        <xdr:cNvSpPr txBox="1"/>
      </xdr:nvSpPr>
      <xdr:spPr>
        <a:xfrm>
          <a:off x="12654643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0</xdr:row>
      <xdr:rowOff>112058</xdr:rowOff>
    </xdr:from>
    <xdr:to>
      <xdr:col>2</xdr:col>
      <xdr:colOff>1169094</xdr:colOff>
      <xdr:row>3</xdr:row>
      <xdr:rowOff>73931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404" y="112058"/>
          <a:ext cx="2144486" cy="647673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</xdr:pic>
    <xdr:clientData/>
  </xdr:twoCellAnchor>
  <xdr:twoCellAnchor>
    <xdr:from>
      <xdr:col>2</xdr:col>
      <xdr:colOff>1770528</xdr:colOff>
      <xdr:row>0</xdr:row>
      <xdr:rowOff>155947</xdr:rowOff>
    </xdr:from>
    <xdr:to>
      <xdr:col>4</xdr:col>
      <xdr:colOff>1901926</xdr:colOff>
      <xdr:row>2</xdr:row>
      <xdr:rowOff>224116</xdr:rowOff>
    </xdr:to>
    <xdr:sp macro="" textlink="">
      <xdr:nvSpPr>
        <xdr:cNvPr id="3" name="Redondear rectángulo de esquina diagon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65903" y="155947"/>
          <a:ext cx="2484073" cy="506319"/>
        </a:xfrm>
        <a:prstGeom prst="round2Diag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500">
              <a:latin typeface="Arial Rounded MT Bold" panose="020F0704030504030204" pitchFamily="34" charset="0"/>
            </a:rPr>
            <a:t>VALORIZACIÓN</a:t>
          </a:r>
        </a:p>
      </xdr:txBody>
    </xdr:sp>
    <xdr:clientData/>
  </xdr:twoCellAnchor>
  <xdr:oneCellAnchor>
    <xdr:from>
      <xdr:col>11</xdr:col>
      <xdr:colOff>79375</xdr:colOff>
      <xdr:row>7</xdr:row>
      <xdr:rowOff>142875</xdr:rowOff>
    </xdr:from>
    <xdr:ext cx="184731" cy="264560"/>
    <xdr:sp macro="" textlink="">
      <xdr:nvSpPr>
        <xdr:cNvPr id="4" name="CuadroTexto 3"/>
        <xdr:cNvSpPr txBox="1"/>
      </xdr:nvSpPr>
      <xdr:spPr>
        <a:xfrm>
          <a:off x="12350750" y="225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60" zoomScaleNormal="60" zoomScaleSheetLayoutView="85" zoomScalePage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14" sqref="J14:K14"/>
    </sheetView>
  </sheetViews>
  <sheetFormatPr baseColWidth="10" defaultRowHeight="15" x14ac:dyDescent="0.25"/>
  <cols>
    <col min="1" max="1" width="5" style="1" customWidth="1"/>
    <col min="2" max="2" width="17" style="1" customWidth="1"/>
    <col min="3" max="3" width="30.85546875" style="1" customWidth="1"/>
    <col min="4" max="4" width="19.5703125" style="1" customWidth="1"/>
    <col min="5" max="5" width="13.42578125" style="1" customWidth="1"/>
    <col min="6" max="6" width="20.7109375" style="1" customWidth="1"/>
    <col min="7" max="7" width="8.85546875" style="1" bestFit="1" customWidth="1"/>
    <col min="8" max="8" width="17.28515625" style="1" bestFit="1" customWidth="1"/>
    <col min="9" max="9" width="26.28515625" style="1" customWidth="1"/>
    <col min="10" max="10" width="16.42578125" style="1" customWidth="1"/>
    <col min="11" max="11" width="7.5703125" style="1" customWidth="1"/>
    <col min="12" max="16384" width="11.42578125" style="1"/>
  </cols>
  <sheetData>
    <row r="1" spans="1:20" x14ac:dyDescent="0.25">
      <c r="J1" s="1">
        <v>1500</v>
      </c>
      <c r="K1" s="1">
        <v>930</v>
      </c>
      <c r="L1" s="1">
        <v>3000</v>
      </c>
      <c r="N1" s="1" t="s">
        <v>22</v>
      </c>
      <c r="O1" s="1">
        <v>8</v>
      </c>
    </row>
    <row r="2" spans="1:20" ht="19.5" customHeight="1" x14ac:dyDescent="0.25">
      <c r="H2" s="2" t="s">
        <v>0</v>
      </c>
      <c r="I2" s="3" t="s">
        <v>26</v>
      </c>
      <c r="J2" s="1">
        <f>J1/30</f>
        <v>50</v>
      </c>
      <c r="K2" s="1">
        <f>K1/30</f>
        <v>31</v>
      </c>
      <c r="L2" s="1">
        <f>L1/30</f>
        <v>100</v>
      </c>
      <c r="N2" s="1" t="s">
        <v>23</v>
      </c>
      <c r="O2" s="1">
        <v>12</v>
      </c>
    </row>
    <row r="3" spans="1:20" ht="19.5" customHeight="1" x14ac:dyDescent="0.25">
      <c r="H3" s="2" t="s">
        <v>1</v>
      </c>
      <c r="I3" s="4">
        <v>44442</v>
      </c>
      <c r="J3" s="1">
        <f>J2/8</f>
        <v>6.25</v>
      </c>
      <c r="K3" s="1">
        <f>K2/8</f>
        <v>3.875</v>
      </c>
      <c r="L3" s="1">
        <f>L2/8</f>
        <v>12.5</v>
      </c>
      <c r="N3" s="1" t="s">
        <v>24</v>
      </c>
      <c r="O3" s="1">
        <v>14</v>
      </c>
    </row>
    <row r="4" spans="1:20" ht="35.25" customHeight="1" x14ac:dyDescent="0.3">
      <c r="A4" s="5"/>
      <c r="B4" s="5"/>
      <c r="C4" s="5"/>
      <c r="D4" s="5"/>
      <c r="E4" s="5"/>
      <c r="F4" s="5"/>
      <c r="G4" s="5"/>
      <c r="H4"/>
      <c r="I4" s="6"/>
      <c r="J4" s="5"/>
      <c r="K4" s="5"/>
      <c r="L4" s="5"/>
      <c r="M4" s="5"/>
      <c r="N4" s="5"/>
      <c r="O4" s="5">
        <f>SUM(O1:O3)</f>
        <v>34</v>
      </c>
      <c r="P4" s="5"/>
      <c r="Q4" s="5"/>
      <c r="R4" s="5"/>
      <c r="S4" s="5"/>
      <c r="T4" s="5"/>
    </row>
    <row r="5" spans="1:20" ht="25.5" customHeight="1" x14ac:dyDescent="0.3">
      <c r="A5" s="7"/>
      <c r="B5" s="8" t="s">
        <v>2</v>
      </c>
      <c r="C5" s="62" t="s">
        <v>3</v>
      </c>
      <c r="D5" s="62"/>
      <c r="E5" s="62"/>
      <c r="F5" s="8" t="s">
        <v>12</v>
      </c>
      <c r="G5" s="9" t="s">
        <v>4</v>
      </c>
      <c r="H5" s="9" t="s">
        <v>5</v>
      </c>
      <c r="I5" s="8" t="s">
        <v>6</v>
      </c>
      <c r="J5" s="7"/>
      <c r="K5" s="7"/>
      <c r="L5" s="7"/>
      <c r="M5"/>
      <c r="N5"/>
      <c r="O5"/>
      <c r="P5"/>
      <c r="Q5"/>
      <c r="R5"/>
      <c r="S5"/>
      <c r="T5" s="7"/>
    </row>
    <row r="6" spans="1:20" ht="35.25" customHeight="1" x14ac:dyDescent="0.3">
      <c r="A6" s="7"/>
      <c r="B6" s="10"/>
      <c r="C6" s="63" t="s">
        <v>27</v>
      </c>
      <c r="D6" s="63"/>
      <c r="E6" s="63"/>
      <c r="F6" s="63"/>
      <c r="G6" s="63"/>
      <c r="H6" s="63"/>
      <c r="I6" s="11">
        <f>I7+I10+I17</f>
        <v>32348.25</v>
      </c>
      <c r="J6" s="34"/>
      <c r="K6" s="12"/>
      <c r="L6" s="7"/>
      <c r="M6"/>
      <c r="N6"/>
      <c r="O6"/>
      <c r="P6"/>
      <c r="Q6"/>
      <c r="R6"/>
      <c r="S6"/>
      <c r="T6" s="5"/>
    </row>
    <row r="7" spans="1:20" ht="15.75" customHeight="1" x14ac:dyDescent="0.3">
      <c r="A7" s="7"/>
      <c r="B7" s="13" t="s">
        <v>7</v>
      </c>
      <c r="C7" s="64" t="s">
        <v>29</v>
      </c>
      <c r="D7" s="64"/>
      <c r="E7" s="64"/>
      <c r="F7" s="64"/>
      <c r="G7" s="64"/>
      <c r="H7" s="64"/>
      <c r="I7" s="14">
        <f>SUM(I8:I9)</f>
        <v>28710</v>
      </c>
      <c r="J7" s="34"/>
      <c r="K7" s="12"/>
      <c r="L7" s="7"/>
      <c r="M7"/>
      <c r="N7"/>
      <c r="O7"/>
      <c r="P7"/>
      <c r="Q7"/>
      <c r="R7"/>
      <c r="S7"/>
      <c r="T7" s="5"/>
    </row>
    <row r="8" spans="1:20" ht="15.75" customHeight="1" x14ac:dyDescent="0.3">
      <c r="A8" s="7"/>
      <c r="B8" s="15" t="s">
        <v>8</v>
      </c>
      <c r="C8" s="68" t="s">
        <v>80</v>
      </c>
      <c r="D8" s="69"/>
      <c r="E8" s="69"/>
      <c r="F8" s="35" t="s">
        <v>12</v>
      </c>
      <c r="G8" s="17">
        <v>33</v>
      </c>
      <c r="H8" s="18">
        <v>450</v>
      </c>
      <c r="I8" s="18">
        <f>G8*H8</f>
        <v>14850</v>
      </c>
      <c r="J8" s="34"/>
      <c r="K8" s="12"/>
      <c r="L8" s="7"/>
      <c r="M8"/>
      <c r="N8"/>
      <c r="O8"/>
      <c r="P8"/>
      <c r="Q8"/>
      <c r="R8"/>
      <c r="S8"/>
      <c r="T8" s="5"/>
    </row>
    <row r="9" spans="1:20" ht="15.75" customHeight="1" x14ac:dyDescent="0.3">
      <c r="A9" s="7"/>
      <c r="B9" s="15" t="s">
        <v>9</v>
      </c>
      <c r="C9" s="68" t="s">
        <v>81</v>
      </c>
      <c r="D9" s="69"/>
      <c r="E9" s="69"/>
      <c r="F9" s="35" t="s">
        <v>12</v>
      </c>
      <c r="G9" s="17">
        <v>33</v>
      </c>
      <c r="H9" s="18">
        <v>420</v>
      </c>
      <c r="I9" s="18">
        <f t="shared" ref="I9" si="0">G9*H9</f>
        <v>13860</v>
      </c>
      <c r="J9" s="34"/>
      <c r="K9" s="12"/>
      <c r="L9" s="7"/>
      <c r="M9"/>
      <c r="N9"/>
      <c r="O9"/>
      <c r="P9"/>
      <c r="Q9"/>
      <c r="R9"/>
      <c r="S9"/>
      <c r="T9" s="5"/>
    </row>
    <row r="10" spans="1:20" ht="16.5" x14ac:dyDescent="0.3">
      <c r="A10" s="5"/>
      <c r="B10" s="13" t="s">
        <v>10</v>
      </c>
      <c r="C10" s="64" t="s">
        <v>28</v>
      </c>
      <c r="D10" s="64"/>
      <c r="E10" s="64"/>
      <c r="F10" s="64"/>
      <c r="G10" s="64"/>
      <c r="H10" s="64"/>
      <c r="I10" s="14">
        <f>I11+I15+I16</f>
        <v>2681.25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6.5" x14ac:dyDescent="0.3">
      <c r="A11" s="5"/>
      <c r="B11" s="58" t="s">
        <v>11</v>
      </c>
      <c r="C11" s="59" t="s">
        <v>42</v>
      </c>
      <c r="D11" s="60"/>
      <c r="E11" s="60"/>
      <c r="F11" s="60"/>
      <c r="G11" s="60"/>
      <c r="H11" s="61"/>
      <c r="I11" s="53">
        <f>SUM(I12:I14)</f>
        <v>1443.75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6.5" x14ac:dyDescent="0.3">
      <c r="A12" s="5"/>
      <c r="B12" s="15" t="s">
        <v>45</v>
      </c>
      <c r="C12" s="65" t="s">
        <v>73</v>
      </c>
      <c r="D12" s="66"/>
      <c r="E12" s="67"/>
      <c r="F12" s="16" t="s">
        <v>36</v>
      </c>
      <c r="G12" s="17">
        <f>2*33</f>
        <v>66</v>
      </c>
      <c r="H12" s="18">
        <v>6.25</v>
      </c>
      <c r="I12" s="18">
        <f t="shared" ref="I12:I16" si="1">H12*G12</f>
        <v>412.5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6.5" x14ac:dyDescent="0.3">
      <c r="A13" s="5"/>
      <c r="B13" s="15" t="s">
        <v>46</v>
      </c>
      <c r="C13" s="65" t="s">
        <v>74</v>
      </c>
      <c r="D13" s="66"/>
      <c r="E13" s="67"/>
      <c r="F13" s="16" t="s">
        <v>36</v>
      </c>
      <c r="G13" s="17">
        <f>2*33</f>
        <v>66</v>
      </c>
      <c r="H13" s="18">
        <v>6.25</v>
      </c>
      <c r="I13" s="18">
        <f t="shared" si="1"/>
        <v>412.5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30.75" customHeight="1" x14ac:dyDescent="0.3">
      <c r="A14" s="5"/>
      <c r="B14" s="15" t="s">
        <v>47</v>
      </c>
      <c r="C14" s="65" t="s">
        <v>75</v>
      </c>
      <c r="D14" s="66"/>
      <c r="E14" s="67"/>
      <c r="F14" s="16" t="s">
        <v>36</v>
      </c>
      <c r="G14" s="17">
        <f>3*33</f>
        <v>99</v>
      </c>
      <c r="H14" s="18">
        <v>6.25</v>
      </c>
      <c r="I14" s="18">
        <f t="shared" si="1"/>
        <v>618.75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6.5" customHeight="1" x14ac:dyDescent="0.3">
      <c r="A15" s="5"/>
      <c r="B15" s="58" t="s">
        <v>25</v>
      </c>
      <c r="C15" s="59" t="s">
        <v>76</v>
      </c>
      <c r="D15" s="60"/>
      <c r="E15" s="61"/>
      <c r="F15" s="50" t="s">
        <v>36</v>
      </c>
      <c r="G15" s="51">
        <f>4*33</f>
        <v>132</v>
      </c>
      <c r="H15" s="53">
        <v>6.25</v>
      </c>
      <c r="I15" s="53">
        <f t="shared" si="1"/>
        <v>825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5.75" customHeight="1" x14ac:dyDescent="0.25">
      <c r="B16" s="58" t="s">
        <v>20</v>
      </c>
      <c r="C16" s="59" t="s">
        <v>77</v>
      </c>
      <c r="D16" s="60"/>
      <c r="E16" s="61"/>
      <c r="F16" s="50" t="s">
        <v>36</v>
      </c>
      <c r="G16" s="51">
        <f>2*33</f>
        <v>66</v>
      </c>
      <c r="H16" s="53">
        <v>6.25</v>
      </c>
      <c r="I16" s="53">
        <f t="shared" si="1"/>
        <v>412.5</v>
      </c>
    </row>
    <row r="17" spans="2:9" ht="15" customHeight="1" x14ac:dyDescent="0.25">
      <c r="B17" s="13" t="s">
        <v>10</v>
      </c>
      <c r="C17" s="64" t="s">
        <v>13</v>
      </c>
      <c r="D17" s="64"/>
      <c r="E17" s="64"/>
      <c r="F17" s="64"/>
      <c r="G17" s="64"/>
      <c r="H17" s="64"/>
      <c r="I17" s="14">
        <f>SUM(I18:I19)</f>
        <v>957</v>
      </c>
    </row>
    <row r="18" spans="2:9" ht="15" customHeight="1" x14ac:dyDescent="0.25">
      <c r="B18" s="19" t="s">
        <v>11</v>
      </c>
      <c r="C18" s="73" t="s">
        <v>34</v>
      </c>
      <c r="D18" s="73"/>
      <c r="E18" s="73"/>
      <c r="F18" s="20" t="s">
        <v>36</v>
      </c>
      <c r="G18" s="17">
        <f>1*33</f>
        <v>33</v>
      </c>
      <c r="H18" s="31">
        <v>5</v>
      </c>
      <c r="I18" s="18">
        <f>G18*H18</f>
        <v>165</v>
      </c>
    </row>
    <row r="19" spans="2:9" ht="16.5" x14ac:dyDescent="0.25">
      <c r="B19" s="19" t="s">
        <v>25</v>
      </c>
      <c r="C19" s="73" t="s">
        <v>33</v>
      </c>
      <c r="D19" s="73"/>
      <c r="E19" s="73"/>
      <c r="F19" s="20" t="s">
        <v>37</v>
      </c>
      <c r="G19" s="17">
        <f>3*33</f>
        <v>99</v>
      </c>
      <c r="H19" s="31">
        <v>8</v>
      </c>
      <c r="I19" s="18">
        <f t="shared" ref="I19" si="2">G19*H19</f>
        <v>792</v>
      </c>
    </row>
    <row r="20" spans="2:9" ht="16.5" x14ac:dyDescent="0.25">
      <c r="B20" s="21"/>
      <c r="C20" s="22"/>
      <c r="D20" s="22"/>
      <c r="E20" s="22"/>
      <c r="F20" s="23"/>
      <c r="G20" s="24"/>
      <c r="H20" s="39"/>
      <c r="I20" s="26"/>
    </row>
    <row r="21" spans="2:9" ht="16.5" x14ac:dyDescent="0.25">
      <c r="B21" s="21"/>
      <c r="C21" s="22"/>
      <c r="D21" s="22"/>
      <c r="E21" s="22"/>
      <c r="F21" s="23"/>
      <c r="G21" s="24"/>
      <c r="H21" s="39"/>
      <c r="I21" s="26"/>
    </row>
    <row r="22" spans="2:9" ht="16.5" x14ac:dyDescent="0.25">
      <c r="B22" s="21"/>
      <c r="C22" s="22"/>
      <c r="D22" s="22"/>
      <c r="E22" s="22"/>
      <c r="F22" s="23"/>
      <c r="G22" s="24"/>
      <c r="H22" s="39"/>
      <c r="I22" s="26"/>
    </row>
    <row r="23" spans="2:9" ht="16.5" x14ac:dyDescent="0.25">
      <c r="B23" s="21"/>
      <c r="C23" s="22"/>
      <c r="D23" s="22"/>
      <c r="E23" s="22"/>
      <c r="F23" s="23"/>
      <c r="G23" s="24"/>
      <c r="H23" s="39"/>
      <c r="I23" s="26"/>
    </row>
    <row r="24" spans="2:9" ht="16.5" x14ac:dyDescent="0.25">
      <c r="B24" s="21"/>
      <c r="C24" s="22"/>
      <c r="D24" s="38"/>
      <c r="E24" s="38"/>
      <c r="F24" s="23"/>
      <c r="G24" s="24"/>
      <c r="H24" s="39"/>
      <c r="I24" s="26"/>
    </row>
    <row r="25" spans="2:9" x14ac:dyDescent="0.25">
      <c r="B25" s="70" t="s">
        <v>14</v>
      </c>
      <c r="C25" s="70"/>
      <c r="D25" s="72" t="s">
        <v>15</v>
      </c>
      <c r="E25" s="72"/>
    </row>
    <row r="26" spans="2:9" x14ac:dyDescent="0.25">
      <c r="B26" s="70" t="s">
        <v>16</v>
      </c>
      <c r="C26" s="70"/>
      <c r="D26" s="72"/>
      <c r="E26" s="72"/>
    </row>
    <row r="27" spans="2:9" x14ac:dyDescent="0.25">
      <c r="B27" s="70" t="s">
        <v>17</v>
      </c>
      <c r="C27" s="70"/>
      <c r="D27" s="71">
        <v>46177446</v>
      </c>
      <c r="E27" s="71"/>
    </row>
    <row r="28" spans="2:9" ht="33" customHeight="1" x14ac:dyDescent="0.25">
      <c r="B28" s="29"/>
      <c r="C28" s="29"/>
    </row>
    <row r="29" spans="2:9" x14ac:dyDescent="0.25">
      <c r="B29" s="70" t="s">
        <v>18</v>
      </c>
      <c r="C29" s="70"/>
      <c r="D29" s="72"/>
      <c r="E29" s="72"/>
    </row>
    <row r="30" spans="2:9" x14ac:dyDescent="0.25">
      <c r="B30" s="70" t="s">
        <v>19</v>
      </c>
      <c r="C30" s="70"/>
      <c r="D30" s="72"/>
      <c r="E30" s="72"/>
    </row>
    <row r="31" spans="2:9" x14ac:dyDescent="0.25">
      <c r="B31" s="70" t="s">
        <v>17</v>
      </c>
      <c r="C31" s="70"/>
      <c r="D31" s="71"/>
      <c r="E31" s="71"/>
    </row>
  </sheetData>
  <mergeCells count="27">
    <mergeCell ref="C18:E18"/>
    <mergeCell ref="C17:H17"/>
    <mergeCell ref="C19:E19"/>
    <mergeCell ref="B30:C30"/>
    <mergeCell ref="D30:E30"/>
    <mergeCell ref="B25:C25"/>
    <mergeCell ref="D25:E25"/>
    <mergeCell ref="B31:C31"/>
    <mergeCell ref="D31:E31"/>
    <mergeCell ref="B26:C26"/>
    <mergeCell ref="D26:E26"/>
    <mergeCell ref="B27:C27"/>
    <mergeCell ref="D27:E27"/>
    <mergeCell ref="B29:C29"/>
    <mergeCell ref="D29:E29"/>
    <mergeCell ref="C11:H11"/>
    <mergeCell ref="C5:E5"/>
    <mergeCell ref="C6:H6"/>
    <mergeCell ref="C10:H10"/>
    <mergeCell ref="C16:E16"/>
    <mergeCell ref="C13:E13"/>
    <mergeCell ref="C7:H7"/>
    <mergeCell ref="C8:E8"/>
    <mergeCell ref="C9:E9"/>
    <mergeCell ref="C12:E12"/>
    <mergeCell ref="C14:E14"/>
    <mergeCell ref="C15:E15"/>
  </mergeCells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zoomScale="60" zoomScaleNormal="60" zoomScaleSheetLayoutView="85" zoomScalePage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58" sqref="C58"/>
    </sheetView>
  </sheetViews>
  <sheetFormatPr baseColWidth="10" defaultRowHeight="15" x14ac:dyDescent="0.25"/>
  <cols>
    <col min="1" max="1" width="5" style="1" customWidth="1"/>
    <col min="2" max="2" width="15.42578125" style="1" customWidth="1"/>
    <col min="3" max="3" width="30.85546875" style="1" customWidth="1"/>
    <col min="4" max="4" width="19.5703125" style="1" customWidth="1"/>
    <col min="5" max="5" width="15.85546875" style="1" customWidth="1"/>
    <col min="6" max="6" width="20.7109375" style="1" customWidth="1"/>
    <col min="7" max="7" width="8.85546875" style="1" bestFit="1" customWidth="1"/>
    <col min="8" max="8" width="17.28515625" style="1" bestFit="1" customWidth="1"/>
    <col min="9" max="9" width="26.28515625" style="1" customWidth="1"/>
    <col min="10" max="10" width="16.42578125" style="1" customWidth="1"/>
    <col min="11" max="11" width="7.5703125" style="1" customWidth="1"/>
    <col min="12" max="16384" width="11.42578125" style="1"/>
  </cols>
  <sheetData>
    <row r="1" spans="1:20" x14ac:dyDescent="0.25">
      <c r="J1" s="1">
        <v>1500</v>
      </c>
      <c r="K1" s="1">
        <v>930</v>
      </c>
      <c r="L1" s="1">
        <v>3000</v>
      </c>
      <c r="N1" s="1" t="s">
        <v>22</v>
      </c>
      <c r="O1" s="1">
        <v>8</v>
      </c>
    </row>
    <row r="2" spans="1:20" ht="19.5" customHeight="1" x14ac:dyDescent="0.25">
      <c r="H2" s="2" t="s">
        <v>0</v>
      </c>
      <c r="I2" s="3" t="s">
        <v>78</v>
      </c>
      <c r="J2" s="1">
        <f>J1/30</f>
        <v>50</v>
      </c>
      <c r="K2" s="1">
        <f>K1/30</f>
        <v>31</v>
      </c>
      <c r="L2" s="1">
        <f>L1/30</f>
        <v>100</v>
      </c>
      <c r="N2" s="1" t="s">
        <v>23</v>
      </c>
      <c r="O2" s="1">
        <v>12</v>
      </c>
    </row>
    <row r="3" spans="1:20" ht="19.5" customHeight="1" x14ac:dyDescent="0.25">
      <c r="H3" s="2" t="s">
        <v>1</v>
      </c>
      <c r="I3" s="4">
        <v>44442</v>
      </c>
      <c r="J3" s="1">
        <f>J2/8</f>
        <v>6.25</v>
      </c>
      <c r="K3" s="1">
        <f>K2/8</f>
        <v>3.875</v>
      </c>
      <c r="L3" s="1">
        <f>L2/8</f>
        <v>12.5</v>
      </c>
      <c r="N3" s="1" t="s">
        <v>24</v>
      </c>
      <c r="O3" s="1">
        <v>14</v>
      </c>
    </row>
    <row r="4" spans="1:20" ht="35.25" customHeight="1" x14ac:dyDescent="0.3">
      <c r="A4" s="5"/>
      <c r="B4" s="5"/>
      <c r="C4" s="5"/>
      <c r="D4" s="5"/>
      <c r="E4" s="5"/>
      <c r="F4" s="5"/>
      <c r="G4" s="5"/>
      <c r="H4"/>
      <c r="I4" s="6"/>
      <c r="J4" s="5"/>
      <c r="K4" s="5"/>
      <c r="L4" s="5"/>
      <c r="M4" s="5"/>
      <c r="N4" s="5"/>
      <c r="O4" s="5">
        <f>SUM(O1:O3)</f>
        <v>34</v>
      </c>
      <c r="P4" s="5"/>
      <c r="Q4" s="5"/>
      <c r="R4" s="5"/>
      <c r="S4" s="5"/>
      <c r="T4" s="5"/>
    </row>
    <row r="5" spans="1:20" ht="25.5" customHeight="1" x14ac:dyDescent="0.3">
      <c r="A5" s="7"/>
      <c r="B5" s="55" t="s">
        <v>2</v>
      </c>
      <c r="C5" s="80" t="s">
        <v>3</v>
      </c>
      <c r="D5" s="80"/>
      <c r="E5" s="80"/>
      <c r="F5" s="55" t="s">
        <v>12</v>
      </c>
      <c r="G5" s="56" t="s">
        <v>4</v>
      </c>
      <c r="H5" s="56" t="s">
        <v>5</v>
      </c>
      <c r="I5" s="55" t="s">
        <v>6</v>
      </c>
      <c r="J5" s="7"/>
      <c r="K5" s="7"/>
      <c r="L5" s="7"/>
      <c r="M5"/>
      <c r="N5"/>
      <c r="O5"/>
      <c r="P5"/>
      <c r="Q5"/>
      <c r="R5"/>
      <c r="S5"/>
      <c r="T5" s="7"/>
    </row>
    <row r="6" spans="1:20" ht="35.25" customHeight="1" x14ac:dyDescent="0.3">
      <c r="A6" s="7"/>
      <c r="B6" s="36"/>
      <c r="C6" s="63" t="s">
        <v>27</v>
      </c>
      <c r="D6" s="63"/>
      <c r="E6" s="63"/>
      <c r="F6" s="63"/>
      <c r="G6" s="63"/>
      <c r="H6" s="63"/>
      <c r="I6" s="11">
        <f>I7+I18+I34</f>
        <v>29964</v>
      </c>
      <c r="J6" s="11"/>
      <c r="K6" s="12"/>
      <c r="L6" s="7"/>
      <c r="M6"/>
      <c r="N6"/>
      <c r="O6"/>
      <c r="P6"/>
      <c r="Q6"/>
      <c r="R6"/>
      <c r="S6"/>
      <c r="T6" s="5"/>
    </row>
    <row r="7" spans="1:20" ht="16.5" x14ac:dyDescent="0.3">
      <c r="A7" s="5"/>
      <c r="B7" s="13" t="s">
        <v>7</v>
      </c>
      <c r="C7" s="64" t="s">
        <v>39</v>
      </c>
      <c r="D7" s="64"/>
      <c r="E7" s="64"/>
      <c r="F7" s="64"/>
      <c r="G7" s="64"/>
      <c r="H7" s="64"/>
      <c r="I7" s="14">
        <f>I8+I11+I17</f>
        <v>23623.875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6.5" x14ac:dyDescent="0.3">
      <c r="A8" s="5"/>
      <c r="B8" s="49" t="s">
        <v>11</v>
      </c>
      <c r="C8" s="74" t="s">
        <v>42</v>
      </c>
      <c r="D8" s="75"/>
      <c r="E8" s="75"/>
      <c r="F8" s="75"/>
      <c r="G8" s="75"/>
      <c r="H8" s="76"/>
      <c r="I8" s="53">
        <f>SUM(I9:I10)</f>
        <v>9900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6.5" x14ac:dyDescent="0.3">
      <c r="A9" s="5"/>
      <c r="B9" s="19" t="s">
        <v>45</v>
      </c>
      <c r="C9" s="73" t="s">
        <v>43</v>
      </c>
      <c r="D9" s="73"/>
      <c r="E9" s="73"/>
      <c r="F9" s="57" t="s">
        <v>37</v>
      </c>
      <c r="G9" s="17">
        <f>3*33</f>
        <v>99</v>
      </c>
      <c r="H9" s="31">
        <v>50</v>
      </c>
      <c r="I9" s="54">
        <f t="shared" ref="I9:I10" si="0">G9*H9</f>
        <v>4950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6.5" x14ac:dyDescent="0.3">
      <c r="A10" s="5"/>
      <c r="B10" s="19" t="s">
        <v>46</v>
      </c>
      <c r="C10" s="73" t="s">
        <v>44</v>
      </c>
      <c r="D10" s="73"/>
      <c r="E10" s="73"/>
      <c r="F10" s="57" t="s">
        <v>37</v>
      </c>
      <c r="G10" s="17">
        <f>3*33</f>
        <v>99</v>
      </c>
      <c r="H10" s="31">
        <v>50</v>
      </c>
      <c r="I10" s="54">
        <f t="shared" si="0"/>
        <v>4950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6.5" x14ac:dyDescent="0.3">
      <c r="A11" s="5"/>
      <c r="B11" s="49" t="s">
        <v>25</v>
      </c>
      <c r="C11" s="74" t="s">
        <v>54</v>
      </c>
      <c r="D11" s="75"/>
      <c r="E11" s="75"/>
      <c r="F11" s="75"/>
      <c r="G11" s="75"/>
      <c r="H11" s="76"/>
      <c r="I11" s="53">
        <f>SUM(I12:I20)</f>
        <v>13616.625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6.5" x14ac:dyDescent="0.3">
      <c r="A12" s="5"/>
      <c r="B12" s="19" t="s">
        <v>49</v>
      </c>
      <c r="C12" s="73" t="s">
        <v>68</v>
      </c>
      <c r="D12" s="73"/>
      <c r="E12" s="73"/>
      <c r="F12" s="57" t="s">
        <v>37</v>
      </c>
      <c r="G12" s="17">
        <f>2*33</f>
        <v>66</v>
      </c>
      <c r="H12" s="31">
        <v>6.25</v>
      </c>
      <c r="I12" s="54">
        <f t="shared" ref="I12:I16" si="1">G12*H12</f>
        <v>412.5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6.5" x14ac:dyDescent="0.3">
      <c r="A13" s="5"/>
      <c r="B13" s="19" t="s">
        <v>50</v>
      </c>
      <c r="C13" s="65" t="s">
        <v>69</v>
      </c>
      <c r="D13" s="66"/>
      <c r="E13" s="67"/>
      <c r="F13" s="57" t="s">
        <v>37</v>
      </c>
      <c r="G13" s="17">
        <f>16*33</f>
        <v>528</v>
      </c>
      <c r="H13" s="31">
        <v>6.25</v>
      </c>
      <c r="I13" s="54">
        <f t="shared" si="1"/>
        <v>3300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6.5" x14ac:dyDescent="0.3">
      <c r="A14" s="5"/>
      <c r="B14" s="19" t="s">
        <v>51</v>
      </c>
      <c r="C14" s="65" t="s">
        <v>70</v>
      </c>
      <c r="D14" s="66"/>
      <c r="E14" s="67"/>
      <c r="F14" s="57" t="s">
        <v>37</v>
      </c>
      <c r="G14" s="17">
        <f>8*33</f>
        <v>264</v>
      </c>
      <c r="H14" s="31">
        <v>6.25</v>
      </c>
      <c r="I14" s="54">
        <f t="shared" si="1"/>
        <v>1650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6.5" customHeight="1" x14ac:dyDescent="0.3">
      <c r="A15" s="5"/>
      <c r="B15" s="19" t="s">
        <v>48</v>
      </c>
      <c r="C15" s="73" t="s">
        <v>67</v>
      </c>
      <c r="D15" s="73"/>
      <c r="E15" s="73"/>
      <c r="F15" s="57" t="s">
        <v>37</v>
      </c>
      <c r="G15" s="17">
        <f>1*33</f>
        <v>33</v>
      </c>
      <c r="H15" s="31">
        <v>6.25</v>
      </c>
      <c r="I15" s="54">
        <f t="shared" si="1"/>
        <v>206.25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6.5" customHeight="1" x14ac:dyDescent="0.3">
      <c r="A16" s="5"/>
      <c r="B16" s="19" t="s">
        <v>52</v>
      </c>
      <c r="C16" s="73" t="s">
        <v>71</v>
      </c>
      <c r="D16" s="73"/>
      <c r="E16" s="73"/>
      <c r="F16" s="57" t="s">
        <v>37</v>
      </c>
      <c r="G16" s="17">
        <f>1*33</f>
        <v>33</v>
      </c>
      <c r="H16" s="31">
        <v>6.25</v>
      </c>
      <c r="I16" s="54">
        <f t="shared" si="1"/>
        <v>206.25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16" ht="15.75" customHeight="1" x14ac:dyDescent="0.25">
      <c r="B17" s="49" t="s">
        <v>52</v>
      </c>
      <c r="C17" s="74" t="s">
        <v>66</v>
      </c>
      <c r="D17" s="75"/>
      <c r="E17" s="76"/>
      <c r="F17" s="50" t="s">
        <v>37</v>
      </c>
      <c r="G17" s="51">
        <f>0.5*33</f>
        <v>16.5</v>
      </c>
      <c r="H17" s="52">
        <v>6.5</v>
      </c>
      <c r="I17" s="53">
        <f t="shared" ref="I17" si="2">G17*H17</f>
        <v>107.25</v>
      </c>
    </row>
    <row r="18" spans="2:16" ht="16.5" x14ac:dyDescent="0.25">
      <c r="B18" s="13" t="s">
        <v>10</v>
      </c>
      <c r="C18" s="64" t="s">
        <v>40</v>
      </c>
      <c r="D18" s="64"/>
      <c r="E18" s="64"/>
      <c r="F18" s="64"/>
      <c r="G18" s="64"/>
      <c r="H18" s="64"/>
      <c r="I18" s="14">
        <f>I19+I22+I32+I33</f>
        <v>5878.125</v>
      </c>
      <c r="J18" s="33"/>
      <c r="O18" s="30"/>
      <c r="P18" s="30"/>
    </row>
    <row r="19" spans="2:16" ht="19.5" customHeight="1" x14ac:dyDescent="0.25">
      <c r="B19" s="49" t="s">
        <v>11</v>
      </c>
      <c r="C19" s="74" t="s">
        <v>42</v>
      </c>
      <c r="D19" s="75"/>
      <c r="E19" s="75"/>
      <c r="F19" s="75"/>
      <c r="G19" s="75"/>
      <c r="H19" s="76"/>
      <c r="I19" s="53">
        <f>SUM(I20:I21)</f>
        <v>1237.5</v>
      </c>
    </row>
    <row r="20" spans="2:16" ht="19.5" customHeight="1" x14ac:dyDescent="0.25">
      <c r="B20" s="19" t="s">
        <v>45</v>
      </c>
      <c r="C20" s="73" t="s">
        <v>43</v>
      </c>
      <c r="D20" s="73"/>
      <c r="E20" s="73"/>
      <c r="F20" s="57" t="s">
        <v>37</v>
      </c>
      <c r="G20" s="17">
        <f>3*33</f>
        <v>99</v>
      </c>
      <c r="H20" s="31">
        <v>6.25</v>
      </c>
      <c r="I20" s="54">
        <f t="shared" ref="I20:I32" si="3">G20*H20</f>
        <v>618.75</v>
      </c>
    </row>
    <row r="21" spans="2:16" ht="19.5" customHeight="1" x14ac:dyDescent="0.25">
      <c r="B21" s="19" t="s">
        <v>46</v>
      </c>
      <c r="C21" s="73" t="s">
        <v>44</v>
      </c>
      <c r="D21" s="73"/>
      <c r="E21" s="73"/>
      <c r="F21" s="57" t="s">
        <v>37</v>
      </c>
      <c r="G21" s="17">
        <f>3*33</f>
        <v>99</v>
      </c>
      <c r="H21" s="31">
        <v>6.25</v>
      </c>
      <c r="I21" s="54">
        <f t="shared" si="3"/>
        <v>618.75</v>
      </c>
    </row>
    <row r="22" spans="2:16" ht="19.5" customHeight="1" x14ac:dyDescent="0.25">
      <c r="B22" s="49" t="s">
        <v>25</v>
      </c>
      <c r="C22" s="74" t="s">
        <v>54</v>
      </c>
      <c r="D22" s="75"/>
      <c r="E22" s="75"/>
      <c r="F22" s="75"/>
      <c r="G22" s="75"/>
      <c r="H22" s="76"/>
      <c r="I22" s="53">
        <f>SUM(I23:I30)</f>
        <v>3712.5</v>
      </c>
    </row>
    <row r="23" spans="2:16" ht="19.5" customHeight="1" x14ac:dyDescent="0.25">
      <c r="B23" s="19" t="s">
        <v>49</v>
      </c>
      <c r="C23" s="73" t="s">
        <v>55</v>
      </c>
      <c r="D23" s="73"/>
      <c r="E23" s="73"/>
      <c r="F23" s="57" t="s">
        <v>37</v>
      </c>
      <c r="G23" s="17">
        <f>2*33</f>
        <v>66</v>
      </c>
      <c r="H23" s="31">
        <v>6.25</v>
      </c>
      <c r="I23" s="54">
        <f t="shared" si="3"/>
        <v>412.5</v>
      </c>
    </row>
    <row r="24" spans="2:16" ht="19.5" customHeight="1" x14ac:dyDescent="0.25">
      <c r="B24" s="19" t="s">
        <v>50</v>
      </c>
      <c r="C24" s="73" t="s">
        <v>56</v>
      </c>
      <c r="D24" s="73"/>
      <c r="E24" s="73"/>
      <c r="F24" s="57" t="s">
        <v>37</v>
      </c>
      <c r="G24" s="17">
        <f>2*33</f>
        <v>66</v>
      </c>
      <c r="H24" s="31">
        <v>6.25</v>
      </c>
      <c r="I24" s="54">
        <f t="shared" si="3"/>
        <v>412.5</v>
      </c>
    </row>
    <row r="25" spans="2:16" ht="29.25" customHeight="1" x14ac:dyDescent="0.25">
      <c r="B25" s="19" t="s">
        <v>51</v>
      </c>
      <c r="C25" s="73" t="s">
        <v>57</v>
      </c>
      <c r="D25" s="73"/>
      <c r="E25" s="73"/>
      <c r="F25" s="57" t="s">
        <v>37</v>
      </c>
      <c r="G25" s="17">
        <f>4*33</f>
        <v>132</v>
      </c>
      <c r="H25" s="31">
        <v>6.25</v>
      </c>
      <c r="I25" s="54">
        <f t="shared" si="3"/>
        <v>825</v>
      </c>
    </row>
    <row r="26" spans="2:16" ht="29.25" customHeight="1" x14ac:dyDescent="0.25">
      <c r="B26" s="19" t="s">
        <v>48</v>
      </c>
      <c r="C26" s="73" t="s">
        <v>58</v>
      </c>
      <c r="D26" s="73"/>
      <c r="E26" s="73"/>
      <c r="F26" s="57" t="s">
        <v>37</v>
      </c>
      <c r="G26" s="17">
        <f>3*33</f>
        <v>99</v>
      </c>
      <c r="H26" s="31">
        <v>6.25</v>
      </c>
      <c r="I26" s="54">
        <f t="shared" si="3"/>
        <v>618.75</v>
      </c>
    </row>
    <row r="27" spans="2:16" ht="19.5" customHeight="1" x14ac:dyDescent="0.25">
      <c r="B27" s="19" t="s">
        <v>52</v>
      </c>
      <c r="C27" s="73" t="s">
        <v>62</v>
      </c>
      <c r="D27" s="73"/>
      <c r="E27" s="73"/>
      <c r="F27" s="57" t="s">
        <v>37</v>
      </c>
      <c r="G27" s="17">
        <f>3*33</f>
        <v>99</v>
      </c>
      <c r="H27" s="31">
        <v>6.25</v>
      </c>
      <c r="I27" s="54">
        <f t="shared" si="3"/>
        <v>618.75</v>
      </c>
    </row>
    <row r="28" spans="2:16" ht="19.5" customHeight="1" x14ac:dyDescent="0.25">
      <c r="B28" s="19" t="s">
        <v>53</v>
      </c>
      <c r="C28" s="73" t="s">
        <v>63</v>
      </c>
      <c r="D28" s="73"/>
      <c r="E28" s="73"/>
      <c r="F28" s="57" t="s">
        <v>37</v>
      </c>
      <c r="G28" s="17">
        <f>2*33</f>
        <v>66</v>
      </c>
      <c r="H28" s="31">
        <v>6.25</v>
      </c>
      <c r="I28" s="54">
        <f t="shared" si="3"/>
        <v>412.5</v>
      </c>
    </row>
    <row r="29" spans="2:16" ht="29.25" customHeight="1" x14ac:dyDescent="0.25">
      <c r="B29" s="19" t="s">
        <v>59</v>
      </c>
      <c r="C29" s="73" t="s">
        <v>64</v>
      </c>
      <c r="D29" s="73"/>
      <c r="E29" s="73"/>
      <c r="F29" s="57" t="s">
        <v>37</v>
      </c>
      <c r="G29" s="17">
        <f>1*33</f>
        <v>33</v>
      </c>
      <c r="H29" s="31">
        <v>6.25</v>
      </c>
      <c r="I29" s="54">
        <f t="shared" si="3"/>
        <v>206.25</v>
      </c>
    </row>
    <row r="30" spans="2:16" ht="19.5" customHeight="1" x14ac:dyDescent="0.25">
      <c r="B30" s="19" t="s">
        <v>60</v>
      </c>
      <c r="C30" s="73" t="s">
        <v>65</v>
      </c>
      <c r="D30" s="73"/>
      <c r="E30" s="73"/>
      <c r="F30" s="57" t="s">
        <v>37</v>
      </c>
      <c r="G30" s="17">
        <f>1*33</f>
        <v>33</v>
      </c>
      <c r="H30" s="31">
        <v>6.25</v>
      </c>
      <c r="I30" s="54">
        <f t="shared" si="3"/>
        <v>206.25</v>
      </c>
    </row>
    <row r="31" spans="2:16" ht="19.5" customHeight="1" x14ac:dyDescent="0.25">
      <c r="B31" s="19" t="s">
        <v>61</v>
      </c>
      <c r="C31" s="73" t="s">
        <v>72</v>
      </c>
      <c r="D31" s="73"/>
      <c r="E31" s="73"/>
      <c r="F31" s="57" t="s">
        <v>37</v>
      </c>
      <c r="G31" s="17">
        <f>1*33</f>
        <v>33</v>
      </c>
      <c r="H31" s="31">
        <v>7.25</v>
      </c>
      <c r="I31" s="54">
        <f t="shared" ref="I31" si="4">G31*H31</f>
        <v>239.25</v>
      </c>
    </row>
    <row r="32" spans="2:16" ht="20.25" customHeight="1" x14ac:dyDescent="0.25">
      <c r="B32" s="49" t="s">
        <v>20</v>
      </c>
      <c r="C32" s="77" t="s">
        <v>66</v>
      </c>
      <c r="D32" s="78"/>
      <c r="E32" s="79"/>
      <c r="F32" s="50" t="s">
        <v>37</v>
      </c>
      <c r="G32" s="51">
        <f>0.5*33</f>
        <v>16.5</v>
      </c>
      <c r="H32" s="52">
        <v>6.25</v>
      </c>
      <c r="I32" s="53">
        <f t="shared" si="3"/>
        <v>103.125</v>
      </c>
    </row>
    <row r="33" spans="2:9" ht="20.25" customHeight="1" x14ac:dyDescent="0.25">
      <c r="B33" s="49" t="s">
        <v>21</v>
      </c>
      <c r="C33" s="59" t="s">
        <v>79</v>
      </c>
      <c r="D33" s="60"/>
      <c r="E33" s="61"/>
      <c r="F33" s="50" t="s">
        <v>37</v>
      </c>
      <c r="G33" s="51">
        <f>4*33</f>
        <v>132</v>
      </c>
      <c r="H33" s="52">
        <v>6.25</v>
      </c>
      <c r="I33" s="53">
        <f t="shared" ref="I33" si="5">G33*H33</f>
        <v>825</v>
      </c>
    </row>
    <row r="34" spans="2:9" ht="15" customHeight="1" x14ac:dyDescent="0.25">
      <c r="B34" s="13" t="s">
        <v>30</v>
      </c>
      <c r="C34" s="64" t="s">
        <v>13</v>
      </c>
      <c r="D34" s="64"/>
      <c r="E34" s="64"/>
      <c r="F34" s="64"/>
      <c r="G34" s="64"/>
      <c r="H34" s="64"/>
      <c r="I34" s="14">
        <f>SUM(I35:I36)</f>
        <v>462</v>
      </c>
    </row>
    <row r="35" spans="2:9" ht="27" customHeight="1" x14ac:dyDescent="0.25">
      <c r="B35" s="19" t="s">
        <v>31</v>
      </c>
      <c r="C35" s="73" t="s">
        <v>34</v>
      </c>
      <c r="D35" s="73"/>
      <c r="E35" s="73"/>
      <c r="F35" s="20" t="s">
        <v>38</v>
      </c>
      <c r="G35" s="17">
        <f>1*33</f>
        <v>33</v>
      </c>
      <c r="H35" s="31">
        <v>5</v>
      </c>
      <c r="I35" s="18">
        <f>G35*H35</f>
        <v>165</v>
      </c>
    </row>
    <row r="36" spans="2:9" ht="15" customHeight="1" x14ac:dyDescent="0.25">
      <c r="B36" s="19" t="s">
        <v>32</v>
      </c>
      <c r="C36" s="73" t="s">
        <v>33</v>
      </c>
      <c r="D36" s="73"/>
      <c r="E36" s="73"/>
      <c r="F36" s="20" t="s">
        <v>38</v>
      </c>
      <c r="G36" s="17">
        <f>3*33</f>
        <v>99</v>
      </c>
      <c r="H36" s="31">
        <v>3</v>
      </c>
      <c r="I36" s="18">
        <f t="shared" ref="I36" si="6">G36*H36</f>
        <v>297</v>
      </c>
    </row>
    <row r="37" spans="2:9" ht="15" customHeight="1" x14ac:dyDescent="0.25">
      <c r="B37" s="32"/>
      <c r="C37" s="37"/>
      <c r="D37" s="37"/>
      <c r="E37" s="37"/>
      <c r="F37" s="23"/>
      <c r="G37" s="24"/>
      <c r="H37" s="25"/>
      <c r="I37" s="26"/>
    </row>
    <row r="38" spans="2:9" ht="15" customHeight="1" x14ac:dyDescent="0.25">
      <c r="B38" s="32"/>
      <c r="C38" s="37"/>
      <c r="D38" s="37"/>
      <c r="E38" s="37"/>
      <c r="F38" s="23"/>
      <c r="G38" s="24"/>
      <c r="H38" s="25"/>
      <c r="I38" s="26"/>
    </row>
    <row r="39" spans="2:9" ht="15" customHeight="1" x14ac:dyDescent="0.25">
      <c r="B39" s="32"/>
      <c r="C39" s="37"/>
      <c r="D39" s="37"/>
      <c r="E39" s="37"/>
      <c r="F39" s="23"/>
      <c r="G39" s="24"/>
      <c r="H39" s="25"/>
      <c r="I39" s="26"/>
    </row>
    <row r="40" spans="2:9" ht="16.5" x14ac:dyDescent="0.25">
      <c r="B40" s="21"/>
      <c r="C40" s="22"/>
      <c r="D40" s="22"/>
      <c r="E40" s="22"/>
      <c r="F40" s="27"/>
      <c r="G40" s="24"/>
      <c r="H40" s="28"/>
      <c r="I40" s="26"/>
    </row>
    <row r="41" spans="2:9" x14ac:dyDescent="0.25">
      <c r="B41" s="70" t="s">
        <v>14</v>
      </c>
      <c r="C41" s="70"/>
      <c r="D41" s="72" t="s">
        <v>15</v>
      </c>
      <c r="E41" s="72"/>
    </row>
    <row r="42" spans="2:9" x14ac:dyDescent="0.25">
      <c r="B42" s="70" t="s">
        <v>16</v>
      </c>
      <c r="C42" s="70"/>
      <c r="D42" s="72"/>
      <c r="E42" s="72"/>
    </row>
    <row r="43" spans="2:9" x14ac:dyDescent="0.25">
      <c r="B43" s="70" t="s">
        <v>17</v>
      </c>
      <c r="C43" s="70"/>
      <c r="D43" s="71">
        <v>46177446</v>
      </c>
      <c r="E43" s="71"/>
    </row>
    <row r="44" spans="2:9" ht="33" customHeight="1" x14ac:dyDescent="0.25">
      <c r="B44" s="29"/>
      <c r="C44" s="29"/>
    </row>
    <row r="45" spans="2:9" x14ac:dyDescent="0.25">
      <c r="B45" s="70" t="s">
        <v>18</v>
      </c>
      <c r="C45" s="70"/>
      <c r="D45" s="72"/>
      <c r="E45" s="72"/>
    </row>
    <row r="46" spans="2:9" x14ac:dyDescent="0.25">
      <c r="B46" s="70" t="s">
        <v>19</v>
      </c>
      <c r="C46" s="70"/>
      <c r="D46" s="72"/>
      <c r="E46" s="72"/>
    </row>
    <row r="47" spans="2:9" x14ac:dyDescent="0.25">
      <c r="B47" s="70" t="s">
        <v>17</v>
      </c>
      <c r="C47" s="70"/>
      <c r="D47" s="71"/>
      <c r="E47" s="71"/>
    </row>
  </sheetData>
  <mergeCells count="44">
    <mergeCell ref="C5:E5"/>
    <mergeCell ref="C6:H6"/>
    <mergeCell ref="C7:H7"/>
    <mergeCell ref="C17:E17"/>
    <mergeCell ref="C14:E14"/>
    <mergeCell ref="C19:H19"/>
    <mergeCell ref="C9:E9"/>
    <mergeCell ref="C10:E10"/>
    <mergeCell ref="C25:E25"/>
    <mergeCell ref="C24:E24"/>
    <mergeCell ref="C23:E23"/>
    <mergeCell ref="C20:E20"/>
    <mergeCell ref="C21:E21"/>
    <mergeCell ref="B46:C46"/>
    <mergeCell ref="D46:E46"/>
    <mergeCell ref="B47:C47"/>
    <mergeCell ref="D47:E47"/>
    <mergeCell ref="C34:H34"/>
    <mergeCell ref="C35:E35"/>
    <mergeCell ref="C36:E36"/>
    <mergeCell ref="B42:C42"/>
    <mergeCell ref="D42:E42"/>
    <mergeCell ref="B43:C43"/>
    <mergeCell ref="D43:E43"/>
    <mergeCell ref="B45:C45"/>
    <mergeCell ref="D45:E45"/>
    <mergeCell ref="B41:C41"/>
    <mergeCell ref="D41:E41"/>
    <mergeCell ref="C33:E33"/>
    <mergeCell ref="C12:E12"/>
    <mergeCell ref="C13:E13"/>
    <mergeCell ref="C15:E15"/>
    <mergeCell ref="C8:H8"/>
    <mergeCell ref="C11:H11"/>
    <mergeCell ref="C16:E16"/>
    <mergeCell ref="C27:E27"/>
    <mergeCell ref="C28:E28"/>
    <mergeCell ref="C29:E29"/>
    <mergeCell ref="C30:E30"/>
    <mergeCell ref="C32:E32"/>
    <mergeCell ref="C22:H22"/>
    <mergeCell ref="C31:E31"/>
    <mergeCell ref="C18:H18"/>
    <mergeCell ref="C26:E26"/>
  </mergeCells>
  <pageMargins left="0.7" right="0.7" top="0.75" bottom="0.75" header="0.3" footer="0.3"/>
  <pageSetup paperSize="9" scale="55" orientation="portrait" r:id="rId1"/>
  <ignoredErrors>
    <ignoredError sqref="I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9" sqref="D9"/>
    </sheetView>
  </sheetViews>
  <sheetFormatPr baseColWidth="10" defaultRowHeight="15" x14ac:dyDescent="0.25"/>
  <sheetData>
    <row r="1" spans="1:3" x14ac:dyDescent="0.25">
      <c r="A1" s="40" t="s">
        <v>35</v>
      </c>
      <c r="B1" s="41"/>
      <c r="C1" s="42"/>
    </row>
    <row r="2" spans="1:3" x14ac:dyDescent="0.25">
      <c r="A2" s="43" t="s">
        <v>41</v>
      </c>
      <c r="B2" s="44"/>
      <c r="C2" s="45"/>
    </row>
    <row r="3" spans="1:3" x14ac:dyDescent="0.25">
      <c r="A3" s="43"/>
      <c r="B3" s="44"/>
      <c r="C3" s="45"/>
    </row>
    <row r="4" spans="1:3" x14ac:dyDescent="0.25">
      <c r="A4" s="43"/>
      <c r="B4" s="44"/>
      <c r="C4" s="45"/>
    </row>
    <row r="5" spans="1:3" x14ac:dyDescent="0.25">
      <c r="A5" s="46"/>
      <c r="B5" s="47"/>
      <c r="C5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GESTIÓN RRSS</vt:lpstr>
      <vt:lpstr>IMA - IAA</vt:lpstr>
      <vt:lpstr>CONSIDERACIONES</vt:lpstr>
      <vt:lpstr>'GESTIÓN RRSS'!Área_de_impresión</vt:lpstr>
      <vt:lpstr>'IMA - IAA'!Área_de_impresión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2021-08-03T16:50:33Z</dcterms:created>
  <dcterms:modified xsi:type="dcterms:W3CDTF">2021-09-06T18:00:06Z</dcterms:modified>
</cp:coreProperties>
</file>