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35" yWindow="45" windowWidth="20730" windowHeight="9525" firstSheet="1" activeTab="3"/>
  </bookViews>
  <sheets>
    <sheet name="LISTA DE ACTIVIDADES" sheetId="2" r:id="rId1"/>
    <sheet name="ENTREGABLES" sheetId="3" r:id="rId2"/>
    <sheet name="ESTMACION" sheetId="4" r:id="rId3"/>
    <sheet name="PRESUPUESTO BASE" sheetId="5" r:id="rId4"/>
    <sheet name="PRESUPUESTO POR FASE" sheetId="6" r:id="rId5"/>
    <sheet name="INDICADORES" sheetId="7" r:id="rId6"/>
  </sheets>
  <externalReferences>
    <externalReference r:id="rId7"/>
  </externalReferences>
  <calcPr calcId="144525"/>
</workbook>
</file>

<file path=xl/calcChain.xml><?xml version="1.0" encoding="utf-8"?>
<calcChain xmlns="http://schemas.openxmlformats.org/spreadsheetml/2006/main">
  <c r="L40" i="5" l="1"/>
  <c r="M40" i="5" s="1"/>
  <c r="N40" i="5" s="1"/>
  <c r="O40" i="5" s="1"/>
  <c r="P40" i="5" s="1"/>
  <c r="Q40" i="5" s="1"/>
  <c r="R40" i="5" s="1"/>
  <c r="S40" i="5" s="1"/>
  <c r="T40" i="5" s="1"/>
  <c r="U40" i="5" s="1"/>
  <c r="V40" i="5" s="1"/>
  <c r="W40" i="5" s="1"/>
  <c r="X40" i="5" s="1"/>
  <c r="Y40" i="5" s="1"/>
  <c r="Z40" i="5" s="1"/>
  <c r="AA40" i="5" s="1"/>
  <c r="AB40" i="5" s="1"/>
  <c r="J17" i="2" l="1"/>
  <c r="N16" i="2"/>
  <c r="J16" i="2"/>
  <c r="J15" i="2"/>
  <c r="J14" i="2"/>
  <c r="J13" i="2"/>
  <c r="J12" i="2"/>
  <c r="J11" i="2"/>
  <c r="J10" i="2"/>
  <c r="J9" i="2"/>
  <c r="J8" i="2"/>
  <c r="J7" i="2"/>
  <c r="J6" i="2"/>
  <c r="J5" i="2"/>
  <c r="C33" i="6"/>
  <c r="C30" i="6"/>
  <c r="C29" i="6"/>
  <c r="C20" i="6"/>
  <c r="C17" i="6"/>
  <c r="C11" i="6"/>
  <c r="C4" i="6"/>
  <c r="X28" i="5" l="1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T26" i="5"/>
  <c r="Q26" i="5"/>
  <c r="M26" i="5"/>
  <c r="Y26" i="5"/>
  <c r="G21" i="4"/>
  <c r="G30" i="4"/>
  <c r="F30" i="4"/>
  <c r="G28" i="4" s="1"/>
  <c r="F21" i="4"/>
  <c r="G23" i="4" l="1"/>
  <c r="G27" i="4"/>
  <c r="G26" i="4"/>
  <c r="G24" i="4"/>
  <c r="F18" i="4"/>
  <c r="F12" i="4"/>
  <c r="F5" i="4"/>
  <c r="P30" i="4"/>
  <c r="G12" i="4" l="1"/>
  <c r="G5" i="4"/>
  <c r="G3" i="4"/>
  <c r="G7" i="4"/>
  <c r="G17" i="4"/>
  <c r="G4" i="4"/>
  <c r="G8" i="4"/>
  <c r="G14" i="4"/>
  <c r="G19" i="4"/>
  <c r="G29" i="4"/>
  <c r="G10" i="4"/>
  <c r="G16" i="4"/>
  <c r="G20" i="4"/>
  <c r="G11" i="4" l="1"/>
  <c r="G9" i="4"/>
  <c r="G15" i="4"/>
  <c r="G2" i="4"/>
  <c r="G6" i="4"/>
  <c r="G13" i="4"/>
  <c r="G18" i="4"/>
</calcChain>
</file>

<file path=xl/sharedStrings.xml><?xml version="1.0" encoding="utf-8"?>
<sst xmlns="http://schemas.openxmlformats.org/spreadsheetml/2006/main" count="377" uniqueCount="200">
  <si>
    <t>FECHA INICIO</t>
  </si>
  <si>
    <t>3.1.1</t>
  </si>
  <si>
    <t>Pruebas</t>
  </si>
  <si>
    <t>GESTIÓN DE LA INTEGRACIÓN DEL PROYECTO</t>
  </si>
  <si>
    <t>GESTIÓN DEL ALCANCE DEL PROYECTO</t>
  </si>
  <si>
    <t>Planificar el alcance</t>
  </si>
  <si>
    <t>Desarrollar requisitos</t>
  </si>
  <si>
    <t>Definir el Alcance</t>
  </si>
  <si>
    <t>Crear EDTS/WBS</t>
  </si>
  <si>
    <t>Validar el alcance</t>
  </si>
  <si>
    <t>Controlar el alcance</t>
  </si>
  <si>
    <t>GESTIÓN DEL TIEMPO</t>
  </si>
  <si>
    <t>Definir las actividades</t>
  </si>
  <si>
    <t>Secuenciar las actividades</t>
  </si>
  <si>
    <t>Estimar los recursos de las actividades</t>
  </si>
  <si>
    <t>Estimar duración de las actividades</t>
  </si>
  <si>
    <t>Desarrollar cronograma</t>
  </si>
  <si>
    <t>1.1</t>
  </si>
  <si>
    <t>1.1, 1.2</t>
  </si>
  <si>
    <t>PAQUETE DE TRABAJO</t>
  </si>
  <si>
    <t>1.2</t>
  </si>
  <si>
    <t>2.1</t>
  </si>
  <si>
    <t>2.2</t>
  </si>
  <si>
    <t>2.3</t>
  </si>
  <si>
    <t>2.4</t>
  </si>
  <si>
    <t>2.5</t>
  </si>
  <si>
    <t>2.6</t>
  </si>
  <si>
    <t>3.1</t>
  </si>
  <si>
    <t>3.1.1.1</t>
  </si>
  <si>
    <t>3.1.1.2</t>
  </si>
  <si>
    <t>3.1.2</t>
  </si>
  <si>
    <t>3.1.2.1</t>
  </si>
  <si>
    <t>3.1.2.2</t>
  </si>
  <si>
    <t>3.1.2.3</t>
  </si>
  <si>
    <t>3.1.3</t>
  </si>
  <si>
    <t>3.2</t>
  </si>
  <si>
    <t>3.3</t>
  </si>
  <si>
    <t>3.4</t>
  </si>
  <si>
    <t>3.5</t>
  </si>
  <si>
    <t>4.1</t>
  </si>
  <si>
    <t>4.2</t>
  </si>
  <si>
    <t>CODIGO WBS</t>
  </si>
  <si>
    <t>NOMBRE DE LA ACTIVIDAD</t>
  </si>
  <si>
    <t>Capacitaciones</t>
  </si>
  <si>
    <t>Plan de capacitación</t>
  </si>
  <si>
    <t>Desarrollo de la capacitación</t>
  </si>
  <si>
    <t>Migración</t>
  </si>
  <si>
    <t>Análisis</t>
  </si>
  <si>
    <t>Implementación</t>
  </si>
  <si>
    <t>Estimar los costos</t>
  </si>
  <si>
    <t>Determinar el precupuesto</t>
  </si>
  <si>
    <t>GESTIÓN DEL COSTO</t>
  </si>
  <si>
    <t>ACTIVIDAD DEL PAQUETE DE TRABAJO</t>
  </si>
  <si>
    <t>ACTIVIDAD PREDECESORA</t>
  </si>
  <si>
    <t>2.1, 2.2</t>
  </si>
  <si>
    <t>2.3, 2.5</t>
  </si>
  <si>
    <t>3.1, 3.2</t>
  </si>
  <si>
    <t>PERSONA RESPONSABLE</t>
  </si>
  <si>
    <t>SECUENCIA</t>
  </si>
  <si>
    <t>FECHA FINALIZACIÓN</t>
  </si>
  <si>
    <t>LISTA DE ENTERGABLES</t>
  </si>
  <si>
    <t>BOLSA RESELLABLE</t>
  </si>
  <si>
    <t>ACTA DE ENTREGA</t>
  </si>
  <si>
    <t>CD CON LABEL: GRUPO 10AN, NOMBRE DE PROYECTO, INTEGRANTES, GRUO DEL PROYECTO #</t>
  </si>
  <si>
    <t>CONTENIDO DEL CD:</t>
  </si>
  <si>
    <t>1. GESTIÓN DE LA INTEGRACIÓN</t>
  </si>
  <si>
    <t>1.1. PLAN DE GESTIÓN</t>
  </si>
  <si>
    <t>1.2. PROJECT CHARTER</t>
  </si>
  <si>
    <t>2. GESTIÓN DE LOS STAKEHOLDERS</t>
  </si>
  <si>
    <t>2.2. LISTA DE STAKEHOLDERS</t>
  </si>
  <si>
    <t>2.3. ESTRATEGIAS PLAN DE GESTIÓN DE LOS STAKEHOLDERS</t>
  </si>
  <si>
    <t>2.4. ANALISIS DE LOS STAKEHOLDERS</t>
  </si>
  <si>
    <t>2.5. ENCUESTAS (SIMULACION)</t>
  </si>
  <si>
    <t>3. GESTIÓN DEL ALCANCE</t>
  </si>
  <si>
    <t>3.1. PLAN DE GESTIÓN DEL ALCANCE</t>
  </si>
  <si>
    <t>3.2. PLAN DE GESTIÓN DE REQUERIMIENTOS</t>
  </si>
  <si>
    <t>3.3. LISTA DE REQUERIMIENTOS</t>
  </si>
  <si>
    <t>3.4. MATRIZ DE TRAZABILIDAD</t>
  </si>
  <si>
    <t>3.5. SCOPESTATEMENT</t>
  </si>
  <si>
    <t>3.6. WBS</t>
  </si>
  <si>
    <t>3.7. DICCIONARIO</t>
  </si>
  <si>
    <t>4. GESTIÓN DEL TIEMPO</t>
  </si>
  <si>
    <t>4.1. PLAN DE GESTIÓN DEL TIEMPO</t>
  </si>
  <si>
    <t>4.2. LISTA DE ACTIVIDADES</t>
  </si>
  <si>
    <t>4.3. DIAGRAMA DE RED</t>
  </si>
  <si>
    <t>4.4. ESTIMACIÓN DE RECURSOS Y TIEMPOS</t>
  </si>
  <si>
    <t>4.5. CRONOGRAMA</t>
  </si>
  <si>
    <t>GENERAL</t>
  </si>
  <si>
    <t>DETALLADO</t>
  </si>
  <si>
    <t>5. GESTIÓN DEL COSTO</t>
  </si>
  <si>
    <t>5.1. PLAN DE GESTIÓN DEL COSTO</t>
  </si>
  <si>
    <t>5.2. GESTIÓN DEL COSTO</t>
  </si>
  <si>
    <t>5.3. PRESUPUESTO Y CURVA</t>
  </si>
  <si>
    <t>5.4. INDICADORES</t>
  </si>
  <si>
    <t>SPI</t>
  </si>
  <si>
    <t>CPD</t>
  </si>
  <si>
    <t>CSI</t>
  </si>
  <si>
    <t>6. PRESENTACIÓN</t>
  </si>
  <si>
    <t>PLAN: OBJETIVOS(ÁREAS DEL CONOCIMIENTO, PLAN)</t>
  </si>
  <si>
    <t>TECNICAS Y HERRAMIENTAS</t>
  </si>
  <si>
    <t>SALIDAS</t>
  </si>
  <si>
    <t>DIAGRAMA DEL PROCESO</t>
  </si>
  <si>
    <t>6.2. GESTIÓN DE STAKEHOLDERS</t>
  </si>
  <si>
    <t>2.1.</t>
  </si>
  <si>
    <t>2.3.</t>
  </si>
  <si>
    <t>2.4.</t>
  </si>
  <si>
    <t>6.3. GESTIÓN DEL ALCANCE</t>
  </si>
  <si>
    <t>3.1.</t>
  </si>
  <si>
    <t>3.2.</t>
  </si>
  <si>
    <t>3.5.</t>
  </si>
  <si>
    <t>3.6.</t>
  </si>
  <si>
    <t>6.4. GESTIÓN DEL TIEMPO</t>
  </si>
  <si>
    <t>4.1.</t>
  </si>
  <si>
    <t>4.5. CRONOGRAMA GENERAL</t>
  </si>
  <si>
    <t>6.5. GESTIÓN DEL COSTO</t>
  </si>
  <si>
    <t>CORREGIR</t>
  </si>
  <si>
    <t>OK</t>
  </si>
  <si>
    <t>Implementación de la plataforma/Puesta en marcha</t>
  </si>
  <si>
    <t>DURACIÓN EN SEMANAS</t>
  </si>
  <si>
    <t>ESTADO</t>
  </si>
  <si>
    <t>TODOS LOS ÍTEM</t>
  </si>
  <si>
    <t>DESARROLLO DEL PRODUCTO</t>
  </si>
  <si>
    <t>Desarrollar Project Charter</t>
  </si>
  <si>
    <t>Desarrollar Scope statement</t>
  </si>
  <si>
    <t>FASES</t>
  </si>
  <si>
    <t>WBS</t>
  </si>
  <si>
    <t>UNIDAD</t>
  </si>
  <si>
    <t>PU</t>
  </si>
  <si>
    <t>TOTAL</t>
  </si>
  <si>
    <t>%</t>
  </si>
  <si>
    <t>TIEMPO</t>
  </si>
  <si>
    <t>SEMANA</t>
  </si>
  <si>
    <t>$3.500.000</t>
  </si>
  <si>
    <t>$5.000.000</t>
  </si>
  <si>
    <t>$4.000.000</t>
  </si>
  <si>
    <t>$2.300.000</t>
  </si>
  <si>
    <t>$3.400.000</t>
  </si>
  <si>
    <t>$1.200.000</t>
  </si>
  <si>
    <t>$2.100.000</t>
  </si>
  <si>
    <t>$3.150.000</t>
  </si>
  <si>
    <t>$2.600.000</t>
  </si>
  <si>
    <t>$2.330.000</t>
  </si>
  <si>
    <t>$2.450.000</t>
  </si>
  <si>
    <t>$2.800.000</t>
  </si>
  <si>
    <t>$4.200.000</t>
  </si>
  <si>
    <t>Determinar el presupuesto</t>
  </si>
  <si>
    <t>$3.200.000</t>
  </si>
  <si>
    <t>$3.700.000</t>
  </si>
  <si>
    <t>$3.600.000</t>
  </si>
  <si>
    <t>$15.000.000</t>
  </si>
  <si>
    <t>PRESUPUESTO</t>
  </si>
  <si>
    <t>04-08/05/2015</t>
  </si>
  <si>
    <t>Pto. Base</t>
  </si>
  <si>
    <t>Duracion</t>
  </si>
  <si>
    <t>Inicio</t>
  </si>
  <si>
    <t>Fin</t>
  </si>
  <si>
    <t>CODIGO</t>
  </si>
  <si>
    <t>5.1.1</t>
  </si>
  <si>
    <t>5.1.1.1</t>
  </si>
  <si>
    <t>5.1.1.2</t>
  </si>
  <si>
    <t>5.1.2</t>
  </si>
  <si>
    <t>5.1.2.1</t>
  </si>
  <si>
    <t>5.1.2.2</t>
  </si>
  <si>
    <t>5.1.2.3</t>
  </si>
  <si>
    <t>5.1.3</t>
  </si>
  <si>
    <t>5 DIAS</t>
  </si>
  <si>
    <t>25 DIAS</t>
  </si>
  <si>
    <t>10 DIAS</t>
  </si>
  <si>
    <t>ACUMULATIVO</t>
  </si>
  <si>
    <t>RECURSOS</t>
  </si>
  <si>
    <t>Realizar Project Charter</t>
  </si>
  <si>
    <t>Recursos Humanos</t>
  </si>
  <si>
    <t>Ing. Javier Serrano</t>
  </si>
  <si>
    <t>Gestionar los Stakeholders</t>
  </si>
  <si>
    <t xml:space="preserve">Ing. Javier Serrano
Ing. Yeymi González Ruiz
Ing. Jenny Fierro Rodríguez
</t>
  </si>
  <si>
    <t>Ing. Javier Serrano
Ing. Yeymi González Ruiz</t>
  </si>
  <si>
    <t>Ing. Javier Serrano
Ing. Jenny Fierro Rodríguez
Cristian González(Aprueba)</t>
  </si>
  <si>
    <t>GESTIÓN DEL PRODUCTO</t>
  </si>
  <si>
    <t>Ing. Javier Serrano
Ing. Jenny Fierro Rodríguez
Alex Cardona(Aprueba)</t>
  </si>
  <si>
    <t>Definir y realizar Plan de capacitación</t>
  </si>
  <si>
    <t>Disponibilidad de equipos, sala, videobeam
Recursos Humanos</t>
  </si>
  <si>
    <t>Desarrollar de la capacitación</t>
  </si>
  <si>
    <t>Ing. Javier Serrano
Ing. Yeymi González Ruiz
Alex Cardona(Aprueba)</t>
  </si>
  <si>
    <t>Realizar análisis para la migración</t>
  </si>
  <si>
    <t>Accesos a la plataforma actual
Recursos Humanos</t>
  </si>
  <si>
    <t>Implementar la migración</t>
  </si>
  <si>
    <t>Realizar pruebas de la migración</t>
  </si>
  <si>
    <t>Implementar de la plataforma/Puesta en marcha</t>
  </si>
  <si>
    <t>Recursos Humanos
Acceso al nuevo sistema</t>
  </si>
  <si>
    <t>Ing. Javier Serrano
Ing. Yeymi González Ruiz
Ing. Jenny Fierro Rodríguez
Alex Cardona(Aprueba)
Cristian Gonzáles (Aprueba)</t>
  </si>
  <si>
    <t>FASE</t>
  </si>
  <si>
    <t>PRESUPUESTO BASE</t>
  </si>
  <si>
    <t>TOTAL FASE</t>
  </si>
  <si>
    <t>Gran total fases</t>
  </si>
  <si>
    <t>Reserva de contingencia</t>
  </si>
  <si>
    <t>Reserva de gestión</t>
  </si>
  <si>
    <t>Presupuesto del proyecto</t>
  </si>
  <si>
    <t>BAC</t>
  </si>
  <si>
    <t>SEMANAS</t>
  </si>
  <si>
    <t>DINERO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</si>
</sst>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d/mm/yyyy;@"/>
    <numFmt numFmtId="174" formatCode="[$$-240A]\ #,##0_ ;\-[$$-240A]\ #,##0\ "/>
    <numFmt numFmtId="176" formatCode="[$$-240A]\ #,##0"/>
    <numFmt numFmtId="186" formatCode="dd\.mm\.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/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8" borderId="1" xfId="0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0" fontId="0" fillId="9" borderId="0" xfId="0" applyFill="1" applyAlignment="1">
      <alignment vertical="center" wrapText="1"/>
    </xf>
    <xf numFmtId="164" fontId="0" fillId="9" borderId="0" xfId="0" applyNumberFormat="1" applyFill="1"/>
    <xf numFmtId="164" fontId="0" fillId="4" borderId="2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174" fontId="0" fillId="0" borderId="1" xfId="1" applyNumberFormat="1" applyFont="1" applyBorder="1" applyAlignment="1">
      <alignment horizontal="right"/>
    </xf>
    <xf numFmtId="43" fontId="0" fillId="0" borderId="1" xfId="1" applyFont="1" applyBorder="1"/>
    <xf numFmtId="176" fontId="0" fillId="0" borderId="1" xfId="1" applyNumberFormat="1" applyFont="1" applyBorder="1" applyAlignment="1">
      <alignment horizontal="right"/>
    </xf>
    <xf numFmtId="0" fontId="1" fillId="0" borderId="1" xfId="0" applyFont="1" applyBorder="1"/>
    <xf numFmtId="164" fontId="0" fillId="4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16" fontId="0" fillId="0" borderId="0" xfId="0" applyNumberFormat="1" applyAlignment="1">
      <alignment vertical="center"/>
    </xf>
    <xf numFmtId="16" fontId="0" fillId="0" borderId="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0" fontId="0" fillId="12" borderId="1" xfId="0" applyFill="1" applyBorder="1"/>
    <xf numFmtId="0" fontId="3" fillId="13" borderId="1" xfId="0" applyFont="1" applyFill="1" applyBorder="1" applyAlignment="1">
      <alignment horizontal="center" vertical="center" wrapText="1"/>
    </xf>
    <xf numFmtId="16" fontId="3" fillId="13" borderId="1" xfId="0" applyNumberFormat="1" applyFont="1" applyFill="1" applyBorder="1" applyAlignment="1">
      <alignment horizontal="right" vertical="center"/>
    </xf>
    <xf numFmtId="174" fontId="3" fillId="13" borderId="1" xfId="1" applyNumberFormat="1" applyFont="1" applyFill="1" applyBorder="1" applyAlignment="1">
      <alignment horizontal="right"/>
    </xf>
    <xf numFmtId="174" fontId="0" fillId="0" borderId="1" xfId="1" applyNumberFormat="1" applyFont="1" applyFill="1" applyBorder="1" applyAlignment="1">
      <alignment horizontal="right"/>
    </xf>
    <xf numFmtId="0" fontId="0" fillId="14" borderId="1" xfId="0" applyFill="1" applyBorder="1" applyAlignment="1">
      <alignment horizontal="center" vertical="center" wrapText="1"/>
    </xf>
    <xf numFmtId="16" fontId="0" fillId="14" borderId="1" xfId="0" applyNumberFormat="1" applyFill="1" applyBorder="1" applyAlignment="1">
      <alignment horizontal="right" vertical="center"/>
    </xf>
    <xf numFmtId="174" fontId="0" fillId="14" borderId="1" xfId="1" applyNumberFormat="1" applyFont="1" applyFill="1" applyBorder="1" applyAlignment="1">
      <alignment horizontal="right"/>
    </xf>
    <xf numFmtId="0" fontId="0" fillId="16" borderId="1" xfId="0" applyFill="1" applyBorder="1" applyAlignment="1">
      <alignment horizontal="center" vertical="center" wrapText="1"/>
    </xf>
    <xf numFmtId="16" fontId="0" fillId="16" borderId="1" xfId="0" applyNumberFormat="1" applyFill="1" applyBorder="1" applyAlignment="1">
      <alignment horizontal="right"/>
    </xf>
    <xf numFmtId="174" fontId="0" fillId="16" borderId="1" xfId="1" applyNumberFormat="1" applyFont="1" applyFill="1" applyBorder="1" applyAlignment="1">
      <alignment horizontal="right"/>
    </xf>
    <xf numFmtId="0" fontId="0" fillId="17" borderId="1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right"/>
    </xf>
    <xf numFmtId="174" fontId="0" fillId="17" borderId="1" xfId="1" applyNumberFormat="1" applyFont="1" applyFill="1" applyBorder="1" applyAlignment="1">
      <alignment horizontal="right"/>
    </xf>
    <xf numFmtId="164" fontId="1" fillId="6" borderId="3" xfId="0" applyNumberFormat="1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16" fontId="3" fillId="13" borderId="1" xfId="0" applyNumberFormat="1" applyFont="1" applyFill="1" applyBorder="1" applyAlignment="1">
      <alignment horizontal="right" vertical="center"/>
    </xf>
    <xf numFmtId="0" fontId="0" fillId="14" borderId="1" xfId="0" applyFill="1" applyBorder="1" applyAlignment="1">
      <alignment horizontal="center" vertical="center" wrapText="1"/>
    </xf>
    <xf numFmtId="16" fontId="0" fillId="14" borderId="1" xfId="0" applyNumberFormat="1" applyFill="1" applyBorder="1" applyAlignment="1">
      <alignment horizontal="right" vertical="center"/>
    </xf>
    <xf numFmtId="0" fontId="0" fillId="16" borderId="1" xfId="0" applyFill="1" applyBorder="1" applyAlignment="1">
      <alignment horizontal="center" vertical="center" wrapText="1"/>
    </xf>
    <xf numFmtId="16" fontId="0" fillId="16" borderId="1" xfId="0" applyNumberFormat="1" applyFill="1" applyBorder="1" applyAlignment="1">
      <alignment horizontal="right"/>
    </xf>
    <xf numFmtId="0" fontId="0" fillId="17" borderId="3" xfId="0" applyFill="1" applyBorder="1" applyAlignment="1">
      <alignment horizontal="center" vertical="center" wrapText="1"/>
    </xf>
    <xf numFmtId="16" fontId="0" fillId="17" borderId="3" xfId="0" applyNumberFormat="1" applyFill="1" applyBorder="1" applyAlignment="1">
      <alignment horizontal="right"/>
    </xf>
    <xf numFmtId="0" fontId="1" fillId="4" borderId="1" xfId="0" applyFont="1" applyFill="1" applyBorder="1"/>
    <xf numFmtId="3" fontId="1" fillId="6" borderId="1" xfId="1" applyNumberFormat="1" applyFont="1" applyFill="1" applyBorder="1" applyAlignment="1">
      <alignment horizontal="right" vertical="center" wrapText="1"/>
    </xf>
    <xf numFmtId="43" fontId="0" fillId="0" borderId="1" xfId="1" applyNumberFormat="1" applyFont="1" applyBorder="1"/>
    <xf numFmtId="43" fontId="1" fillId="6" borderId="1" xfId="1" applyNumberFormat="1" applyFont="1" applyFill="1" applyBorder="1" applyAlignment="1">
      <alignment vertical="center" wrapText="1"/>
    </xf>
    <xf numFmtId="174" fontId="1" fillId="0" borderId="1" xfId="1" applyNumberFormat="1" applyFont="1" applyBorder="1" applyAlignment="1">
      <alignment horizontal="right"/>
    </xf>
    <xf numFmtId="43" fontId="1" fillId="0" borderId="1" xfId="1" applyFont="1" applyBorder="1"/>
    <xf numFmtId="176" fontId="1" fillId="0" borderId="1" xfId="1" applyNumberFormat="1" applyFont="1" applyBorder="1" applyAlignment="1">
      <alignment horizontal="right"/>
    </xf>
    <xf numFmtId="164" fontId="0" fillId="10" borderId="1" xfId="0" applyNumberFormat="1" applyFill="1" applyBorder="1" applyAlignment="1">
      <alignment vertical="center"/>
    </xf>
    <xf numFmtId="164" fontId="0" fillId="7" borderId="3" xfId="0" applyNumberFormat="1" applyFill="1" applyBorder="1" applyAlignment="1">
      <alignment horizontal="right" vertical="center"/>
    </xf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NumberForma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1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15" borderId="1" xfId="0" applyFont="1" applyFill="1" applyBorder="1"/>
    <xf numFmtId="0" fontId="1" fillId="6" borderId="1" xfId="0" applyNumberFormat="1" applyFont="1" applyFill="1" applyBorder="1" applyAlignment="1">
      <alignment horizontal="center"/>
    </xf>
    <xf numFmtId="0" fontId="1" fillId="6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/>
    </xf>
    <xf numFmtId="0" fontId="0" fillId="7" borderId="2" xfId="0" applyNumberFormat="1" applyFill="1" applyBorder="1" applyAlignment="1">
      <alignment horizontal="center" vertical="center"/>
    </xf>
    <xf numFmtId="0" fontId="0" fillId="7" borderId="4" xfId="0" applyNumberFormat="1" applyFill="1" applyBorder="1" applyAlignment="1">
      <alignment horizontal="center" vertical="center"/>
    </xf>
    <xf numFmtId="164" fontId="0" fillId="7" borderId="3" xfId="0" applyNumberFormat="1" applyFill="1" applyBorder="1" applyAlignment="1">
      <alignment vertical="center"/>
    </xf>
    <xf numFmtId="164" fontId="0" fillId="7" borderId="2" xfId="0" applyNumberFormat="1" applyFill="1" applyBorder="1" applyAlignment="1">
      <alignment vertical="center"/>
    </xf>
    <xf numFmtId="164" fontId="0" fillId="7" borderId="4" xfId="0" applyNumberFormat="1" applyFill="1" applyBorder="1" applyAlignment="1">
      <alignment vertical="center"/>
    </xf>
    <xf numFmtId="0" fontId="1" fillId="6" borderId="1" xfId="0" applyFont="1" applyFill="1" applyBorder="1" applyAlignment="1">
      <alignment horizontal="center" wrapText="1"/>
    </xf>
    <xf numFmtId="164" fontId="0" fillId="10" borderId="1" xfId="0" applyNumberFormat="1" applyFill="1" applyBorder="1" applyAlignment="1">
      <alignment vertical="center"/>
    </xf>
    <xf numFmtId="0" fontId="0" fillId="10" borderId="1" xfId="0" applyNumberForma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right" vertical="center"/>
    </xf>
    <xf numFmtId="164" fontId="0" fillId="7" borderId="4" xfId="0" applyNumberFormat="1" applyFill="1" applyBorder="1" applyAlignment="1">
      <alignment horizontal="right" vertical="center"/>
    </xf>
    <xf numFmtId="164" fontId="0" fillId="5" borderId="1" xfId="0" applyNumberFormat="1" applyFill="1" applyBorder="1" applyAlignment="1">
      <alignment horizontal="right"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1" fillId="11" borderId="1" xfId="0" applyFont="1" applyFill="1" applyBorder="1"/>
    <xf numFmtId="186" fontId="1" fillId="11" borderId="1" xfId="0" applyNumberFormat="1" applyFont="1" applyFill="1" applyBorder="1"/>
    <xf numFmtId="0" fontId="0" fillId="18" borderId="1" xfId="0" applyFill="1" applyBorder="1" applyAlignment="1">
      <alignment horizontal="center"/>
    </xf>
    <xf numFmtId="0" fontId="0" fillId="18" borderId="1" xfId="0" applyFill="1" applyBorder="1"/>
    <xf numFmtId="176" fontId="1" fillId="18" borderId="1" xfId="1" applyNumberFormat="1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/>
    </xf>
    <xf numFmtId="164" fontId="0" fillId="18" borderId="1" xfId="0" applyNumberFormat="1" applyFill="1" applyBorder="1" applyAlignment="1">
      <alignment horizontal="center" vertical="center"/>
    </xf>
    <xf numFmtId="174" fontId="1" fillId="5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74" fontId="1" fillId="4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74" fontId="1" fillId="2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0" fontId="0" fillId="19" borderId="1" xfId="0" applyFill="1" applyBorder="1"/>
    <xf numFmtId="174" fontId="1" fillId="19" borderId="1" xfId="1" applyNumberFormat="1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64" fontId="0" fillId="19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horizontal="right" vertical="center"/>
    </xf>
    <xf numFmtId="0" fontId="0" fillId="18" borderId="3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0" fillId="13" borderId="1" xfId="0" applyFill="1" applyBorder="1"/>
    <xf numFmtId="0" fontId="0" fillId="15" borderId="1" xfId="0" applyFill="1" applyBorder="1"/>
    <xf numFmtId="0" fontId="0" fillId="0" borderId="5" xfId="0" applyBorder="1"/>
    <xf numFmtId="0" fontId="0" fillId="20" borderId="1" xfId="0" applyFill="1" applyBorder="1"/>
    <xf numFmtId="43" fontId="0" fillId="20" borderId="1" xfId="1" applyFont="1" applyFill="1" applyBorder="1"/>
    <xf numFmtId="0" fontId="0" fillId="15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4" borderId="3" xfId="0" applyFont="1" applyFill="1" applyBorder="1" applyAlignment="1">
      <alignment horizontal="center" vertical="center" wrapText="1"/>
    </xf>
    <xf numFmtId="0" fontId="0" fillId="4" borderId="3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4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1" fillId="0" borderId="0" xfId="0" applyFont="1"/>
    <xf numFmtId="0" fontId="0" fillId="4" borderId="1" xfId="0" applyFont="1" applyFill="1" applyBorder="1"/>
    <xf numFmtId="0" fontId="1" fillId="15" borderId="1" xfId="0" applyFont="1" applyFill="1" applyBorder="1"/>
    <xf numFmtId="174" fontId="1" fillId="0" borderId="1" xfId="0" applyNumberFormat="1" applyFont="1" applyBorder="1"/>
    <xf numFmtId="0" fontId="0" fillId="2" borderId="1" xfId="0" applyFill="1" applyBorder="1" applyAlignment="1">
      <alignment vertical="center" wrapText="1"/>
    </xf>
    <xf numFmtId="176" fontId="1" fillId="0" borderId="1" xfId="0" applyNumberFormat="1" applyFont="1" applyBorder="1"/>
    <xf numFmtId="176" fontId="0" fillId="0" borderId="1" xfId="0" applyNumberFormat="1" applyBorder="1"/>
    <xf numFmtId="0" fontId="1" fillId="0" borderId="1" xfId="0" applyFont="1" applyBorder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DOWS/AppData/Local/Temp/Rar$DI02.458/Presupuesto%20en%20el%20tiemp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5">
          <cell r="D5" t="str">
            <v>AGOSTO</v>
          </cell>
          <cell r="H5" t="str">
            <v>SEPTIEMBRE</v>
          </cell>
          <cell r="L5" t="str">
            <v>OCTUBRE</v>
          </cell>
          <cell r="P5" t="str">
            <v>NOVIEMBRE</v>
          </cell>
          <cell r="T5" t="str">
            <v>DICIEMBRE</v>
          </cell>
          <cell r="X5" t="str">
            <v>ENERO</v>
          </cell>
          <cell r="AB5" t="str">
            <v>FEBRERO</v>
          </cell>
          <cell r="AF5" t="str">
            <v>MARZO</v>
          </cell>
        </row>
        <row r="14">
          <cell r="D14">
            <v>805500</v>
          </cell>
          <cell r="E14">
            <v>77805000</v>
          </cell>
          <cell r="F14">
            <v>77805000</v>
          </cell>
          <cell r="G14">
            <v>77805000</v>
          </cell>
          <cell r="H14">
            <v>77805000</v>
          </cell>
          <cell r="I14">
            <v>77805000</v>
          </cell>
          <cell r="J14">
            <v>77805000</v>
          </cell>
          <cell r="K14">
            <v>77805000</v>
          </cell>
          <cell r="L14">
            <v>87385500</v>
          </cell>
          <cell r="M14">
            <v>87385500</v>
          </cell>
          <cell r="N14">
            <v>91885500</v>
          </cell>
          <cell r="O14">
            <v>121598800</v>
          </cell>
          <cell r="P14">
            <v>121598800</v>
          </cell>
          <cell r="Q14">
            <v>121598800</v>
          </cell>
          <cell r="R14">
            <v>121598800</v>
          </cell>
          <cell r="S14">
            <v>121598800</v>
          </cell>
          <cell r="T14">
            <v>121598800</v>
          </cell>
          <cell r="U14">
            <v>121598800</v>
          </cell>
          <cell r="V14">
            <v>121598800</v>
          </cell>
          <cell r="W14">
            <v>121598800</v>
          </cell>
          <cell r="X14">
            <v>121598800</v>
          </cell>
          <cell r="Y14">
            <v>121598800</v>
          </cell>
          <cell r="Z14">
            <v>121598800</v>
          </cell>
          <cell r="AA14">
            <v>121598800</v>
          </cell>
          <cell r="AB14">
            <v>121598800</v>
          </cell>
          <cell r="AC14">
            <v>121598800</v>
          </cell>
          <cell r="AD14">
            <v>132493300</v>
          </cell>
          <cell r="AE14">
            <v>132493300</v>
          </cell>
          <cell r="AF14">
            <v>132493300</v>
          </cell>
          <cell r="AG14">
            <v>132493300</v>
          </cell>
          <cell r="AH14">
            <v>132493300</v>
          </cell>
          <cell r="AI14">
            <v>135737800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A11" zoomScale="85" zoomScaleNormal="85" workbookViewId="0">
      <selection activeCell="H18" sqref="H18:H20"/>
    </sheetView>
  </sheetViews>
  <sheetFormatPr baseColWidth="10" defaultRowHeight="15" x14ac:dyDescent="0.25"/>
  <cols>
    <col min="1" max="1" width="9.42578125" style="22" customWidth="1"/>
    <col min="2" max="2" width="16.28515625" style="22" customWidth="1"/>
    <col min="3" max="3" width="6.85546875" style="22" customWidth="1"/>
    <col min="4" max="4" width="7.85546875" style="22" customWidth="1"/>
    <col min="5" max="5" width="33.7109375" style="22" customWidth="1"/>
    <col min="6" max="7" width="17.7109375" style="22" customWidth="1"/>
    <col min="8" max="8" width="12.5703125" style="22" customWidth="1"/>
    <col min="9" max="9" width="16" style="22" customWidth="1"/>
    <col min="10" max="10" width="29.5703125" style="22" hidden="1" customWidth="1"/>
    <col min="11" max="12" width="14.140625" style="27" customWidth="1"/>
    <col min="13" max="13" width="23.140625" style="22" customWidth="1"/>
    <col min="14" max="14" width="0" hidden="1" customWidth="1"/>
    <col min="15" max="16384" width="11.42578125" style="22"/>
  </cols>
  <sheetData>
    <row r="1" spans="1:15" x14ac:dyDescent="0.25">
      <c r="A1" s="32" t="s">
        <v>19</v>
      </c>
      <c r="B1" s="32"/>
      <c r="C1" s="105"/>
      <c r="D1" s="32" t="s">
        <v>52</v>
      </c>
      <c r="E1" s="32"/>
      <c r="F1" s="97"/>
      <c r="G1" s="97"/>
      <c r="H1" s="97"/>
      <c r="I1" s="97"/>
      <c r="J1" s="97"/>
      <c r="K1" s="139"/>
      <c r="L1" s="112"/>
      <c r="M1" s="112"/>
      <c r="N1" s="131"/>
      <c r="O1" s="97"/>
    </row>
    <row r="2" spans="1:15" s="26" customFormat="1" ht="45" x14ac:dyDescent="0.25">
      <c r="A2" s="106" t="s">
        <v>41</v>
      </c>
      <c r="B2" s="106" t="s">
        <v>42</v>
      </c>
      <c r="C2" s="106" t="s">
        <v>58</v>
      </c>
      <c r="D2" s="106" t="s">
        <v>41</v>
      </c>
      <c r="E2" s="106" t="s">
        <v>42</v>
      </c>
      <c r="F2" s="106" t="s">
        <v>53</v>
      </c>
      <c r="G2" s="106" t="s">
        <v>53</v>
      </c>
      <c r="H2" s="106" t="s">
        <v>118</v>
      </c>
      <c r="I2" s="124" t="s">
        <v>169</v>
      </c>
      <c r="J2" s="106" t="s">
        <v>118</v>
      </c>
      <c r="K2" s="106" t="s">
        <v>169</v>
      </c>
      <c r="L2" s="113" t="s">
        <v>0</v>
      </c>
      <c r="M2" s="113" t="s">
        <v>59</v>
      </c>
      <c r="N2" s="132" t="s">
        <v>130</v>
      </c>
      <c r="O2" s="106" t="s">
        <v>57</v>
      </c>
    </row>
    <row r="3" spans="1:15" ht="15" customHeight="1" x14ac:dyDescent="0.25">
      <c r="A3" s="33">
        <v>1</v>
      </c>
      <c r="B3" s="33" t="s">
        <v>3</v>
      </c>
      <c r="C3" s="125">
        <v>1</v>
      </c>
      <c r="D3" s="126" t="s">
        <v>17</v>
      </c>
      <c r="E3" s="127" t="s">
        <v>170</v>
      </c>
      <c r="F3" s="126">
        <v>0</v>
      </c>
      <c r="G3" s="126">
        <v>0</v>
      </c>
      <c r="H3" s="36">
        <v>1</v>
      </c>
      <c r="I3" s="128"/>
      <c r="J3" s="129">
        <v>0.5</v>
      </c>
      <c r="K3" s="188" t="s">
        <v>171</v>
      </c>
      <c r="L3" s="39">
        <v>42128</v>
      </c>
      <c r="M3" s="39">
        <v>42132</v>
      </c>
      <c r="N3" s="189">
        <v>1</v>
      </c>
      <c r="O3" s="190" t="s">
        <v>172</v>
      </c>
    </row>
    <row r="4" spans="1:15" x14ac:dyDescent="0.25">
      <c r="A4" s="33"/>
      <c r="B4" s="33"/>
      <c r="C4" s="96">
        <v>2</v>
      </c>
      <c r="D4" s="98" t="s">
        <v>20</v>
      </c>
      <c r="E4" s="130" t="s">
        <v>173</v>
      </c>
      <c r="F4" s="98" t="s">
        <v>17</v>
      </c>
      <c r="G4" s="98">
        <v>1</v>
      </c>
      <c r="H4" s="38"/>
      <c r="I4" s="121"/>
      <c r="J4" s="109">
        <v>0.5</v>
      </c>
      <c r="K4" s="191"/>
      <c r="L4" s="41"/>
      <c r="M4" s="41"/>
      <c r="N4" s="192"/>
      <c r="O4" s="31"/>
    </row>
    <row r="5" spans="1:15" ht="15" customHeight="1" x14ac:dyDescent="0.25">
      <c r="A5" s="33">
        <v>2</v>
      </c>
      <c r="B5" s="33" t="s">
        <v>4</v>
      </c>
      <c r="C5" s="125">
        <v>3</v>
      </c>
      <c r="D5" s="98" t="s">
        <v>21</v>
      </c>
      <c r="E5" s="95" t="s">
        <v>5</v>
      </c>
      <c r="F5" s="98" t="s">
        <v>18</v>
      </c>
      <c r="G5" s="98">
        <v>2</v>
      </c>
      <c r="H5" s="36">
        <v>1</v>
      </c>
      <c r="I5" s="122"/>
      <c r="J5" s="111">
        <f>1/6</f>
        <v>0.16666666666666666</v>
      </c>
      <c r="K5" s="193" t="s">
        <v>171</v>
      </c>
      <c r="L5" s="39">
        <v>42135</v>
      </c>
      <c r="M5" s="39">
        <v>42139</v>
      </c>
      <c r="N5" s="189">
        <v>2</v>
      </c>
      <c r="O5" s="190" t="s">
        <v>174</v>
      </c>
    </row>
    <row r="6" spans="1:15" x14ac:dyDescent="0.25">
      <c r="A6" s="33"/>
      <c r="B6" s="33"/>
      <c r="C6" s="96">
        <v>4</v>
      </c>
      <c r="D6" s="98" t="s">
        <v>22</v>
      </c>
      <c r="E6" s="95" t="s">
        <v>6</v>
      </c>
      <c r="F6" s="98" t="s">
        <v>21</v>
      </c>
      <c r="G6" s="98">
        <v>3</v>
      </c>
      <c r="H6" s="37"/>
      <c r="I6" s="121"/>
      <c r="J6" s="111">
        <f t="shared" ref="J6:J10" si="0">1/6</f>
        <v>0.16666666666666666</v>
      </c>
      <c r="K6" s="194"/>
      <c r="L6" s="40"/>
      <c r="M6" s="40"/>
      <c r="N6" s="195"/>
      <c r="O6" s="30"/>
    </row>
    <row r="7" spans="1:15" x14ac:dyDescent="0.25">
      <c r="A7" s="33"/>
      <c r="B7" s="33"/>
      <c r="C7" s="125">
        <v>5</v>
      </c>
      <c r="D7" s="98" t="s">
        <v>23</v>
      </c>
      <c r="E7" s="95" t="s">
        <v>7</v>
      </c>
      <c r="F7" s="98" t="s">
        <v>54</v>
      </c>
      <c r="G7" s="98">
        <v>3.4</v>
      </c>
      <c r="H7" s="37"/>
      <c r="I7" s="121"/>
      <c r="J7" s="111">
        <f t="shared" si="0"/>
        <v>0.16666666666666666</v>
      </c>
      <c r="K7" s="194"/>
      <c r="L7" s="40"/>
      <c r="M7" s="40"/>
      <c r="N7" s="195"/>
      <c r="O7" s="30"/>
    </row>
    <row r="8" spans="1:15" x14ac:dyDescent="0.25">
      <c r="A8" s="33"/>
      <c r="B8" s="33"/>
      <c r="C8" s="96">
        <v>6</v>
      </c>
      <c r="D8" s="98" t="s">
        <v>24</v>
      </c>
      <c r="E8" s="95" t="s">
        <v>8</v>
      </c>
      <c r="F8" s="98" t="s">
        <v>23</v>
      </c>
      <c r="G8" s="98">
        <v>5</v>
      </c>
      <c r="H8" s="37"/>
      <c r="I8" s="121"/>
      <c r="J8" s="111">
        <f t="shared" si="0"/>
        <v>0.16666666666666666</v>
      </c>
      <c r="K8" s="194"/>
      <c r="L8" s="40"/>
      <c r="M8" s="40"/>
      <c r="N8" s="195"/>
      <c r="O8" s="30"/>
    </row>
    <row r="9" spans="1:15" x14ac:dyDescent="0.25">
      <c r="A9" s="33"/>
      <c r="B9" s="33"/>
      <c r="C9" s="125">
        <v>7</v>
      </c>
      <c r="D9" s="98" t="s">
        <v>25</v>
      </c>
      <c r="E9" s="95" t="s">
        <v>9</v>
      </c>
      <c r="F9" s="98" t="s">
        <v>23</v>
      </c>
      <c r="G9" s="98">
        <v>5</v>
      </c>
      <c r="H9" s="37"/>
      <c r="I9" s="121"/>
      <c r="J9" s="111">
        <f t="shared" si="0"/>
        <v>0.16666666666666666</v>
      </c>
      <c r="K9" s="194"/>
      <c r="L9" s="40"/>
      <c r="M9" s="40"/>
      <c r="N9" s="195"/>
      <c r="O9" s="30"/>
    </row>
    <row r="10" spans="1:15" x14ac:dyDescent="0.25">
      <c r="A10" s="33"/>
      <c r="B10" s="33"/>
      <c r="C10" s="96">
        <v>8</v>
      </c>
      <c r="D10" s="98" t="s">
        <v>26</v>
      </c>
      <c r="E10" s="95" t="s">
        <v>10</v>
      </c>
      <c r="F10" s="98" t="s">
        <v>55</v>
      </c>
      <c r="G10" s="98">
        <v>5.7</v>
      </c>
      <c r="H10" s="37"/>
      <c r="I10" s="121"/>
      <c r="J10" s="111">
        <f t="shared" si="0"/>
        <v>0.16666666666666666</v>
      </c>
      <c r="K10" s="196"/>
      <c r="L10" s="41"/>
      <c r="M10" s="41"/>
      <c r="N10" s="192"/>
      <c r="O10" s="31"/>
    </row>
    <row r="11" spans="1:15" ht="15" customHeight="1" x14ac:dyDescent="0.25">
      <c r="A11" s="34">
        <v>3</v>
      </c>
      <c r="B11" s="34" t="s">
        <v>11</v>
      </c>
      <c r="C11" s="125">
        <v>9</v>
      </c>
      <c r="D11" s="98" t="s">
        <v>27</v>
      </c>
      <c r="E11" s="95" t="s">
        <v>12</v>
      </c>
      <c r="F11" s="98" t="s">
        <v>24</v>
      </c>
      <c r="G11" s="98">
        <v>6</v>
      </c>
      <c r="H11" s="36">
        <v>1</v>
      </c>
      <c r="I11" s="122"/>
      <c r="J11" s="109">
        <f>1/5</f>
        <v>0.2</v>
      </c>
      <c r="K11" s="193" t="s">
        <v>171</v>
      </c>
      <c r="L11" s="39">
        <v>42142</v>
      </c>
      <c r="M11" s="39">
        <v>42146</v>
      </c>
      <c r="N11" s="189">
        <v>3</v>
      </c>
      <c r="O11" s="190" t="s">
        <v>175</v>
      </c>
    </row>
    <row r="12" spans="1:15" x14ac:dyDescent="0.25">
      <c r="A12" s="35"/>
      <c r="B12" s="35"/>
      <c r="C12" s="96">
        <v>10</v>
      </c>
      <c r="D12" s="98" t="s">
        <v>35</v>
      </c>
      <c r="E12" s="95" t="s">
        <v>13</v>
      </c>
      <c r="F12" s="98" t="s">
        <v>27</v>
      </c>
      <c r="G12" s="98">
        <v>9</v>
      </c>
      <c r="H12" s="37"/>
      <c r="I12" s="121"/>
      <c r="J12" s="109">
        <f t="shared" ref="J12:J15" si="1">1/5</f>
        <v>0.2</v>
      </c>
      <c r="K12" s="194"/>
      <c r="L12" s="40"/>
      <c r="M12" s="40"/>
      <c r="N12" s="195"/>
      <c r="O12" s="30"/>
    </row>
    <row r="13" spans="1:15" x14ac:dyDescent="0.25">
      <c r="A13" s="35"/>
      <c r="B13" s="35"/>
      <c r="C13" s="125">
        <v>11</v>
      </c>
      <c r="D13" s="98" t="s">
        <v>36</v>
      </c>
      <c r="E13" s="95" t="s">
        <v>14</v>
      </c>
      <c r="F13" s="98" t="s">
        <v>35</v>
      </c>
      <c r="G13" s="98">
        <v>10</v>
      </c>
      <c r="H13" s="37"/>
      <c r="I13" s="121"/>
      <c r="J13" s="109">
        <f t="shared" si="1"/>
        <v>0.2</v>
      </c>
      <c r="K13" s="194"/>
      <c r="L13" s="40"/>
      <c r="M13" s="40"/>
      <c r="N13" s="195"/>
      <c r="O13" s="30"/>
    </row>
    <row r="14" spans="1:15" x14ac:dyDescent="0.25">
      <c r="A14" s="35"/>
      <c r="B14" s="35"/>
      <c r="C14" s="96">
        <v>12</v>
      </c>
      <c r="D14" s="98" t="s">
        <v>37</v>
      </c>
      <c r="E14" s="95" t="s">
        <v>15</v>
      </c>
      <c r="F14" s="98" t="s">
        <v>56</v>
      </c>
      <c r="G14" s="98">
        <v>11</v>
      </c>
      <c r="H14" s="37"/>
      <c r="I14" s="121"/>
      <c r="J14" s="109">
        <f t="shared" si="1"/>
        <v>0.2</v>
      </c>
      <c r="K14" s="194"/>
      <c r="L14" s="40"/>
      <c r="M14" s="40"/>
      <c r="N14" s="195"/>
      <c r="O14" s="30"/>
    </row>
    <row r="15" spans="1:15" x14ac:dyDescent="0.25">
      <c r="A15" s="35"/>
      <c r="B15" s="35"/>
      <c r="C15" s="125">
        <v>13</v>
      </c>
      <c r="D15" s="98" t="s">
        <v>38</v>
      </c>
      <c r="E15" s="95" t="s">
        <v>16</v>
      </c>
      <c r="F15" s="98" t="s">
        <v>37</v>
      </c>
      <c r="G15" s="98">
        <v>12</v>
      </c>
      <c r="H15" s="38"/>
      <c r="I15" s="121"/>
      <c r="J15" s="109">
        <f t="shared" si="1"/>
        <v>0.2</v>
      </c>
      <c r="K15" s="196"/>
      <c r="L15" s="41"/>
      <c r="M15" s="41"/>
      <c r="N15" s="192"/>
      <c r="O15" s="31"/>
    </row>
    <row r="16" spans="1:15" ht="15" customHeight="1" x14ac:dyDescent="0.25">
      <c r="A16" s="33">
        <v>4</v>
      </c>
      <c r="B16" s="33" t="s">
        <v>51</v>
      </c>
      <c r="C16" s="96">
        <v>14</v>
      </c>
      <c r="D16" s="98" t="s">
        <v>39</v>
      </c>
      <c r="E16" s="95" t="s">
        <v>49</v>
      </c>
      <c r="F16" s="98" t="s">
        <v>37</v>
      </c>
      <c r="G16" s="98">
        <v>13</v>
      </c>
      <c r="H16" s="42">
        <v>1</v>
      </c>
      <c r="I16" s="122"/>
      <c r="J16" s="110">
        <f>1/2</f>
        <v>0.5</v>
      </c>
      <c r="K16" s="193" t="s">
        <v>171</v>
      </c>
      <c r="L16" s="39">
        <v>42149</v>
      </c>
      <c r="M16" s="39">
        <v>42153</v>
      </c>
      <c r="N16" s="189">
        <f>+M16-L16</f>
        <v>4</v>
      </c>
      <c r="O16" s="190" t="s">
        <v>176</v>
      </c>
    </row>
    <row r="17" spans="1:15" x14ac:dyDescent="0.25">
      <c r="A17" s="33"/>
      <c r="B17" s="33"/>
      <c r="C17" s="125">
        <v>15</v>
      </c>
      <c r="D17" s="98" t="s">
        <v>40</v>
      </c>
      <c r="E17" s="95" t="s">
        <v>50</v>
      </c>
      <c r="F17" s="98" t="s">
        <v>39</v>
      </c>
      <c r="G17" s="98">
        <v>14</v>
      </c>
      <c r="H17" s="42"/>
      <c r="I17" s="122"/>
      <c r="J17" s="110">
        <f>1/2</f>
        <v>0.5</v>
      </c>
      <c r="K17" s="196"/>
      <c r="L17" s="40"/>
      <c r="M17" s="41"/>
      <c r="N17" s="192"/>
      <c r="O17" s="30"/>
    </row>
    <row r="18" spans="1:15" x14ac:dyDescent="0.25">
      <c r="A18" s="161">
        <v>5</v>
      </c>
      <c r="B18" s="34" t="s">
        <v>177</v>
      </c>
      <c r="C18" s="96"/>
      <c r="D18" s="114" t="s">
        <v>1</v>
      </c>
      <c r="E18" s="115" t="s">
        <v>43</v>
      </c>
      <c r="F18" s="116" t="s">
        <v>38</v>
      </c>
      <c r="G18" s="116"/>
      <c r="H18" s="43">
        <v>5</v>
      </c>
      <c r="I18" s="122"/>
      <c r="J18" s="116"/>
      <c r="K18" s="116"/>
      <c r="L18" s="116"/>
      <c r="M18" s="116"/>
      <c r="N18" s="116"/>
      <c r="O18" s="190" t="s">
        <v>178</v>
      </c>
    </row>
    <row r="19" spans="1:15" x14ac:dyDescent="0.25">
      <c r="A19" s="161"/>
      <c r="B19" s="35"/>
      <c r="C19" s="96">
        <v>16</v>
      </c>
      <c r="D19" s="99" t="s">
        <v>28</v>
      </c>
      <c r="E19" s="94" t="s">
        <v>179</v>
      </c>
      <c r="F19" s="100" t="s">
        <v>38</v>
      </c>
      <c r="G19" s="100">
        <v>15</v>
      </c>
      <c r="H19" s="44"/>
      <c r="I19" s="121"/>
      <c r="J19" s="107">
        <v>1</v>
      </c>
      <c r="K19" s="197" t="s">
        <v>180</v>
      </c>
      <c r="L19" s="140">
        <v>42156</v>
      </c>
      <c r="M19" s="140">
        <v>42160</v>
      </c>
      <c r="N19" s="141">
        <v>5</v>
      </c>
      <c r="O19" s="30"/>
    </row>
    <row r="20" spans="1:15" x14ac:dyDescent="0.25">
      <c r="A20" s="161"/>
      <c r="B20" s="35"/>
      <c r="C20" s="96">
        <v>17</v>
      </c>
      <c r="D20" s="99" t="s">
        <v>29</v>
      </c>
      <c r="E20" s="94" t="s">
        <v>181</v>
      </c>
      <c r="F20" s="99" t="s">
        <v>28</v>
      </c>
      <c r="G20" s="100">
        <v>16</v>
      </c>
      <c r="H20" s="44"/>
      <c r="I20" s="121"/>
      <c r="J20" s="107">
        <v>4</v>
      </c>
      <c r="K20" s="198"/>
      <c r="L20" s="140">
        <v>42163</v>
      </c>
      <c r="M20" s="140">
        <v>42188</v>
      </c>
      <c r="N20" s="141">
        <v>9</v>
      </c>
      <c r="O20" s="31"/>
    </row>
    <row r="21" spans="1:15" x14ac:dyDescent="0.25">
      <c r="A21" s="161"/>
      <c r="B21" s="35"/>
      <c r="C21" s="96"/>
      <c r="D21" s="114" t="s">
        <v>30</v>
      </c>
      <c r="E21" s="115" t="s">
        <v>46</v>
      </c>
      <c r="F21" s="114" t="s">
        <v>28</v>
      </c>
      <c r="G21" s="116"/>
      <c r="H21" s="45">
        <v>2</v>
      </c>
      <c r="I21" s="122"/>
      <c r="J21" s="116"/>
      <c r="K21" s="116"/>
      <c r="L21" s="116"/>
      <c r="M21" s="116"/>
      <c r="N21" s="116"/>
      <c r="O21" s="190" t="s">
        <v>182</v>
      </c>
    </row>
    <row r="22" spans="1:15" x14ac:dyDescent="0.25">
      <c r="A22" s="161"/>
      <c r="B22" s="35"/>
      <c r="C22" s="96">
        <v>18</v>
      </c>
      <c r="D22" s="101" t="s">
        <v>31</v>
      </c>
      <c r="E22" s="102" t="s">
        <v>183</v>
      </c>
      <c r="F22" s="103" t="s">
        <v>24</v>
      </c>
      <c r="G22" s="103">
        <v>15</v>
      </c>
      <c r="H22" s="46"/>
      <c r="I22" s="121"/>
      <c r="J22" s="108">
        <v>1</v>
      </c>
      <c r="K22" s="199" t="s">
        <v>184</v>
      </c>
      <c r="L22" s="136">
        <v>42156</v>
      </c>
      <c r="M22" s="136">
        <v>42160</v>
      </c>
      <c r="N22" s="134">
        <v>5</v>
      </c>
      <c r="O22" s="30"/>
    </row>
    <row r="23" spans="1:15" x14ac:dyDescent="0.25">
      <c r="A23" s="161"/>
      <c r="B23" s="35"/>
      <c r="C23" s="96">
        <v>19</v>
      </c>
      <c r="D23" s="101" t="s">
        <v>32</v>
      </c>
      <c r="E23" s="102" t="s">
        <v>185</v>
      </c>
      <c r="F23" s="103" t="s">
        <v>24</v>
      </c>
      <c r="G23" s="103">
        <v>18</v>
      </c>
      <c r="H23" s="46"/>
      <c r="I23" s="121"/>
      <c r="J23" s="108">
        <v>1</v>
      </c>
      <c r="K23" s="200"/>
      <c r="L23" s="137">
        <v>42163</v>
      </c>
      <c r="M23" s="137">
        <v>42167</v>
      </c>
      <c r="N23" s="134">
        <v>6</v>
      </c>
      <c r="O23" s="30"/>
    </row>
    <row r="24" spans="1:15" x14ac:dyDescent="0.25">
      <c r="A24" s="161"/>
      <c r="B24" s="35"/>
      <c r="C24" s="96">
        <v>20</v>
      </c>
      <c r="D24" s="101" t="s">
        <v>33</v>
      </c>
      <c r="E24" s="102" t="s">
        <v>186</v>
      </c>
      <c r="F24" s="103" t="s">
        <v>24</v>
      </c>
      <c r="G24" s="103">
        <v>19</v>
      </c>
      <c r="H24" s="47"/>
      <c r="I24" s="121"/>
      <c r="J24" s="108">
        <v>1</v>
      </c>
      <c r="K24" s="201"/>
      <c r="L24" s="138">
        <v>42170</v>
      </c>
      <c r="M24" s="138">
        <v>42174</v>
      </c>
      <c r="N24" s="135">
        <v>7</v>
      </c>
      <c r="O24" s="31"/>
    </row>
    <row r="25" spans="1:15" ht="210" x14ac:dyDescent="0.25">
      <c r="A25" s="161"/>
      <c r="B25" s="49"/>
      <c r="C25" s="96">
        <v>21</v>
      </c>
      <c r="D25" s="104" t="s">
        <v>34</v>
      </c>
      <c r="E25" s="119" t="s">
        <v>187</v>
      </c>
      <c r="F25" s="120" t="s">
        <v>24</v>
      </c>
      <c r="G25" s="120">
        <v>19</v>
      </c>
      <c r="H25" s="120">
        <v>1</v>
      </c>
      <c r="I25" s="123"/>
      <c r="J25" s="120">
        <v>1</v>
      </c>
      <c r="K25" s="104" t="s">
        <v>188</v>
      </c>
      <c r="L25" s="117">
        <v>42191</v>
      </c>
      <c r="M25" s="117">
        <v>42195</v>
      </c>
      <c r="N25" s="133">
        <v>10</v>
      </c>
      <c r="O25" s="118" t="s">
        <v>189</v>
      </c>
    </row>
  </sheetData>
  <mergeCells count="42">
    <mergeCell ref="O16:O17"/>
    <mergeCell ref="A18:A25"/>
    <mergeCell ref="B18:B25"/>
    <mergeCell ref="O18:O20"/>
    <mergeCell ref="K19:K20"/>
    <mergeCell ref="O21:O24"/>
    <mergeCell ref="K22:K24"/>
    <mergeCell ref="D1:E1"/>
    <mergeCell ref="A1:B1"/>
    <mergeCell ref="O3:O4"/>
    <mergeCell ref="O5:O10"/>
    <mergeCell ref="O11:O15"/>
    <mergeCell ref="H18:H20"/>
    <mergeCell ref="H21:H24"/>
    <mergeCell ref="H5:H10"/>
    <mergeCell ref="B3:B4"/>
    <mergeCell ref="B5:B10"/>
    <mergeCell ref="B11:B15"/>
    <mergeCell ref="B16:B17"/>
    <mergeCell ref="H3:H4"/>
    <mergeCell ref="H16:H17"/>
    <mergeCell ref="M3:M4"/>
    <mergeCell ref="M5:M10"/>
    <mergeCell ref="M16:M17"/>
    <mergeCell ref="K3:K4"/>
    <mergeCell ref="L3:L4"/>
    <mergeCell ref="K5:K10"/>
    <mergeCell ref="L5:L10"/>
    <mergeCell ref="N3:N4"/>
    <mergeCell ref="N5:N10"/>
    <mergeCell ref="N11:N15"/>
    <mergeCell ref="N16:N17"/>
    <mergeCell ref="A3:A4"/>
    <mergeCell ref="A5:A10"/>
    <mergeCell ref="A11:A15"/>
    <mergeCell ref="A16:A17"/>
    <mergeCell ref="H11:H15"/>
    <mergeCell ref="M11:M15"/>
    <mergeCell ref="L11:L15"/>
    <mergeCell ref="K11:K15"/>
    <mergeCell ref="K16:K17"/>
    <mergeCell ref="L16:L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pane ySplit="1" topLeftCell="A39" activePane="bottomLeft" state="frozen"/>
      <selection pane="bottomLeft" activeCell="A57" sqref="A57"/>
    </sheetView>
  </sheetViews>
  <sheetFormatPr baseColWidth="10" defaultRowHeight="15" x14ac:dyDescent="0.25"/>
  <cols>
    <col min="1" max="1" width="84.7109375" style="22" customWidth="1"/>
    <col min="2" max="2" width="11.42578125" style="23"/>
    <col min="3" max="16384" width="11.42578125" style="22"/>
  </cols>
  <sheetData>
    <row r="1" spans="1:2" x14ac:dyDescent="0.25">
      <c r="A1" s="25" t="s">
        <v>60</v>
      </c>
      <c r="B1" s="25" t="s">
        <v>119</v>
      </c>
    </row>
    <row r="2" spans="1:2" x14ac:dyDescent="0.25">
      <c r="A2" s="1" t="s">
        <v>61</v>
      </c>
      <c r="B2" s="20"/>
    </row>
    <row r="3" spans="1:2" x14ac:dyDescent="0.25">
      <c r="A3" s="1" t="s">
        <v>62</v>
      </c>
      <c r="B3" s="20"/>
    </row>
    <row r="4" spans="1:2" x14ac:dyDescent="0.25">
      <c r="A4" s="1" t="s">
        <v>63</v>
      </c>
      <c r="B4" s="20"/>
    </row>
    <row r="5" spans="1:2" x14ac:dyDescent="0.25">
      <c r="A5" s="1" t="s">
        <v>64</v>
      </c>
      <c r="B5" s="20"/>
    </row>
    <row r="6" spans="1:2" x14ac:dyDescent="0.25">
      <c r="A6" s="14" t="s">
        <v>65</v>
      </c>
      <c r="B6" s="15"/>
    </row>
    <row r="7" spans="1:2" x14ac:dyDescent="0.25">
      <c r="A7" s="17" t="s">
        <v>66</v>
      </c>
      <c r="B7" s="21" t="s">
        <v>115</v>
      </c>
    </row>
    <row r="8" spans="1:2" x14ac:dyDescent="0.25">
      <c r="A8" s="17" t="s">
        <v>67</v>
      </c>
      <c r="B8" s="21" t="s">
        <v>115</v>
      </c>
    </row>
    <row r="9" spans="1:2" x14ac:dyDescent="0.25">
      <c r="A9" s="14" t="s">
        <v>68</v>
      </c>
      <c r="B9" s="15"/>
    </row>
    <row r="10" spans="1:2" x14ac:dyDescent="0.25">
      <c r="A10" s="1" t="s">
        <v>69</v>
      </c>
      <c r="B10" s="21" t="s">
        <v>116</v>
      </c>
    </row>
    <row r="11" spans="1:2" x14ac:dyDescent="0.25">
      <c r="A11" s="1" t="s">
        <v>70</v>
      </c>
      <c r="B11" s="21" t="s">
        <v>115</v>
      </c>
    </row>
    <row r="12" spans="1:2" x14ac:dyDescent="0.25">
      <c r="A12" s="1" t="s">
        <v>71</v>
      </c>
      <c r="B12" s="21" t="s">
        <v>115</v>
      </c>
    </row>
    <row r="13" spans="1:2" x14ac:dyDescent="0.25">
      <c r="A13" s="1" t="s">
        <v>72</v>
      </c>
      <c r="B13" s="21" t="s">
        <v>116</v>
      </c>
    </row>
    <row r="14" spans="1:2" x14ac:dyDescent="0.25">
      <c r="A14" s="14" t="s">
        <v>73</v>
      </c>
      <c r="B14" s="15"/>
    </row>
    <row r="15" spans="1:2" x14ac:dyDescent="0.25">
      <c r="A15" s="17" t="s">
        <v>74</v>
      </c>
      <c r="B15" s="21" t="s">
        <v>116</v>
      </c>
    </row>
    <row r="16" spans="1:2" x14ac:dyDescent="0.25">
      <c r="A16" s="17" t="s">
        <v>75</v>
      </c>
      <c r="B16" s="21"/>
    </row>
    <row r="17" spans="1:2" x14ac:dyDescent="0.25">
      <c r="A17" s="17" t="s">
        <v>76</v>
      </c>
      <c r="B17" s="21"/>
    </row>
    <row r="18" spans="1:2" x14ac:dyDescent="0.25">
      <c r="A18" s="17" t="s">
        <v>77</v>
      </c>
      <c r="B18" s="21"/>
    </row>
    <row r="19" spans="1:2" x14ac:dyDescent="0.25">
      <c r="A19" s="17" t="s">
        <v>78</v>
      </c>
      <c r="B19" s="21"/>
    </row>
    <row r="20" spans="1:2" x14ac:dyDescent="0.25">
      <c r="A20" s="17" t="s">
        <v>79</v>
      </c>
      <c r="B20" s="21"/>
    </row>
    <row r="21" spans="1:2" x14ac:dyDescent="0.25">
      <c r="A21" s="17" t="s">
        <v>80</v>
      </c>
      <c r="B21" s="21"/>
    </row>
    <row r="22" spans="1:2" x14ac:dyDescent="0.25">
      <c r="A22" s="14" t="s">
        <v>81</v>
      </c>
      <c r="B22" s="15"/>
    </row>
    <row r="23" spans="1:2" x14ac:dyDescent="0.25">
      <c r="A23" s="1" t="s">
        <v>82</v>
      </c>
      <c r="B23" s="20" t="s">
        <v>116</v>
      </c>
    </row>
    <row r="24" spans="1:2" x14ac:dyDescent="0.25">
      <c r="A24" s="1" t="s">
        <v>83</v>
      </c>
      <c r="B24" s="20" t="s">
        <v>116</v>
      </c>
    </row>
    <row r="25" spans="1:2" x14ac:dyDescent="0.25">
      <c r="A25" s="1" t="s">
        <v>84</v>
      </c>
      <c r="B25" s="20"/>
    </row>
    <row r="26" spans="1:2" x14ac:dyDescent="0.25">
      <c r="A26" s="1" t="s">
        <v>85</v>
      </c>
      <c r="B26" s="20"/>
    </row>
    <row r="27" spans="1:2" x14ac:dyDescent="0.25">
      <c r="A27" s="1" t="s">
        <v>86</v>
      </c>
      <c r="B27" s="20"/>
    </row>
    <row r="28" spans="1:2" x14ac:dyDescent="0.25">
      <c r="A28" s="18" t="s">
        <v>87</v>
      </c>
      <c r="B28" s="20"/>
    </row>
    <row r="29" spans="1:2" x14ac:dyDescent="0.25">
      <c r="A29" s="18" t="s">
        <v>88</v>
      </c>
      <c r="B29" s="20"/>
    </row>
    <row r="30" spans="1:2" x14ac:dyDescent="0.25">
      <c r="A30" s="14" t="s">
        <v>89</v>
      </c>
      <c r="B30" s="15"/>
    </row>
    <row r="31" spans="1:2" x14ac:dyDescent="0.25">
      <c r="A31" s="1" t="s">
        <v>90</v>
      </c>
      <c r="B31" s="20"/>
    </row>
    <row r="32" spans="1:2" x14ac:dyDescent="0.25">
      <c r="A32" s="1" t="s">
        <v>91</v>
      </c>
      <c r="B32" s="20"/>
    </row>
    <row r="33" spans="1:2" x14ac:dyDescent="0.25">
      <c r="A33" s="1" t="s">
        <v>92</v>
      </c>
      <c r="B33" s="20"/>
    </row>
    <row r="34" spans="1:2" x14ac:dyDescent="0.25">
      <c r="A34" s="1" t="s">
        <v>93</v>
      </c>
      <c r="B34" s="20"/>
    </row>
    <row r="35" spans="1:2" x14ac:dyDescent="0.25">
      <c r="A35" s="18" t="s">
        <v>94</v>
      </c>
      <c r="B35" s="20"/>
    </row>
    <row r="36" spans="1:2" x14ac:dyDescent="0.25">
      <c r="A36" s="18" t="s">
        <v>95</v>
      </c>
      <c r="B36" s="20"/>
    </row>
    <row r="37" spans="1:2" x14ac:dyDescent="0.25">
      <c r="A37" s="18" t="s">
        <v>96</v>
      </c>
      <c r="B37" s="20"/>
    </row>
    <row r="38" spans="1:2" x14ac:dyDescent="0.25">
      <c r="A38" s="24" t="s">
        <v>97</v>
      </c>
      <c r="B38" s="15"/>
    </row>
    <row r="39" spans="1:2" x14ac:dyDescent="0.25">
      <c r="A39" s="19" t="s">
        <v>65</v>
      </c>
      <c r="B39" s="20"/>
    </row>
    <row r="40" spans="1:2" x14ac:dyDescent="0.25">
      <c r="A40" s="18" t="s">
        <v>98</v>
      </c>
      <c r="B40" s="20"/>
    </row>
    <row r="41" spans="1:2" x14ac:dyDescent="0.25">
      <c r="A41" s="18" t="s">
        <v>99</v>
      </c>
      <c r="B41" s="20"/>
    </row>
    <row r="42" spans="1:2" x14ac:dyDescent="0.25">
      <c r="A42" s="18" t="s">
        <v>100</v>
      </c>
      <c r="B42" s="20"/>
    </row>
    <row r="43" spans="1:2" x14ac:dyDescent="0.25">
      <c r="A43" s="18" t="s">
        <v>101</v>
      </c>
      <c r="B43" s="20"/>
    </row>
    <row r="44" spans="1:2" x14ac:dyDescent="0.25">
      <c r="A44" s="19" t="s">
        <v>102</v>
      </c>
      <c r="B44" s="20"/>
    </row>
    <row r="45" spans="1:2" x14ac:dyDescent="0.25">
      <c r="A45" s="18" t="s">
        <v>103</v>
      </c>
      <c r="B45" s="20"/>
    </row>
    <row r="46" spans="1:2" x14ac:dyDescent="0.25">
      <c r="A46" s="18" t="s">
        <v>104</v>
      </c>
      <c r="B46" s="20"/>
    </row>
    <row r="47" spans="1:2" x14ac:dyDescent="0.25">
      <c r="A47" s="18" t="s">
        <v>105</v>
      </c>
      <c r="B47" s="20"/>
    </row>
    <row r="48" spans="1:2" x14ac:dyDescent="0.25">
      <c r="A48" s="19" t="s">
        <v>106</v>
      </c>
      <c r="B48" s="20"/>
    </row>
    <row r="49" spans="1:2" x14ac:dyDescent="0.25">
      <c r="A49" s="18" t="s">
        <v>107</v>
      </c>
      <c r="B49" s="20"/>
    </row>
    <row r="50" spans="1:2" x14ac:dyDescent="0.25">
      <c r="A50" s="18" t="s">
        <v>108</v>
      </c>
      <c r="B50" s="20"/>
    </row>
    <row r="51" spans="1:2" x14ac:dyDescent="0.25">
      <c r="A51" s="18" t="s">
        <v>109</v>
      </c>
      <c r="B51" s="20"/>
    </row>
    <row r="52" spans="1:2" x14ac:dyDescent="0.25">
      <c r="A52" s="18" t="s">
        <v>110</v>
      </c>
      <c r="B52" s="20"/>
    </row>
    <row r="53" spans="1:2" x14ac:dyDescent="0.25">
      <c r="A53" s="18" t="s">
        <v>111</v>
      </c>
      <c r="B53" s="20"/>
    </row>
    <row r="54" spans="1:2" x14ac:dyDescent="0.25">
      <c r="A54" s="18" t="s">
        <v>112</v>
      </c>
      <c r="B54" s="20"/>
    </row>
    <row r="55" spans="1:2" x14ac:dyDescent="0.25">
      <c r="A55" s="18" t="s">
        <v>113</v>
      </c>
      <c r="B55" s="20"/>
    </row>
    <row r="56" spans="1:2" x14ac:dyDescent="0.25">
      <c r="A56" s="19" t="s">
        <v>114</v>
      </c>
      <c r="B56" s="20"/>
    </row>
    <row r="57" spans="1:2" x14ac:dyDescent="0.25">
      <c r="A57" s="18" t="s">
        <v>120</v>
      </c>
      <c r="B57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7" workbookViewId="0">
      <selection sqref="A1:I30"/>
    </sheetView>
  </sheetViews>
  <sheetFormatPr baseColWidth="10" defaultRowHeight="15" x14ac:dyDescent="0.25"/>
  <cols>
    <col min="2" max="2" width="37.5703125" customWidth="1"/>
    <col min="6" max="6" width="19.5703125" customWidth="1"/>
    <col min="7" max="7" width="19.85546875" customWidth="1"/>
    <col min="9" max="9" width="14.140625" customWidth="1"/>
    <col min="14" max="14" width="42.28515625" customWidth="1"/>
    <col min="15" max="15" width="14.85546875" customWidth="1"/>
    <col min="16" max="16" width="13.28515625" customWidth="1"/>
  </cols>
  <sheetData>
    <row r="1" spans="1:16" ht="45" customHeight="1" x14ac:dyDescent="0.25">
      <c r="A1" s="11" t="s">
        <v>41</v>
      </c>
      <c r="B1" s="11" t="s">
        <v>125</v>
      </c>
      <c r="C1" s="11" t="s">
        <v>126</v>
      </c>
      <c r="D1" s="11" t="s">
        <v>130</v>
      </c>
      <c r="E1" s="11" t="s">
        <v>127</v>
      </c>
      <c r="F1" s="11" t="s">
        <v>128</v>
      </c>
      <c r="G1" s="11" t="s">
        <v>129</v>
      </c>
      <c r="H1" s="12" t="s">
        <v>0</v>
      </c>
      <c r="I1" s="12" t="s">
        <v>59</v>
      </c>
      <c r="N1" s="60" t="s">
        <v>124</v>
      </c>
      <c r="O1" s="60" t="s">
        <v>130</v>
      </c>
      <c r="P1" s="60" t="s">
        <v>150</v>
      </c>
    </row>
    <row r="2" spans="1:16" ht="24" customHeight="1" x14ac:dyDescent="0.25">
      <c r="A2" s="11">
        <v>1</v>
      </c>
      <c r="B2" s="11" t="s">
        <v>3</v>
      </c>
      <c r="C2" s="11"/>
      <c r="D2" s="11"/>
      <c r="E2" s="11"/>
      <c r="F2" s="84">
        <v>7000000</v>
      </c>
      <c r="G2" s="86">
        <f>F2*100/F30</f>
        <v>5.8710056193910924</v>
      </c>
      <c r="H2" s="74"/>
      <c r="I2" s="74"/>
      <c r="N2" s="60"/>
      <c r="O2" s="60"/>
      <c r="P2" s="60"/>
    </row>
    <row r="3" spans="1:16" ht="15" customHeight="1" x14ac:dyDescent="0.25">
      <c r="A3" s="4" t="s">
        <v>17</v>
      </c>
      <c r="B3" s="3" t="s">
        <v>122</v>
      </c>
      <c r="C3" s="42" t="s">
        <v>131</v>
      </c>
      <c r="D3" s="42">
        <v>1</v>
      </c>
      <c r="E3" s="1" t="s">
        <v>132</v>
      </c>
      <c r="F3" s="50">
        <v>3500000</v>
      </c>
      <c r="G3" s="51">
        <f>F3*100/F30</f>
        <v>2.9355028096955462</v>
      </c>
      <c r="H3" s="39">
        <v>42128</v>
      </c>
      <c r="I3" s="39">
        <v>42132</v>
      </c>
      <c r="N3" s="61" t="s">
        <v>3</v>
      </c>
      <c r="O3" s="62" t="s">
        <v>151</v>
      </c>
      <c r="P3" s="63">
        <v>3500000</v>
      </c>
    </row>
    <row r="4" spans="1:16" x14ac:dyDescent="0.25">
      <c r="A4" s="4" t="s">
        <v>20</v>
      </c>
      <c r="B4" s="3" t="s">
        <v>123</v>
      </c>
      <c r="C4" s="42"/>
      <c r="D4" s="42"/>
      <c r="E4" s="1" t="s">
        <v>132</v>
      </c>
      <c r="F4" s="50">
        <v>3500000</v>
      </c>
      <c r="G4" s="85">
        <f>F4*100/F30</f>
        <v>2.9355028096955462</v>
      </c>
      <c r="H4" s="41"/>
      <c r="I4" s="41"/>
      <c r="N4" s="61"/>
      <c r="O4" s="62"/>
      <c r="P4" s="63">
        <v>3500000</v>
      </c>
    </row>
    <row r="5" spans="1:16" x14ac:dyDescent="0.25">
      <c r="A5" s="4">
        <v>2</v>
      </c>
      <c r="B5" s="83" t="s">
        <v>4</v>
      </c>
      <c r="C5" s="16"/>
      <c r="D5" s="16"/>
      <c r="E5" s="1"/>
      <c r="F5" s="87">
        <f>SUM(F6:F11)</f>
        <v>18000000</v>
      </c>
      <c r="G5" s="88">
        <f>F5*100/F30</f>
        <v>15.096871592719953</v>
      </c>
      <c r="H5" s="28"/>
      <c r="I5" s="28"/>
      <c r="N5" s="75"/>
      <c r="O5" s="76"/>
      <c r="P5" s="63"/>
    </row>
    <row r="6" spans="1:16" x14ac:dyDescent="0.25">
      <c r="A6" s="4" t="s">
        <v>21</v>
      </c>
      <c r="B6" s="3" t="s">
        <v>5</v>
      </c>
      <c r="C6" s="42" t="s">
        <v>131</v>
      </c>
      <c r="D6" s="42">
        <v>1</v>
      </c>
      <c r="E6" s="1" t="s">
        <v>133</v>
      </c>
      <c r="F6" s="50">
        <v>5000000</v>
      </c>
      <c r="G6" s="51">
        <f>F6*100/F30</f>
        <v>4.1935754424222091</v>
      </c>
      <c r="H6" s="39">
        <v>42135</v>
      </c>
      <c r="I6" s="39">
        <v>42139</v>
      </c>
      <c r="N6" s="65" t="s">
        <v>4</v>
      </c>
      <c r="O6" s="66">
        <v>42139</v>
      </c>
      <c r="P6" s="67">
        <v>5000000</v>
      </c>
    </row>
    <row r="7" spans="1:16" x14ac:dyDescent="0.25">
      <c r="A7" s="4" t="s">
        <v>22</v>
      </c>
      <c r="B7" s="3" t="s">
        <v>6</v>
      </c>
      <c r="C7" s="42"/>
      <c r="D7" s="42"/>
      <c r="E7" s="1" t="s">
        <v>134</v>
      </c>
      <c r="F7" s="50">
        <v>4000000</v>
      </c>
      <c r="G7" s="51">
        <f>F7*100/F30</f>
        <v>3.3548603539377675</v>
      </c>
      <c r="H7" s="40"/>
      <c r="I7" s="40"/>
      <c r="N7" s="65"/>
      <c r="O7" s="66"/>
      <c r="P7" s="67">
        <v>4000000</v>
      </c>
    </row>
    <row r="8" spans="1:16" x14ac:dyDescent="0.25">
      <c r="A8" s="4" t="s">
        <v>23</v>
      </c>
      <c r="B8" s="3" t="s">
        <v>7</v>
      </c>
      <c r="C8" s="42"/>
      <c r="D8" s="42"/>
      <c r="E8" s="1" t="s">
        <v>135</v>
      </c>
      <c r="F8" s="50">
        <v>2300000</v>
      </c>
      <c r="G8" s="51">
        <f>F8*100/F30</f>
        <v>1.9290447035142162</v>
      </c>
      <c r="H8" s="40"/>
      <c r="I8" s="40"/>
      <c r="N8" s="65"/>
      <c r="O8" s="66"/>
      <c r="P8" s="67">
        <v>2300000</v>
      </c>
    </row>
    <row r="9" spans="1:16" x14ac:dyDescent="0.25">
      <c r="A9" s="4" t="s">
        <v>24</v>
      </c>
      <c r="B9" s="3" t="s">
        <v>8</v>
      </c>
      <c r="C9" s="42"/>
      <c r="D9" s="42"/>
      <c r="E9" s="1" t="s">
        <v>136</v>
      </c>
      <c r="F9" s="50">
        <v>3400000</v>
      </c>
      <c r="G9" s="51">
        <f>F9*100/F30</f>
        <v>2.8516313008471021</v>
      </c>
      <c r="H9" s="40"/>
      <c r="I9" s="40"/>
      <c r="N9" s="65"/>
      <c r="O9" s="66"/>
      <c r="P9" s="67">
        <v>3400000</v>
      </c>
    </row>
    <row r="10" spans="1:16" x14ac:dyDescent="0.25">
      <c r="A10" s="4" t="s">
        <v>25</v>
      </c>
      <c r="B10" s="3" t="s">
        <v>9</v>
      </c>
      <c r="C10" s="42"/>
      <c r="D10" s="42"/>
      <c r="E10" s="1" t="s">
        <v>137</v>
      </c>
      <c r="F10" s="50">
        <v>1200000</v>
      </c>
      <c r="G10" s="51">
        <f>F10*100/F30</f>
        <v>1.0064581061813302</v>
      </c>
      <c r="H10" s="40"/>
      <c r="I10" s="40"/>
      <c r="N10" s="65"/>
      <c r="O10" s="66"/>
      <c r="P10" s="67">
        <v>1200000</v>
      </c>
    </row>
    <row r="11" spans="1:16" x14ac:dyDescent="0.25">
      <c r="A11" s="4" t="s">
        <v>26</v>
      </c>
      <c r="B11" s="3" t="s">
        <v>10</v>
      </c>
      <c r="C11" s="42"/>
      <c r="D11" s="42"/>
      <c r="E11" s="1" t="s">
        <v>138</v>
      </c>
      <c r="F11" s="50">
        <v>2100000</v>
      </c>
      <c r="G11" s="51">
        <f>F11*100/F30</f>
        <v>1.7613016858173278</v>
      </c>
      <c r="H11" s="41"/>
      <c r="I11" s="41"/>
      <c r="N11" s="65"/>
      <c r="O11" s="66"/>
      <c r="P11" s="67">
        <v>2100000</v>
      </c>
    </row>
    <row r="12" spans="1:16" x14ac:dyDescent="0.25">
      <c r="A12" s="4">
        <v>3</v>
      </c>
      <c r="B12" s="83" t="s">
        <v>11</v>
      </c>
      <c r="C12" s="16"/>
      <c r="D12" s="16"/>
      <c r="E12" s="1"/>
      <c r="F12" s="87">
        <f>SUM(F13:F17)</f>
        <v>13330000</v>
      </c>
      <c r="G12" s="88">
        <f>F12*100/F30</f>
        <v>11.18007212949761</v>
      </c>
      <c r="H12" s="28"/>
      <c r="I12" s="28"/>
      <c r="N12" s="77"/>
      <c r="O12" s="78"/>
      <c r="P12" s="67"/>
    </row>
    <row r="13" spans="1:16" x14ac:dyDescent="0.25">
      <c r="A13" s="4" t="s">
        <v>27</v>
      </c>
      <c r="B13" s="3" t="s">
        <v>12</v>
      </c>
      <c r="C13" s="42" t="s">
        <v>131</v>
      </c>
      <c r="D13" s="42">
        <v>1</v>
      </c>
      <c r="E13" s="1" t="s">
        <v>139</v>
      </c>
      <c r="F13" s="50">
        <v>3150000</v>
      </c>
      <c r="G13" s="51">
        <f>F13*100/F30</f>
        <v>2.6419525287259917</v>
      </c>
      <c r="H13" s="39">
        <v>42142</v>
      </c>
      <c r="I13" s="39">
        <v>42146</v>
      </c>
      <c r="N13" s="68" t="s">
        <v>11</v>
      </c>
      <c r="O13" s="69">
        <v>42146</v>
      </c>
      <c r="P13" s="70">
        <v>3150000</v>
      </c>
    </row>
    <row r="14" spans="1:16" x14ac:dyDescent="0.25">
      <c r="A14" s="4" t="s">
        <v>35</v>
      </c>
      <c r="B14" s="3" t="s">
        <v>13</v>
      </c>
      <c r="C14" s="42"/>
      <c r="D14" s="42"/>
      <c r="E14" s="1" t="s">
        <v>140</v>
      </c>
      <c r="F14" s="50">
        <v>2600000</v>
      </c>
      <c r="G14" s="51">
        <f>F14*100/F30</f>
        <v>2.1806592300595486</v>
      </c>
      <c r="H14" s="40"/>
      <c r="I14" s="40"/>
      <c r="N14" s="68"/>
      <c r="O14" s="69"/>
      <c r="P14" s="70">
        <v>2600000</v>
      </c>
    </row>
    <row r="15" spans="1:16" x14ac:dyDescent="0.25">
      <c r="A15" s="4" t="s">
        <v>36</v>
      </c>
      <c r="B15" s="3" t="s">
        <v>14</v>
      </c>
      <c r="C15" s="42"/>
      <c r="D15" s="42"/>
      <c r="E15" s="1" t="s">
        <v>141</v>
      </c>
      <c r="F15" s="50">
        <v>2330000</v>
      </c>
      <c r="G15" s="51">
        <f>F15*100/F30</f>
        <v>1.9542061561687494</v>
      </c>
      <c r="H15" s="40"/>
      <c r="I15" s="40"/>
      <c r="N15" s="68"/>
      <c r="O15" s="69"/>
      <c r="P15" s="70">
        <v>2330000</v>
      </c>
    </row>
    <row r="16" spans="1:16" x14ac:dyDescent="0.25">
      <c r="A16" s="4" t="s">
        <v>37</v>
      </c>
      <c r="B16" s="3" t="s">
        <v>15</v>
      </c>
      <c r="C16" s="42"/>
      <c r="D16" s="42"/>
      <c r="E16" s="1" t="s">
        <v>142</v>
      </c>
      <c r="F16" s="50">
        <v>2450000</v>
      </c>
      <c r="G16" s="51">
        <f>F16*100/F30</f>
        <v>2.0548519667868823</v>
      </c>
      <c r="H16" s="40"/>
      <c r="I16" s="40"/>
      <c r="N16" s="68"/>
      <c r="O16" s="69"/>
      <c r="P16" s="70">
        <v>2450000</v>
      </c>
    </row>
    <row r="17" spans="1:16" x14ac:dyDescent="0.25">
      <c r="A17" s="4" t="s">
        <v>38</v>
      </c>
      <c r="B17" s="3" t="s">
        <v>16</v>
      </c>
      <c r="C17" s="42"/>
      <c r="D17" s="42"/>
      <c r="E17" s="1" t="s">
        <v>143</v>
      </c>
      <c r="F17" s="50">
        <v>2800000</v>
      </c>
      <c r="G17" s="51">
        <f>F17*100/F30</f>
        <v>2.3484022477564372</v>
      </c>
      <c r="H17" s="41"/>
      <c r="I17" s="41"/>
      <c r="N17" s="68"/>
      <c r="O17" s="69"/>
      <c r="P17" s="70">
        <v>2800000</v>
      </c>
    </row>
    <row r="18" spans="1:16" x14ac:dyDescent="0.25">
      <c r="A18" s="4">
        <v>4</v>
      </c>
      <c r="B18" s="83" t="s">
        <v>51</v>
      </c>
      <c r="C18" s="16"/>
      <c r="D18" s="16"/>
      <c r="E18" s="1"/>
      <c r="F18" s="87">
        <f>SUM(F19:F20)</f>
        <v>7400000</v>
      </c>
      <c r="G18" s="88">
        <f>F18*100/F30</f>
        <v>6.2064916547848696</v>
      </c>
      <c r="H18" s="28"/>
      <c r="I18" s="28"/>
      <c r="N18" s="79"/>
      <c r="O18" s="80"/>
      <c r="P18" s="70"/>
    </row>
    <row r="19" spans="1:16" ht="15" customHeight="1" x14ac:dyDescent="0.25">
      <c r="A19" s="4" t="s">
        <v>39</v>
      </c>
      <c r="B19" s="3" t="s">
        <v>49</v>
      </c>
      <c r="C19" s="42" t="s">
        <v>131</v>
      </c>
      <c r="D19" s="42">
        <v>1</v>
      </c>
      <c r="E19" s="1" t="s">
        <v>144</v>
      </c>
      <c r="F19" s="50">
        <v>4200000</v>
      </c>
      <c r="G19" s="51">
        <f>F19*100/F30</f>
        <v>3.5226033716346556</v>
      </c>
      <c r="H19" s="39">
        <v>42149</v>
      </c>
      <c r="I19" s="39">
        <v>42153</v>
      </c>
      <c r="N19" s="71" t="s">
        <v>51</v>
      </c>
      <c r="O19" s="72">
        <v>42153</v>
      </c>
      <c r="P19" s="73">
        <v>4200000</v>
      </c>
    </row>
    <row r="20" spans="1:16" ht="15" customHeight="1" x14ac:dyDescent="0.25">
      <c r="A20" s="4" t="s">
        <v>40</v>
      </c>
      <c r="B20" s="3" t="s">
        <v>145</v>
      </c>
      <c r="C20" s="42"/>
      <c r="D20" s="42"/>
      <c r="E20" s="1" t="s">
        <v>146</v>
      </c>
      <c r="F20" s="50">
        <v>3200000</v>
      </c>
      <c r="G20" s="51">
        <f>F20*100/F30</f>
        <v>2.683888283150214</v>
      </c>
      <c r="H20" s="40"/>
      <c r="I20" s="40"/>
      <c r="N20" s="71"/>
      <c r="O20" s="72"/>
      <c r="P20" s="73">
        <v>3200000</v>
      </c>
    </row>
    <row r="21" spans="1:16" ht="15" customHeight="1" x14ac:dyDescent="0.25">
      <c r="A21" s="4">
        <v>5</v>
      </c>
      <c r="B21" s="83" t="s">
        <v>121</v>
      </c>
      <c r="C21" s="16"/>
      <c r="D21" s="16"/>
      <c r="E21" s="1"/>
      <c r="F21" s="87">
        <f>SUM(F22:F29)</f>
        <v>73500000</v>
      </c>
      <c r="G21" s="88">
        <f>F21*100/F30</f>
        <v>61.645559003606472</v>
      </c>
      <c r="H21" s="28"/>
      <c r="I21" s="28"/>
      <c r="N21" s="81"/>
      <c r="O21" s="82"/>
      <c r="P21" s="73"/>
    </row>
    <row r="22" spans="1:16" x14ac:dyDescent="0.25">
      <c r="A22" s="13" t="s">
        <v>1</v>
      </c>
      <c r="B22" s="14" t="s">
        <v>43</v>
      </c>
      <c r="C22" s="115"/>
      <c r="D22" s="115"/>
      <c r="E22" s="115"/>
      <c r="F22" s="115"/>
      <c r="G22" s="115"/>
      <c r="H22" s="115"/>
      <c r="I22" s="115"/>
      <c r="N22" s="29" t="s">
        <v>121</v>
      </c>
      <c r="O22" s="57">
        <v>42174</v>
      </c>
      <c r="P22" s="50">
        <v>22500000</v>
      </c>
    </row>
    <row r="23" spans="1:16" x14ac:dyDescent="0.25">
      <c r="A23" s="7" t="s">
        <v>28</v>
      </c>
      <c r="B23" s="2" t="s">
        <v>44</v>
      </c>
      <c r="C23" s="145" t="s">
        <v>131</v>
      </c>
      <c r="D23" s="43">
        <v>5</v>
      </c>
      <c r="E23" s="1" t="s">
        <v>147</v>
      </c>
      <c r="F23" s="50">
        <v>18500000</v>
      </c>
      <c r="G23" s="51">
        <f>F23*100/F30</f>
        <v>15.516229136962174</v>
      </c>
      <c r="H23" s="90">
        <v>42156</v>
      </c>
      <c r="I23" s="90">
        <v>42160</v>
      </c>
      <c r="N23" s="30"/>
      <c r="O23" s="58"/>
      <c r="P23" s="50">
        <v>18500000</v>
      </c>
    </row>
    <row r="24" spans="1:16" x14ac:dyDescent="0.25">
      <c r="A24" s="7" t="s">
        <v>29</v>
      </c>
      <c r="B24" s="2" t="s">
        <v>45</v>
      </c>
      <c r="C24" s="146"/>
      <c r="D24" s="48"/>
      <c r="E24" s="1" t="s">
        <v>146</v>
      </c>
      <c r="F24" s="50">
        <v>16000000</v>
      </c>
      <c r="G24" s="51">
        <f>F24*100/F30</f>
        <v>13.41944141575107</v>
      </c>
      <c r="H24" s="90">
        <v>42163</v>
      </c>
      <c r="I24" s="90">
        <v>42188</v>
      </c>
      <c r="N24" s="30"/>
      <c r="O24" s="58"/>
      <c r="P24" s="50">
        <v>16000000</v>
      </c>
    </row>
    <row r="25" spans="1:16" x14ac:dyDescent="0.25">
      <c r="A25" s="13" t="s">
        <v>30</v>
      </c>
      <c r="B25" s="14" t="s">
        <v>46</v>
      </c>
      <c r="C25" s="115"/>
      <c r="D25" s="115"/>
      <c r="E25" s="115"/>
      <c r="F25" s="115"/>
      <c r="G25" s="115"/>
      <c r="H25" s="115"/>
      <c r="I25" s="115"/>
      <c r="N25" s="30"/>
      <c r="O25" s="58"/>
      <c r="P25" s="50">
        <v>9400000</v>
      </c>
    </row>
    <row r="26" spans="1:16" x14ac:dyDescent="0.25">
      <c r="A26" s="8" t="s">
        <v>31</v>
      </c>
      <c r="B26" s="9" t="s">
        <v>47</v>
      </c>
      <c r="C26" s="45" t="s">
        <v>131</v>
      </c>
      <c r="D26" s="45">
        <v>2</v>
      </c>
      <c r="E26" s="1" t="s">
        <v>148</v>
      </c>
      <c r="F26" s="50">
        <v>7200000</v>
      </c>
      <c r="G26" s="51">
        <f>F26*100/F30</f>
        <v>6.0387486370879815</v>
      </c>
      <c r="H26" s="91">
        <v>42156</v>
      </c>
      <c r="I26" s="91">
        <v>42160</v>
      </c>
      <c r="N26" s="30"/>
      <c r="O26" s="58"/>
      <c r="P26" s="50">
        <v>7200000</v>
      </c>
    </row>
    <row r="27" spans="1:16" x14ac:dyDescent="0.25">
      <c r="A27" s="8" t="s">
        <v>32</v>
      </c>
      <c r="B27" s="9" t="s">
        <v>48</v>
      </c>
      <c r="C27" s="46"/>
      <c r="D27" s="46"/>
      <c r="E27" s="1" t="s">
        <v>133</v>
      </c>
      <c r="F27" s="50">
        <v>10000000</v>
      </c>
      <c r="G27" s="51">
        <f>F27*100/F30</f>
        <v>8.3871508848444183</v>
      </c>
      <c r="H27" s="142">
        <v>42163</v>
      </c>
      <c r="I27" s="142">
        <v>42167</v>
      </c>
      <c r="N27" s="30"/>
      <c r="O27" s="58"/>
      <c r="P27" s="50">
        <v>10000000</v>
      </c>
    </row>
    <row r="28" spans="1:16" x14ac:dyDescent="0.25">
      <c r="A28" s="8" t="s">
        <v>33</v>
      </c>
      <c r="B28" s="9" t="s">
        <v>2</v>
      </c>
      <c r="C28" s="47"/>
      <c r="D28" s="47"/>
      <c r="E28" s="1" t="s">
        <v>136</v>
      </c>
      <c r="F28" s="50">
        <v>6800000</v>
      </c>
      <c r="G28" s="51">
        <f>F28*100/F30</f>
        <v>5.7032626016942043</v>
      </c>
      <c r="H28" s="143">
        <v>42170</v>
      </c>
      <c r="I28" s="143">
        <v>42174</v>
      </c>
      <c r="N28" s="30"/>
      <c r="O28" s="58"/>
      <c r="P28" s="50">
        <v>6800000</v>
      </c>
    </row>
    <row r="29" spans="1:16" x14ac:dyDescent="0.25">
      <c r="A29" s="10" t="s">
        <v>34</v>
      </c>
      <c r="B29" s="6" t="s">
        <v>117</v>
      </c>
      <c r="C29" s="5" t="s">
        <v>131</v>
      </c>
      <c r="D29" s="5">
        <v>1</v>
      </c>
      <c r="E29" s="1" t="s">
        <v>149</v>
      </c>
      <c r="F29" s="50">
        <v>15000000</v>
      </c>
      <c r="G29" s="51">
        <f>F29*100/F30</f>
        <v>12.580726327266628</v>
      </c>
      <c r="H29" s="144">
        <v>42191</v>
      </c>
      <c r="I29" s="144">
        <v>42195</v>
      </c>
      <c r="N29" s="30"/>
      <c r="O29" s="58"/>
      <c r="P29" s="50">
        <v>15000000</v>
      </c>
    </row>
    <row r="30" spans="1:16" x14ac:dyDescent="0.25">
      <c r="A30" s="1"/>
      <c r="B30" s="53" t="s">
        <v>128</v>
      </c>
      <c r="C30" s="1"/>
      <c r="D30" s="1"/>
      <c r="E30" s="1"/>
      <c r="F30" s="89">
        <f>SUM(F21+F18+F12+F5+F2)</f>
        <v>119230000</v>
      </c>
      <c r="G30" s="88">
        <f>F30*100/F30</f>
        <v>100</v>
      </c>
      <c r="N30" s="31"/>
      <c r="O30" s="59"/>
      <c r="P30" s="52">
        <f>SUM(P3:P29)</f>
        <v>151130000</v>
      </c>
    </row>
    <row r="31" spans="1:16" x14ac:dyDescent="0.25">
      <c r="N31" s="55"/>
      <c r="O31" s="56"/>
    </row>
    <row r="32" spans="1:16" x14ac:dyDescent="0.25">
      <c r="N32" s="55"/>
      <c r="O32" s="56"/>
    </row>
    <row r="33" spans="11:11" x14ac:dyDescent="0.25">
      <c r="K33" s="89"/>
    </row>
  </sheetData>
  <mergeCells count="29">
    <mergeCell ref="O22:O30"/>
    <mergeCell ref="C26:C28"/>
    <mergeCell ref="D23:D24"/>
    <mergeCell ref="D26:D28"/>
    <mergeCell ref="N3:N4"/>
    <mergeCell ref="N6:N11"/>
    <mergeCell ref="O3:O4"/>
    <mergeCell ref="N13:N17"/>
    <mergeCell ref="O19:O20"/>
    <mergeCell ref="O13:O17"/>
    <mergeCell ref="N19:N20"/>
    <mergeCell ref="O6:O11"/>
    <mergeCell ref="N22:N30"/>
    <mergeCell ref="H19:H20"/>
    <mergeCell ref="I19:I20"/>
    <mergeCell ref="H3:H4"/>
    <mergeCell ref="I3:I4"/>
    <mergeCell ref="H6:H11"/>
    <mergeCell ref="I6:I11"/>
    <mergeCell ref="H13:H17"/>
    <mergeCell ref="I13:I17"/>
    <mergeCell ref="D3:D4"/>
    <mergeCell ref="D6:D11"/>
    <mergeCell ref="D13:D17"/>
    <mergeCell ref="D19:D20"/>
    <mergeCell ref="C13:C17"/>
    <mergeCell ref="C19:C20"/>
    <mergeCell ref="C3:C4"/>
    <mergeCell ref="C6:C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abSelected="1" topLeftCell="D20" workbookViewId="0">
      <selection activeCell="H38" sqref="H38"/>
    </sheetView>
  </sheetViews>
  <sheetFormatPr baseColWidth="10" defaultRowHeight="15" x14ac:dyDescent="0.25"/>
  <cols>
    <col min="2" max="2" width="47.42578125" customWidth="1"/>
    <col min="3" max="3" width="18.28515625" customWidth="1"/>
    <col min="21" max="22" width="11.42578125" style="92"/>
  </cols>
  <sheetData>
    <row r="1" spans="1:25" x14ac:dyDescent="0.25">
      <c r="A1" s="202" t="s">
        <v>191</v>
      </c>
    </row>
    <row r="2" spans="1:25" x14ac:dyDescent="0.25">
      <c r="A2" s="147" t="s">
        <v>156</v>
      </c>
      <c r="B2" s="147" t="s">
        <v>125</v>
      </c>
      <c r="C2" s="147" t="s">
        <v>152</v>
      </c>
      <c r="D2" s="147" t="s">
        <v>153</v>
      </c>
      <c r="E2" s="147" t="s">
        <v>154</v>
      </c>
      <c r="F2" s="147" t="s">
        <v>155</v>
      </c>
      <c r="G2" s="148">
        <v>42128</v>
      </c>
      <c r="H2" s="148">
        <v>42132</v>
      </c>
      <c r="I2" s="148">
        <v>42135</v>
      </c>
      <c r="J2" s="147"/>
      <c r="K2" s="147"/>
      <c r="L2" s="147"/>
      <c r="M2" s="148">
        <v>42139</v>
      </c>
      <c r="N2" s="148">
        <v>42142</v>
      </c>
      <c r="O2" s="147"/>
      <c r="P2" s="147"/>
      <c r="Q2" s="148">
        <v>42146</v>
      </c>
      <c r="R2" s="148">
        <v>42149</v>
      </c>
      <c r="S2" s="148">
        <v>42153</v>
      </c>
      <c r="T2" s="148">
        <v>42156</v>
      </c>
      <c r="U2" s="148">
        <v>42163</v>
      </c>
      <c r="V2" s="148">
        <v>42170</v>
      </c>
      <c r="W2" s="148">
        <v>42188</v>
      </c>
      <c r="X2" s="148">
        <v>42191</v>
      </c>
      <c r="Y2" s="147" t="s">
        <v>128</v>
      </c>
    </row>
    <row r="3" spans="1:25" x14ac:dyDescent="0.25">
      <c r="A3" s="149" t="s">
        <v>17</v>
      </c>
      <c r="B3" s="150" t="s">
        <v>122</v>
      </c>
      <c r="C3" s="151">
        <v>7000000</v>
      </c>
      <c r="D3" s="152" t="s">
        <v>165</v>
      </c>
      <c r="E3" s="153">
        <v>42128</v>
      </c>
      <c r="F3" s="153">
        <v>42132</v>
      </c>
      <c r="G3" s="150">
        <v>3500000</v>
      </c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69">
        <v>7000000</v>
      </c>
    </row>
    <row r="4" spans="1:25" x14ac:dyDescent="0.25">
      <c r="A4" s="149" t="s">
        <v>20</v>
      </c>
      <c r="B4" s="150" t="s">
        <v>123</v>
      </c>
      <c r="C4" s="151"/>
      <c r="D4" s="152"/>
      <c r="E4" s="153"/>
      <c r="F4" s="153"/>
      <c r="G4" s="150"/>
      <c r="H4" s="150">
        <v>3500000</v>
      </c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70"/>
    </row>
    <row r="5" spans="1:25" x14ac:dyDescent="0.25">
      <c r="A5" s="5" t="s">
        <v>21</v>
      </c>
      <c r="B5" s="6" t="s">
        <v>5</v>
      </c>
      <c r="C5" s="154">
        <v>18000000</v>
      </c>
      <c r="D5" s="155" t="s">
        <v>165</v>
      </c>
      <c r="E5" s="156">
        <v>42135</v>
      </c>
      <c r="F5" s="156">
        <v>42139</v>
      </c>
      <c r="G5" s="6"/>
      <c r="H5" s="6"/>
      <c r="I5" s="6">
        <v>5000000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71">
        <v>18000000</v>
      </c>
    </row>
    <row r="6" spans="1:25" x14ac:dyDescent="0.25">
      <c r="A6" s="5" t="s">
        <v>22</v>
      </c>
      <c r="B6" s="6" t="s">
        <v>6</v>
      </c>
      <c r="C6" s="154"/>
      <c r="D6" s="155"/>
      <c r="E6" s="156"/>
      <c r="F6" s="156"/>
      <c r="G6" s="6"/>
      <c r="H6" s="6"/>
      <c r="I6" s="6"/>
      <c r="J6" s="6">
        <v>4000000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172"/>
    </row>
    <row r="7" spans="1:25" x14ac:dyDescent="0.25">
      <c r="A7" s="5" t="s">
        <v>23</v>
      </c>
      <c r="B7" s="6" t="s">
        <v>7</v>
      </c>
      <c r="C7" s="154"/>
      <c r="D7" s="155"/>
      <c r="E7" s="156"/>
      <c r="F7" s="156"/>
      <c r="G7" s="6"/>
      <c r="H7" s="6"/>
      <c r="I7" s="6"/>
      <c r="J7" s="6"/>
      <c r="K7" s="6">
        <v>3000000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72"/>
    </row>
    <row r="8" spans="1:25" x14ac:dyDescent="0.25">
      <c r="A8" s="5" t="s">
        <v>24</v>
      </c>
      <c r="B8" s="6" t="s">
        <v>8</v>
      </c>
      <c r="C8" s="154"/>
      <c r="D8" s="155"/>
      <c r="E8" s="156"/>
      <c r="F8" s="156"/>
      <c r="G8" s="6"/>
      <c r="H8" s="6"/>
      <c r="I8" s="6"/>
      <c r="J8" s="6"/>
      <c r="K8" s="6"/>
      <c r="L8" s="6">
        <v>3000000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172"/>
    </row>
    <row r="9" spans="1:25" x14ac:dyDescent="0.25">
      <c r="A9" s="5" t="s">
        <v>25</v>
      </c>
      <c r="B9" s="6" t="s">
        <v>9</v>
      </c>
      <c r="C9" s="154"/>
      <c r="D9" s="155"/>
      <c r="E9" s="156"/>
      <c r="F9" s="156"/>
      <c r="G9" s="6"/>
      <c r="H9" s="6"/>
      <c r="I9" s="6"/>
      <c r="J9" s="6"/>
      <c r="K9" s="6"/>
      <c r="L9" s="6"/>
      <c r="M9" s="6">
        <v>1500000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172"/>
    </row>
    <row r="10" spans="1:25" x14ac:dyDescent="0.25">
      <c r="A10" s="5" t="s">
        <v>26</v>
      </c>
      <c r="B10" s="6" t="s">
        <v>10</v>
      </c>
      <c r="C10" s="154"/>
      <c r="D10" s="155"/>
      <c r="E10" s="156"/>
      <c r="F10" s="156"/>
      <c r="G10" s="6"/>
      <c r="H10" s="6"/>
      <c r="I10" s="6"/>
      <c r="J10" s="6"/>
      <c r="K10" s="6"/>
      <c r="L10" s="6"/>
      <c r="M10" s="6">
        <v>1500000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173"/>
    </row>
    <row r="11" spans="1:25" x14ac:dyDescent="0.25">
      <c r="A11" s="98" t="s">
        <v>27</v>
      </c>
      <c r="B11" s="95" t="s">
        <v>12</v>
      </c>
      <c r="C11" s="157">
        <v>13330000</v>
      </c>
      <c r="D11" s="42" t="s">
        <v>165</v>
      </c>
      <c r="E11" s="54">
        <v>42142</v>
      </c>
      <c r="F11" s="54">
        <v>42146</v>
      </c>
      <c r="G11" s="95"/>
      <c r="H11" s="95"/>
      <c r="I11" s="95"/>
      <c r="J11" s="95"/>
      <c r="K11" s="95"/>
      <c r="L11" s="95"/>
      <c r="M11" s="95"/>
      <c r="N11" s="95">
        <v>3500000</v>
      </c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36">
        <v>13330000</v>
      </c>
    </row>
    <row r="12" spans="1:25" x14ac:dyDescent="0.25">
      <c r="A12" s="98" t="s">
        <v>35</v>
      </c>
      <c r="B12" s="95" t="s">
        <v>13</v>
      </c>
      <c r="C12" s="157"/>
      <c r="D12" s="42"/>
      <c r="E12" s="54"/>
      <c r="F12" s="54"/>
      <c r="G12" s="95"/>
      <c r="H12" s="95"/>
      <c r="I12" s="95"/>
      <c r="J12" s="95"/>
      <c r="K12" s="95"/>
      <c r="L12" s="95"/>
      <c r="M12" s="95"/>
      <c r="N12" s="95"/>
      <c r="O12" s="95">
        <v>2500000</v>
      </c>
      <c r="P12" s="95"/>
      <c r="Q12" s="95"/>
      <c r="R12" s="95"/>
      <c r="S12" s="95"/>
      <c r="T12" s="95"/>
      <c r="U12" s="95"/>
      <c r="V12" s="95"/>
      <c r="W12" s="95"/>
      <c r="X12" s="95"/>
      <c r="Y12" s="37"/>
    </row>
    <row r="13" spans="1:25" x14ac:dyDescent="0.25">
      <c r="A13" s="98" t="s">
        <v>36</v>
      </c>
      <c r="B13" s="95" t="s">
        <v>14</v>
      </c>
      <c r="C13" s="157"/>
      <c r="D13" s="42"/>
      <c r="E13" s="54"/>
      <c r="F13" s="54"/>
      <c r="G13" s="95"/>
      <c r="H13" s="95"/>
      <c r="I13" s="95"/>
      <c r="J13" s="95"/>
      <c r="K13" s="95"/>
      <c r="L13" s="95"/>
      <c r="M13" s="95"/>
      <c r="N13" s="95"/>
      <c r="O13" s="95"/>
      <c r="P13" s="95">
        <v>2300000</v>
      </c>
      <c r="Q13" s="95"/>
      <c r="R13" s="95"/>
      <c r="S13" s="95"/>
      <c r="T13" s="95"/>
      <c r="U13" s="95"/>
      <c r="V13" s="95"/>
      <c r="W13" s="95"/>
      <c r="X13" s="95"/>
      <c r="Y13" s="37"/>
    </row>
    <row r="14" spans="1:25" x14ac:dyDescent="0.25">
      <c r="A14" s="98" t="s">
        <v>37</v>
      </c>
      <c r="B14" s="95" t="s">
        <v>15</v>
      </c>
      <c r="C14" s="157"/>
      <c r="D14" s="42"/>
      <c r="E14" s="54"/>
      <c r="F14" s="54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>
        <v>2533000</v>
      </c>
      <c r="R14" s="95"/>
      <c r="S14" s="95"/>
      <c r="T14" s="95"/>
      <c r="U14" s="95"/>
      <c r="V14" s="95"/>
      <c r="W14" s="95"/>
      <c r="X14" s="95"/>
      <c r="Y14" s="37"/>
    </row>
    <row r="15" spans="1:25" x14ac:dyDescent="0.25">
      <c r="A15" s="98" t="s">
        <v>38</v>
      </c>
      <c r="B15" s="95" t="s">
        <v>16</v>
      </c>
      <c r="C15" s="157"/>
      <c r="D15" s="42"/>
      <c r="E15" s="54"/>
      <c r="F15" s="54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>
        <v>2497000</v>
      </c>
      <c r="R15" s="95"/>
      <c r="S15" s="95"/>
      <c r="T15" s="95"/>
      <c r="U15" s="95"/>
      <c r="V15" s="95"/>
      <c r="W15" s="95"/>
      <c r="X15" s="95"/>
      <c r="Y15" s="38"/>
    </row>
    <row r="16" spans="1:25" x14ac:dyDescent="0.25">
      <c r="A16" s="162" t="s">
        <v>39</v>
      </c>
      <c r="B16" s="163" t="s">
        <v>49</v>
      </c>
      <c r="C16" s="164">
        <v>7400000</v>
      </c>
      <c r="D16" s="165" t="s">
        <v>165</v>
      </c>
      <c r="E16" s="166">
        <v>42149</v>
      </c>
      <c r="F16" s="166">
        <v>42153</v>
      </c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>
        <v>3700000</v>
      </c>
      <c r="S16" s="163"/>
      <c r="T16" s="163"/>
      <c r="U16" s="163"/>
      <c r="V16" s="163"/>
      <c r="W16" s="163"/>
      <c r="X16" s="163"/>
      <c r="Y16" s="174">
        <v>7400000</v>
      </c>
    </row>
    <row r="17" spans="1:25" x14ac:dyDescent="0.25">
      <c r="A17" s="162" t="s">
        <v>40</v>
      </c>
      <c r="B17" s="163" t="s">
        <v>145</v>
      </c>
      <c r="C17" s="164"/>
      <c r="D17" s="165"/>
      <c r="E17" s="166"/>
      <c r="F17" s="166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>
        <v>3700000</v>
      </c>
      <c r="T17" s="163"/>
      <c r="U17" s="163"/>
      <c r="V17" s="163"/>
      <c r="W17" s="163"/>
      <c r="X17" s="163"/>
      <c r="Y17" s="175"/>
    </row>
    <row r="18" spans="1:25" x14ac:dyDescent="0.25">
      <c r="A18" s="96" t="s">
        <v>157</v>
      </c>
      <c r="B18" s="115" t="s">
        <v>43</v>
      </c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76">
        <v>73500000</v>
      </c>
    </row>
    <row r="19" spans="1:25" x14ac:dyDescent="0.25">
      <c r="A19" s="96" t="s">
        <v>158</v>
      </c>
      <c r="B19" s="159" t="s">
        <v>44</v>
      </c>
      <c r="C19" s="160">
        <v>73500000</v>
      </c>
      <c r="D19" s="161" t="s">
        <v>166</v>
      </c>
      <c r="E19" s="167">
        <v>42156</v>
      </c>
      <c r="F19" s="167">
        <v>42160</v>
      </c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>
        <v>15000000</v>
      </c>
      <c r="U19" s="159"/>
      <c r="V19" s="159"/>
      <c r="W19" s="159"/>
      <c r="X19" s="159"/>
      <c r="Y19" s="177"/>
    </row>
    <row r="20" spans="1:25" x14ac:dyDescent="0.25">
      <c r="A20" s="96" t="s">
        <v>159</v>
      </c>
      <c r="B20" s="159" t="s">
        <v>45</v>
      </c>
      <c r="C20" s="160"/>
      <c r="D20" s="161"/>
      <c r="E20" s="167">
        <v>42163</v>
      </c>
      <c r="F20" s="167">
        <v>42188</v>
      </c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>
        <v>15000000</v>
      </c>
      <c r="X20" s="159"/>
      <c r="Y20" s="177"/>
    </row>
    <row r="21" spans="1:25" x14ac:dyDescent="0.25">
      <c r="A21" s="96" t="s">
        <v>160</v>
      </c>
      <c r="B21" s="115" t="s">
        <v>46</v>
      </c>
      <c r="C21" s="160"/>
      <c r="D21" s="161" t="s">
        <v>167</v>
      </c>
      <c r="E21" s="167"/>
      <c r="F21" s="167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77"/>
    </row>
    <row r="22" spans="1:25" x14ac:dyDescent="0.25">
      <c r="A22" s="96" t="s">
        <v>161</v>
      </c>
      <c r="B22" s="159" t="s">
        <v>47</v>
      </c>
      <c r="C22" s="160"/>
      <c r="D22" s="161"/>
      <c r="E22" s="168">
        <v>42156</v>
      </c>
      <c r="F22" s="168">
        <v>42160</v>
      </c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>
        <v>13500000</v>
      </c>
      <c r="U22" s="159"/>
      <c r="V22" s="159"/>
      <c r="W22" s="159"/>
      <c r="X22" s="159"/>
      <c r="Y22" s="177"/>
    </row>
    <row r="23" spans="1:25" x14ac:dyDescent="0.25">
      <c r="A23" s="96" t="s">
        <v>162</v>
      </c>
      <c r="B23" s="159" t="s">
        <v>48</v>
      </c>
      <c r="C23" s="160"/>
      <c r="D23" s="161"/>
      <c r="E23" s="168">
        <v>42163</v>
      </c>
      <c r="F23" s="168">
        <v>42167</v>
      </c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10000000</v>
      </c>
      <c r="V23" s="159"/>
      <c r="W23" s="159"/>
      <c r="X23" s="159"/>
      <c r="Y23" s="177"/>
    </row>
    <row r="24" spans="1:25" x14ac:dyDescent="0.25">
      <c r="A24" s="96" t="s">
        <v>163</v>
      </c>
      <c r="B24" s="159" t="s">
        <v>2</v>
      </c>
      <c r="C24" s="160"/>
      <c r="D24" s="161"/>
      <c r="E24" s="168">
        <v>42170</v>
      </c>
      <c r="F24" s="168">
        <v>42174</v>
      </c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>
        <v>10000000</v>
      </c>
      <c r="W24" s="159"/>
      <c r="X24" s="159"/>
      <c r="Y24" s="177"/>
    </row>
    <row r="25" spans="1:25" x14ac:dyDescent="0.25">
      <c r="A25" s="96" t="s">
        <v>164</v>
      </c>
      <c r="B25" s="159" t="s">
        <v>117</v>
      </c>
      <c r="C25" s="160"/>
      <c r="D25" s="158" t="s">
        <v>165</v>
      </c>
      <c r="E25" s="168">
        <v>42191</v>
      </c>
      <c r="F25" s="168">
        <v>42195</v>
      </c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>
        <v>10000000</v>
      </c>
      <c r="Y25" s="178"/>
    </row>
    <row r="26" spans="1:25" x14ac:dyDescent="0.25">
      <c r="A26" s="93"/>
      <c r="B26" s="93"/>
      <c r="C26" s="93"/>
      <c r="D26" s="93"/>
      <c r="E26" s="183"/>
      <c r="F26" s="180" t="s">
        <v>128</v>
      </c>
      <c r="G26" s="181">
        <v>3500000</v>
      </c>
      <c r="H26" s="181">
        <v>3500000</v>
      </c>
      <c r="I26" s="181">
        <v>5000000</v>
      </c>
      <c r="J26" s="181">
        <v>4000000</v>
      </c>
      <c r="K26" s="181">
        <v>3000000</v>
      </c>
      <c r="L26" s="181">
        <v>3000000</v>
      </c>
      <c r="M26" s="181">
        <f>SUM(M9:M10)</f>
        <v>3000000</v>
      </c>
      <c r="N26" s="181">
        <v>3500000</v>
      </c>
      <c r="O26" s="181">
        <v>2500000</v>
      </c>
      <c r="P26" s="181">
        <v>2300000</v>
      </c>
      <c r="Q26" s="181">
        <f>SUM(Q14:Q15)</f>
        <v>5030000</v>
      </c>
      <c r="R26" s="181">
        <v>3700000</v>
      </c>
      <c r="S26" s="181">
        <v>3700000</v>
      </c>
      <c r="T26" s="181">
        <f>SUM(T19:T22)</f>
        <v>28500000</v>
      </c>
      <c r="U26" s="181">
        <v>10000000</v>
      </c>
      <c r="V26" s="181">
        <v>10000000</v>
      </c>
      <c r="W26" s="181">
        <v>15000000</v>
      </c>
      <c r="X26" s="181">
        <v>10000000</v>
      </c>
      <c r="Y26" s="181">
        <f>SUM(Y3:Y25)</f>
        <v>119230000</v>
      </c>
    </row>
    <row r="27" spans="1:25" x14ac:dyDescent="0.25">
      <c r="F27" s="186" t="s">
        <v>168</v>
      </c>
      <c r="G27" s="182">
        <v>3500000</v>
      </c>
      <c r="H27" s="182">
        <f>SUM(H26+G27)</f>
        <v>7000000</v>
      </c>
      <c r="I27" s="182">
        <f>SUM(I26+H27)</f>
        <v>12000000</v>
      </c>
      <c r="J27" s="182">
        <f>SUM(J26+I27)</f>
        <v>16000000</v>
      </c>
      <c r="K27" s="182">
        <f>SUM(K26+J27)</f>
        <v>19000000</v>
      </c>
      <c r="L27" s="182">
        <f>SUM(L26+K27)</f>
        <v>22000000</v>
      </c>
      <c r="M27" s="182">
        <f>SUM(M26+L27)</f>
        <v>25000000</v>
      </c>
      <c r="N27" s="182">
        <f>SUM(N26+M27)</f>
        <v>28500000</v>
      </c>
      <c r="O27" s="182">
        <f>SUM(O26+N27)</f>
        <v>31000000</v>
      </c>
      <c r="P27" s="182">
        <f>SUM(P26+O27)</f>
        <v>33300000</v>
      </c>
      <c r="Q27" s="182">
        <f>SUM(Q26+P27)</f>
        <v>38330000</v>
      </c>
      <c r="R27" s="182">
        <f>SUM(R26+Q27)</f>
        <v>42030000</v>
      </c>
      <c r="S27" s="182">
        <f>SUM(S26+R27)</f>
        <v>45730000</v>
      </c>
      <c r="T27" s="182">
        <f>SUM(T26+S27)</f>
        <v>74230000</v>
      </c>
      <c r="U27" s="182">
        <f>SUM(U26+T27)</f>
        <v>84230000</v>
      </c>
      <c r="V27" s="182">
        <f>SUM(V26+U27)</f>
        <v>94230000</v>
      </c>
      <c r="W27" s="182">
        <f>SUM(W26+V27)</f>
        <v>109230000</v>
      </c>
      <c r="X27" s="182">
        <f>SUM(X26+W27)</f>
        <v>119230000</v>
      </c>
      <c r="Y27" s="182">
        <v>119230000</v>
      </c>
    </row>
    <row r="28" spans="1:25" x14ac:dyDescent="0.25">
      <c r="F28" s="187" t="s">
        <v>129</v>
      </c>
      <c r="G28" s="184">
        <v>0</v>
      </c>
      <c r="H28" s="185">
        <f>(H27*100/X27)</f>
        <v>5.8710056193910924</v>
      </c>
      <c r="I28" s="185">
        <f>(I27*100/X27)</f>
        <v>10.064581061813302</v>
      </c>
      <c r="J28" s="185">
        <f>(J27*100/X27)</f>
        <v>13.41944141575107</v>
      </c>
      <c r="K28" s="185">
        <f>(K27*100/X27)</f>
        <v>15.935586681204395</v>
      </c>
      <c r="L28" s="185">
        <f>(L27*100/X27)</f>
        <v>18.45173194665772</v>
      </c>
      <c r="M28" s="185">
        <f>(M27*100/X27)</f>
        <v>20.967877212111045</v>
      </c>
      <c r="N28" s="185">
        <f>(N27*100/X27)</f>
        <v>23.903380021806591</v>
      </c>
      <c r="O28" s="185">
        <f>(O27*100/X27)</f>
        <v>26.000167743017698</v>
      </c>
      <c r="P28" s="185">
        <f>(P27*100/X27)</f>
        <v>27.929212446531913</v>
      </c>
      <c r="Q28" s="185">
        <f>(Q27*100/X27)</f>
        <v>32.147949341608658</v>
      </c>
      <c r="R28" s="185">
        <f>(R27*100/X27)</f>
        <v>35.251195169001093</v>
      </c>
      <c r="S28" s="185">
        <f>(S27*100/X27)</f>
        <v>38.354440996393528</v>
      </c>
      <c r="T28" s="185">
        <f>(T27*100/X27)</f>
        <v>62.257821018200119</v>
      </c>
      <c r="U28" s="185">
        <f>(U27*100/X27)</f>
        <v>70.644971903044535</v>
      </c>
      <c r="V28" s="185">
        <f>(V27*100/X27)</f>
        <v>79.032122787888952</v>
      </c>
      <c r="W28" s="185">
        <f>(W27*100/X27)</f>
        <v>91.612849115155583</v>
      </c>
      <c r="X28" s="185">
        <f>(X27*100/X27)</f>
        <v>100</v>
      </c>
      <c r="Y28" s="184"/>
    </row>
    <row r="39" spans="10:29" x14ac:dyDescent="0.25">
      <c r="J39" s="93" t="s">
        <v>198</v>
      </c>
      <c r="K39" s="148">
        <v>42128</v>
      </c>
      <c r="L39" s="148">
        <v>42132</v>
      </c>
      <c r="M39" s="148">
        <v>42135</v>
      </c>
      <c r="N39" s="147"/>
      <c r="O39" s="147"/>
      <c r="P39" s="147"/>
      <c r="Q39" s="148">
        <v>42139</v>
      </c>
      <c r="R39" s="148">
        <v>42142</v>
      </c>
      <c r="S39" s="147"/>
      <c r="T39" s="147"/>
      <c r="U39" s="148">
        <v>42146</v>
      </c>
      <c r="V39" s="148">
        <v>42149</v>
      </c>
      <c r="W39" s="148">
        <v>42153</v>
      </c>
      <c r="X39" s="148">
        <v>42156</v>
      </c>
      <c r="Y39" s="148">
        <v>42163</v>
      </c>
      <c r="Z39" s="148">
        <v>42170</v>
      </c>
      <c r="AA39" s="148">
        <v>42188</v>
      </c>
      <c r="AB39" s="148">
        <v>42191</v>
      </c>
      <c r="AC39" s="93"/>
    </row>
    <row r="40" spans="10:29" x14ac:dyDescent="0.25">
      <c r="J40" s="186" t="s">
        <v>168</v>
      </c>
      <c r="K40" s="182">
        <v>3500000</v>
      </c>
      <c r="L40" s="182">
        <f>SUM(L39+K40)</f>
        <v>3542132</v>
      </c>
      <c r="M40" s="182">
        <f>SUM(M39+L40)</f>
        <v>3584267</v>
      </c>
      <c r="N40" s="182">
        <f>SUM(N39+M40)</f>
        <v>3584267</v>
      </c>
      <c r="O40" s="182">
        <f>SUM(O39+N40)</f>
        <v>3584267</v>
      </c>
      <c r="P40" s="182">
        <f>SUM(P39+O40)</f>
        <v>3584267</v>
      </c>
      <c r="Q40" s="182">
        <f>SUM(Q39+P40)</f>
        <v>3626406</v>
      </c>
      <c r="R40" s="182">
        <f>SUM(R39+Q40)</f>
        <v>3668548</v>
      </c>
      <c r="S40" s="182">
        <f>SUM(S39+R40)</f>
        <v>3668548</v>
      </c>
      <c r="T40" s="182">
        <f>SUM(T39+S40)</f>
        <v>3668548</v>
      </c>
      <c r="U40" s="182">
        <f>SUM(U39+T40)</f>
        <v>3710694</v>
      </c>
      <c r="V40" s="182">
        <f>SUM(V39+U40)</f>
        <v>3752843</v>
      </c>
      <c r="W40" s="182">
        <f>SUM(W39+V40)</f>
        <v>3794996</v>
      </c>
      <c r="X40" s="182">
        <f>SUM(X39+W40)</f>
        <v>3837152</v>
      </c>
      <c r="Y40" s="182">
        <f>SUM(Y39+X40)</f>
        <v>3879315</v>
      </c>
      <c r="Z40" s="182">
        <f>SUM(Z39+Y40)</f>
        <v>3921485</v>
      </c>
      <c r="AA40" s="182">
        <f>SUM(AA39+Z40)</f>
        <v>3963673</v>
      </c>
      <c r="AB40" s="182">
        <f>SUM(AB39+AA40)</f>
        <v>4005864</v>
      </c>
      <c r="AC40" s="182">
        <v>119230000</v>
      </c>
    </row>
    <row r="41" spans="10:29" x14ac:dyDescent="0.25">
      <c r="J41" s="93" t="s">
        <v>199</v>
      </c>
      <c r="K41" s="93">
        <v>5000000</v>
      </c>
      <c r="L41" s="93">
        <v>10000000</v>
      </c>
      <c r="M41" s="93">
        <v>20000000</v>
      </c>
      <c r="N41" s="93">
        <v>30000000</v>
      </c>
      <c r="O41" s="93">
        <v>40000000</v>
      </c>
      <c r="P41" s="93">
        <v>50000000</v>
      </c>
      <c r="Q41" s="93">
        <v>60000000</v>
      </c>
      <c r="R41" s="93">
        <v>70000000</v>
      </c>
      <c r="S41" s="93">
        <v>80000000</v>
      </c>
      <c r="T41" s="93">
        <v>90000000</v>
      </c>
      <c r="U41" s="93">
        <v>95000000</v>
      </c>
      <c r="V41" s="93">
        <v>100000000</v>
      </c>
      <c r="W41" s="93">
        <v>150000000</v>
      </c>
      <c r="X41" s="93">
        <v>200000000</v>
      </c>
      <c r="Y41" s="93">
        <v>250000000</v>
      </c>
      <c r="Z41" s="93">
        <v>300000000</v>
      </c>
      <c r="AA41" s="93">
        <v>350000000</v>
      </c>
      <c r="AB41" s="93">
        <v>400000000</v>
      </c>
      <c r="AC41" s="93">
        <v>450000000</v>
      </c>
    </row>
  </sheetData>
  <mergeCells count="24">
    <mergeCell ref="D19:D20"/>
    <mergeCell ref="Y3:Y4"/>
    <mergeCell ref="Y5:Y10"/>
    <mergeCell ref="Y11:Y15"/>
    <mergeCell ref="Y16:Y17"/>
    <mergeCell ref="Y18:Y25"/>
    <mergeCell ref="C3:C4"/>
    <mergeCell ref="C5:C10"/>
    <mergeCell ref="C11:C15"/>
    <mergeCell ref="C16:C17"/>
    <mergeCell ref="C19:C25"/>
    <mergeCell ref="F16:F17"/>
    <mergeCell ref="D21:D24"/>
    <mergeCell ref="E3:E4"/>
    <mergeCell ref="F3:F4"/>
    <mergeCell ref="E5:E10"/>
    <mergeCell ref="F5:F10"/>
    <mergeCell ref="E11:E15"/>
    <mergeCell ref="F11:F15"/>
    <mergeCell ref="D11:D15"/>
    <mergeCell ref="D16:D17"/>
    <mergeCell ref="E16:E17"/>
    <mergeCell ref="D3:D4"/>
    <mergeCell ref="D5:D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2" workbookViewId="0">
      <selection sqref="A1:C33"/>
    </sheetView>
  </sheetViews>
  <sheetFormatPr baseColWidth="10" defaultRowHeight="15" x14ac:dyDescent="0.25"/>
  <cols>
    <col min="1" max="1" width="19.7109375" customWidth="1"/>
    <col min="2" max="2" width="35.85546875" customWidth="1"/>
    <col min="3" max="3" width="14.5703125" bestFit="1" customWidth="1"/>
  </cols>
  <sheetData>
    <row r="1" spans="1:4" x14ac:dyDescent="0.25">
      <c r="A1" s="106" t="s">
        <v>190</v>
      </c>
      <c r="B1" s="106" t="s">
        <v>42</v>
      </c>
      <c r="C1" s="179" t="s">
        <v>128</v>
      </c>
    </row>
    <row r="2" spans="1:4" ht="15" customHeight="1" x14ac:dyDescent="0.25">
      <c r="A2" s="33" t="s">
        <v>3</v>
      </c>
      <c r="B2" s="203" t="s">
        <v>170</v>
      </c>
      <c r="C2" s="50">
        <v>3500000</v>
      </c>
      <c r="D2" s="92"/>
    </row>
    <row r="3" spans="1:4" x14ac:dyDescent="0.25">
      <c r="A3" s="33"/>
      <c r="B3" s="130" t="s">
        <v>173</v>
      </c>
      <c r="C3" s="50">
        <v>3500000</v>
      </c>
      <c r="D3" s="92"/>
    </row>
    <row r="4" spans="1:4" s="92" customFormat="1" x14ac:dyDescent="0.25">
      <c r="A4" s="96"/>
      <c r="B4" s="204" t="s">
        <v>192</v>
      </c>
      <c r="C4" s="205">
        <f>SUM(C2:C3)</f>
        <v>7000000</v>
      </c>
    </row>
    <row r="5" spans="1:4" ht="15" customHeight="1" x14ac:dyDescent="0.25">
      <c r="A5" s="33" t="s">
        <v>4</v>
      </c>
      <c r="B5" s="95" t="s">
        <v>5</v>
      </c>
      <c r="C5" s="50">
        <v>5000000</v>
      </c>
      <c r="D5" s="92"/>
    </row>
    <row r="6" spans="1:4" x14ac:dyDescent="0.25">
      <c r="A6" s="33"/>
      <c r="B6" s="95" t="s">
        <v>6</v>
      </c>
      <c r="C6" s="50">
        <v>4000000</v>
      </c>
      <c r="D6" s="92"/>
    </row>
    <row r="7" spans="1:4" x14ac:dyDescent="0.25">
      <c r="A7" s="33"/>
      <c r="B7" s="95" t="s">
        <v>7</v>
      </c>
      <c r="C7" s="50">
        <v>2300000</v>
      </c>
      <c r="D7" s="92"/>
    </row>
    <row r="8" spans="1:4" x14ac:dyDescent="0.25">
      <c r="A8" s="33"/>
      <c r="B8" s="95" t="s">
        <v>8</v>
      </c>
      <c r="C8" s="50">
        <v>3400000</v>
      </c>
      <c r="D8" s="92"/>
    </row>
    <row r="9" spans="1:4" x14ac:dyDescent="0.25">
      <c r="A9" s="33"/>
      <c r="B9" s="95" t="s">
        <v>9</v>
      </c>
      <c r="C9" s="50">
        <v>1200000</v>
      </c>
      <c r="D9" s="92"/>
    </row>
    <row r="10" spans="1:4" x14ac:dyDescent="0.25">
      <c r="A10" s="33"/>
      <c r="B10" s="95" t="s">
        <v>10</v>
      </c>
      <c r="C10" s="50">
        <v>2100000</v>
      </c>
      <c r="D10" s="92"/>
    </row>
    <row r="11" spans="1:4" s="92" customFormat="1" x14ac:dyDescent="0.25">
      <c r="A11" s="206"/>
      <c r="B11" s="127" t="s">
        <v>192</v>
      </c>
      <c r="C11" s="205">
        <f>SUM(C5:C10)</f>
        <v>18000000</v>
      </c>
    </row>
    <row r="12" spans="1:4" ht="15" customHeight="1" x14ac:dyDescent="0.25">
      <c r="A12" s="33" t="s">
        <v>11</v>
      </c>
      <c r="B12" s="95" t="s">
        <v>12</v>
      </c>
      <c r="C12" s="50">
        <v>3150000</v>
      </c>
      <c r="D12" s="92"/>
    </row>
    <row r="13" spans="1:4" x14ac:dyDescent="0.25">
      <c r="A13" s="33"/>
      <c r="B13" s="95" t="s">
        <v>13</v>
      </c>
      <c r="C13" s="50">
        <v>2600000</v>
      </c>
      <c r="D13" s="92"/>
    </row>
    <row r="14" spans="1:4" x14ac:dyDescent="0.25">
      <c r="A14" s="33"/>
      <c r="B14" s="95" t="s">
        <v>14</v>
      </c>
      <c r="C14" s="50">
        <v>2330000</v>
      </c>
      <c r="D14" s="92"/>
    </row>
    <row r="15" spans="1:4" x14ac:dyDescent="0.25">
      <c r="A15" s="33"/>
      <c r="B15" s="95" t="s">
        <v>15</v>
      </c>
      <c r="C15" s="50">
        <v>2450000</v>
      </c>
      <c r="D15" s="92"/>
    </row>
    <row r="16" spans="1:4" x14ac:dyDescent="0.25">
      <c r="A16" s="33"/>
      <c r="B16" s="95" t="s">
        <v>16</v>
      </c>
      <c r="C16" s="50">
        <v>2800000</v>
      </c>
      <c r="D16" s="92"/>
    </row>
    <row r="17" spans="1:4" s="92" customFormat="1" x14ac:dyDescent="0.25">
      <c r="A17" s="96"/>
      <c r="B17" s="127" t="s">
        <v>192</v>
      </c>
      <c r="C17" s="205">
        <f>SUM(C12:C16)</f>
        <v>13330000</v>
      </c>
    </row>
    <row r="18" spans="1:4" ht="15" customHeight="1" x14ac:dyDescent="0.25">
      <c r="A18" s="33" t="s">
        <v>51</v>
      </c>
      <c r="B18" s="95" t="s">
        <v>49</v>
      </c>
      <c r="C18" s="50">
        <v>4200000</v>
      </c>
      <c r="D18" s="92"/>
    </row>
    <row r="19" spans="1:4" x14ac:dyDescent="0.25">
      <c r="A19" s="33"/>
      <c r="B19" s="95" t="s">
        <v>50</v>
      </c>
      <c r="C19" s="50">
        <v>3200000</v>
      </c>
      <c r="D19" s="92"/>
    </row>
    <row r="20" spans="1:4" s="92" customFormat="1" x14ac:dyDescent="0.25">
      <c r="A20" s="96"/>
      <c r="B20" s="127" t="s">
        <v>192</v>
      </c>
      <c r="C20" s="87">
        <f>SUM(C18:C19)</f>
        <v>7400000</v>
      </c>
    </row>
    <row r="21" spans="1:4" ht="15" customHeight="1" x14ac:dyDescent="0.25">
      <c r="A21" s="33" t="s">
        <v>177</v>
      </c>
      <c r="B21" s="115" t="s">
        <v>43</v>
      </c>
      <c r="C21" s="115"/>
      <c r="D21" s="92"/>
    </row>
    <row r="22" spans="1:4" ht="15" customHeight="1" x14ac:dyDescent="0.25">
      <c r="A22" s="33"/>
      <c r="B22" s="94" t="s">
        <v>179</v>
      </c>
      <c r="C22" s="50">
        <v>18500000</v>
      </c>
      <c r="D22" s="92"/>
    </row>
    <row r="23" spans="1:4" x14ac:dyDescent="0.25">
      <c r="A23" s="33"/>
      <c r="B23" s="94" t="s">
        <v>181</v>
      </c>
      <c r="C23" s="50">
        <v>16000000</v>
      </c>
      <c r="D23" s="92"/>
    </row>
    <row r="24" spans="1:4" ht="15" customHeight="1" x14ac:dyDescent="0.25">
      <c r="A24" s="33"/>
      <c r="B24" s="115" t="s">
        <v>46</v>
      </c>
      <c r="C24" s="115"/>
      <c r="D24" s="92"/>
    </row>
    <row r="25" spans="1:4" ht="15" customHeight="1" x14ac:dyDescent="0.25">
      <c r="A25" s="33"/>
      <c r="B25" s="102" t="s">
        <v>183</v>
      </c>
      <c r="C25" s="50">
        <v>7200000</v>
      </c>
      <c r="D25" s="92"/>
    </row>
    <row r="26" spans="1:4" x14ac:dyDescent="0.25">
      <c r="A26" s="33"/>
      <c r="B26" s="102" t="s">
        <v>185</v>
      </c>
      <c r="C26" s="50">
        <v>10000000</v>
      </c>
      <c r="D26" s="92"/>
    </row>
    <row r="27" spans="1:4" x14ac:dyDescent="0.25">
      <c r="A27" s="33"/>
      <c r="B27" s="102" t="s">
        <v>186</v>
      </c>
      <c r="C27" s="50">
        <v>6800000</v>
      </c>
      <c r="D27" s="92"/>
    </row>
    <row r="28" spans="1:4" x14ac:dyDescent="0.25">
      <c r="A28" s="33"/>
      <c r="B28" s="119" t="s">
        <v>187</v>
      </c>
      <c r="C28" s="50">
        <v>15000000</v>
      </c>
      <c r="D28" s="92"/>
    </row>
    <row r="29" spans="1:4" x14ac:dyDescent="0.25">
      <c r="A29" s="33"/>
      <c r="B29" s="127" t="s">
        <v>192</v>
      </c>
      <c r="C29" s="207">
        <f>SUM(C21:C28)</f>
        <v>73500000</v>
      </c>
    </row>
    <row r="30" spans="1:4" x14ac:dyDescent="0.25">
      <c r="B30" s="209" t="s">
        <v>193</v>
      </c>
      <c r="C30" s="89">
        <f>SUM(C4+C11+C17+C20+C29)</f>
        <v>119230000</v>
      </c>
    </row>
    <row r="31" spans="1:4" x14ac:dyDescent="0.25">
      <c r="B31" s="209" t="s">
        <v>194</v>
      </c>
      <c r="C31" s="64">
        <v>4200000</v>
      </c>
    </row>
    <row r="32" spans="1:4" x14ac:dyDescent="0.25">
      <c r="B32" s="209" t="s">
        <v>195</v>
      </c>
      <c r="C32" s="64">
        <v>4200000</v>
      </c>
    </row>
    <row r="33" spans="2:3" x14ac:dyDescent="0.25">
      <c r="B33" s="209" t="s">
        <v>196</v>
      </c>
      <c r="C33" s="208">
        <f>SUM(C30:C32)</f>
        <v>127630000</v>
      </c>
    </row>
  </sheetData>
  <mergeCells count="5">
    <mergeCell ref="A18:A19"/>
    <mergeCell ref="A21:A29"/>
    <mergeCell ref="A12:A16"/>
    <mergeCell ref="A5:A10"/>
    <mergeCell ref="A2:A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197</v>
      </c>
      <c r="B1" s="182">
        <v>119230000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LISTA DE ACTIVIDADES</vt:lpstr>
      <vt:lpstr>ENTREGABLES</vt:lpstr>
      <vt:lpstr>ESTMACION</vt:lpstr>
      <vt:lpstr>PRESUPUESTO BASE</vt:lpstr>
      <vt:lpstr>PRESUPUESTO POR FASE</vt:lpstr>
      <vt:lpstr>INDICADORES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Luffi</cp:lastModifiedBy>
  <dcterms:created xsi:type="dcterms:W3CDTF">2014-11-18T19:34:04Z</dcterms:created>
  <dcterms:modified xsi:type="dcterms:W3CDTF">2015-04-13T05:41:17Z</dcterms:modified>
</cp:coreProperties>
</file>