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anu\Work\FormulaEvaluator\"/>
    </mc:Choice>
  </mc:AlternateContent>
  <xr:revisionPtr revIDLastSave="0" documentId="13_ncr:1_{04B6BA2C-C6D2-4434-8F3F-020BD588036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put" sheetId="1" r:id="rId1"/>
    <sheet name="Calculated" sheetId="2" r:id="rId2"/>
    <sheet name="Output " sheetId="9" r:id="rId3"/>
    <sheet name="PrintPreview" sheetId="13" state="hidden" r:id="rId4"/>
    <sheet name="Referrence" sheetId="4" state="hidden" r:id="rId5"/>
    <sheet name="MetaData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" l="1"/>
  <c r="D4" i="13"/>
  <c r="D3" i="13"/>
  <c r="D2" i="13"/>
  <c r="D42" i="13"/>
  <c r="D39" i="13"/>
  <c r="D35" i="13"/>
  <c r="D34" i="13"/>
  <c r="D33" i="13"/>
  <c r="D31" i="13"/>
  <c r="D30" i="13"/>
  <c r="D27" i="13"/>
  <c r="D25" i="13"/>
  <c r="D24" i="13"/>
  <c r="D23" i="13"/>
  <c r="D22" i="13"/>
  <c r="D21" i="13"/>
  <c r="D20" i="13"/>
  <c r="D18" i="13"/>
  <c r="D17" i="13"/>
  <c r="D16" i="13"/>
  <c r="D15" i="13"/>
  <c r="D14" i="13"/>
  <c r="D13" i="13"/>
  <c r="D22" i="2" l="1"/>
  <c r="C7" i="9" l="1"/>
  <c r="C39" i="9" l="1"/>
  <c r="D44" i="13" s="1"/>
  <c r="C12" i="9"/>
  <c r="C17" i="9" l="1"/>
  <c r="D19" i="13" s="1"/>
  <c r="C18" i="9"/>
  <c r="C19" i="9"/>
  <c r="C20" i="9"/>
  <c r="C22" i="9"/>
  <c r="C23" i="9"/>
  <c r="C24" i="9"/>
  <c r="C26" i="9"/>
  <c r="D26" i="13" s="1"/>
  <c r="C27" i="9"/>
  <c r="C30" i="9"/>
  <c r="D29" i="13" s="1"/>
  <c r="C31" i="9"/>
  <c r="C32" i="9"/>
  <c r="C34" i="9"/>
  <c r="C35" i="9"/>
  <c r="C36" i="9"/>
  <c r="C9" i="9"/>
  <c r="D12" i="13" s="1"/>
  <c r="C10" i="9"/>
  <c r="C11" i="9"/>
  <c r="C14" i="9"/>
  <c r="C15" i="9"/>
  <c r="C6" i="9" l="1"/>
  <c r="D10" i="13" s="1"/>
  <c r="D16" i="2" l="1"/>
  <c r="C37" i="9" l="1"/>
  <c r="D45" i="13" s="1"/>
  <c r="C3" i="9"/>
  <c r="D8" i="13" s="1"/>
  <c r="C9" i="1" l="1"/>
  <c r="C13" i="9" l="1"/>
  <c r="C50" i="9"/>
  <c r="C47" i="9"/>
  <c r="C46" i="9"/>
  <c r="D41" i="13" s="1"/>
  <c r="C43" i="9"/>
  <c r="C42" i="9"/>
  <c r="D38" i="13" s="1"/>
  <c r="D20" i="2" l="1"/>
  <c r="C51" i="9" l="1"/>
  <c r="D12" i="2" l="1"/>
  <c r="C33" i="9" l="1"/>
  <c r="D32" i="13" s="1"/>
  <c r="D18" i="2"/>
  <c r="D8" i="2"/>
  <c r="C38" i="9" l="1"/>
  <c r="D46" i="13" s="1"/>
  <c r="D6" i="2"/>
  <c r="C48" i="9"/>
  <c r="D40" i="13" s="1"/>
  <c r="D10" i="2"/>
  <c r="C44" i="9" l="1"/>
  <c r="D37" i="13" s="1"/>
  <c r="D14" i="2"/>
  <c r="D24" i="2" s="1"/>
  <c r="D26" i="2" s="1"/>
  <c r="C40" i="9" l="1"/>
  <c r="D43" i="13" s="1"/>
  <c r="C28" i="9"/>
  <c r="D28" i="13" s="1"/>
  <c r="D2" i="2"/>
  <c r="D4" i="2" s="1"/>
  <c r="C2" i="9" l="1"/>
  <c r="D7" i="13" s="1"/>
  <c r="C4" i="9" l="1"/>
  <c r="D9" i="13" s="1"/>
</calcChain>
</file>

<file path=xl/sharedStrings.xml><?xml version="1.0" encoding="utf-8"?>
<sst xmlns="http://schemas.openxmlformats.org/spreadsheetml/2006/main" count="321" uniqueCount="166">
  <si>
    <t>Existing</t>
  </si>
  <si>
    <t>Standard Equipment</t>
  </si>
  <si>
    <t>Car Sling Weight</t>
  </si>
  <si>
    <t>lb</t>
  </si>
  <si>
    <t>Optional Equipment</t>
  </si>
  <si>
    <t>Safety Weight</t>
  </si>
  <si>
    <t>Passenger Doors Weight</t>
  </si>
  <si>
    <t>Door Operators Weight</t>
  </si>
  <si>
    <t>Freight Gates Weight</t>
  </si>
  <si>
    <t>Floor</t>
  </si>
  <si>
    <t>Floor Weight</t>
  </si>
  <si>
    <t>Flooring Area Type</t>
  </si>
  <si>
    <t>Inside</t>
  </si>
  <si>
    <t>Marine Plywood (3/4")</t>
  </si>
  <si>
    <t>Marine Plywood Weight</t>
  </si>
  <si>
    <t>Marine Plywood Layers</t>
  </si>
  <si>
    <t>Platform Isolation</t>
  </si>
  <si>
    <t>Is Balance Weights Only</t>
  </si>
  <si>
    <t>No</t>
  </si>
  <si>
    <t>Compensating Chain Hitch</t>
  </si>
  <si>
    <t>Platform Size</t>
  </si>
  <si>
    <t>Platform Width</t>
  </si>
  <si>
    <t>Platform Depth</t>
  </si>
  <si>
    <t>Inside Area</t>
  </si>
  <si>
    <t>Inside Area Width</t>
  </si>
  <si>
    <t>Minimum Freight Capacity Ratings</t>
  </si>
  <si>
    <t>Loading Classification Type</t>
  </si>
  <si>
    <t>Passenger w/ A</t>
  </si>
  <si>
    <t>Minimum Capacity Rating</t>
  </si>
  <si>
    <t>Capacity</t>
  </si>
  <si>
    <t>Car Type</t>
  </si>
  <si>
    <t>Additional Misc. Weight</t>
  </si>
  <si>
    <t>Number of Isolator</t>
  </si>
  <si>
    <t>Customer</t>
  </si>
  <si>
    <t>Contract</t>
  </si>
  <si>
    <t>Date</t>
  </si>
  <si>
    <t>Initials</t>
  </si>
  <si>
    <t>Counterweight</t>
  </si>
  <si>
    <t>% Counterbalance</t>
  </si>
  <si>
    <t>40% of capacity</t>
  </si>
  <si>
    <t>ABC Company</t>
  </si>
  <si>
    <t>#3000</t>
  </si>
  <si>
    <t>XXX</t>
  </si>
  <si>
    <t>New</t>
  </si>
  <si>
    <t>Weight Units</t>
  </si>
  <si>
    <t>kg</t>
  </si>
  <si>
    <t>g</t>
  </si>
  <si>
    <t>t</t>
  </si>
  <si>
    <t>%Counterbalance dataset</t>
  </si>
  <si>
    <t>50% (H-W MRL)</t>
  </si>
  <si>
    <t>50% (C-2 Freight)</t>
  </si>
  <si>
    <t>Custom %</t>
  </si>
  <si>
    <t>Loading Classification Type Dataset</t>
  </si>
  <si>
    <t>Passenger</t>
  </si>
  <si>
    <t>Freight-A</t>
  </si>
  <si>
    <t>Freight-B-Truck</t>
  </si>
  <si>
    <t>Freight-B-Auto</t>
  </si>
  <si>
    <t>Freight-C-1</t>
  </si>
  <si>
    <t>Pass w/ C-1</t>
  </si>
  <si>
    <t>Freight C-2</t>
  </si>
  <si>
    <t>Pass w/ C-2</t>
  </si>
  <si>
    <t>Freight C-3</t>
  </si>
  <si>
    <t>Pass w/ C-3</t>
  </si>
  <si>
    <t>Balance Weights dataset</t>
  </si>
  <si>
    <t>Yes</t>
  </si>
  <si>
    <t>Flooring type dataset</t>
  </si>
  <si>
    <t>Overall</t>
  </si>
  <si>
    <t>Car Sling Weight Calculator</t>
  </si>
  <si>
    <t>Freight Platform Weight Calculator</t>
  </si>
  <si>
    <t>Car Weight</t>
  </si>
  <si>
    <t>Marine Plywood ¾” Weight</t>
  </si>
  <si>
    <t>Max. Inside Net Platform Area Plus 5%</t>
  </si>
  <si>
    <t>Balance Weights Only</t>
  </si>
  <si>
    <t xml:space="preserve"> Car Weight</t>
  </si>
  <si>
    <t>Max.Inside Net Platform Area</t>
  </si>
  <si>
    <t>Table 207.1</t>
  </si>
  <si>
    <t>Maximum Inside Net Platform Areas for the Various Rated Loads</t>
  </si>
  <si>
    <t>Rated Load (lb)</t>
  </si>
  <si>
    <t>Inside Net Platform Area (ft^2)</t>
  </si>
  <si>
    <t>Class</t>
  </si>
  <si>
    <t>Purpose</t>
  </si>
  <si>
    <t>A</t>
  </si>
  <si>
    <t>General Freight Loading - No item is more than 1/4 rated capacity</t>
  </si>
  <si>
    <t>B</t>
  </si>
  <si>
    <t>Motor Vehicle Loading</t>
  </si>
  <si>
    <t>C-1</t>
  </si>
  <si>
    <t>Industrial Truck Loading - Truck is carried</t>
  </si>
  <si>
    <t>C-2</t>
  </si>
  <si>
    <t>Industrial Truck Loading - Truck used for loading and unloading - Truck not carried</t>
  </si>
  <si>
    <t>C-3</t>
  </si>
  <si>
    <t>Concentrated Loading - Load increments more than 1/4 rated capacity</t>
  </si>
  <si>
    <t>Car Sheaves Weight</t>
  </si>
  <si>
    <t>Inside Area Depth</t>
  </si>
  <si>
    <t>Balance Weight Only</t>
  </si>
  <si>
    <t>Marine Plywood(3/4")</t>
  </si>
  <si>
    <t>Referrenced Data     (Job Summary)</t>
  </si>
  <si>
    <t>Referrenced Data     (No.of Isolator)</t>
  </si>
  <si>
    <t>Weight per unit area</t>
  </si>
  <si>
    <t>inch</t>
  </si>
  <si>
    <t>Inch</t>
  </si>
  <si>
    <t>Platform Weight</t>
  </si>
  <si>
    <t>Cab Weight</t>
  </si>
  <si>
    <t>Guide Shoes Weight</t>
  </si>
  <si>
    <t>Car top station and Rail Weight</t>
  </si>
  <si>
    <t>Misc. Equipments Weight</t>
  </si>
  <si>
    <t>Shoe plates</t>
  </si>
  <si>
    <t>Standard 
Equipments</t>
  </si>
  <si>
    <t>Platform weight</t>
  </si>
  <si>
    <t>Cab (H.) weight</t>
  </si>
  <si>
    <t>Car Sling weight</t>
  </si>
  <si>
    <t>Guide Shoes weight</t>
  </si>
  <si>
    <t>Car Top Station and Rail weight</t>
  </si>
  <si>
    <t>Misc. Equipment weight</t>
  </si>
  <si>
    <t>Safety weight</t>
  </si>
  <si>
    <t>Passenger Doors weight</t>
  </si>
  <si>
    <t>Door Operators weight</t>
  </si>
  <si>
    <t>Freight Gates weight</t>
  </si>
  <si>
    <t>Floor weight</t>
  </si>
  <si>
    <t>Marine Plywood (3/4") weight</t>
  </si>
  <si>
    <t>Platform Isolation (with Balance Weights)</t>
  </si>
  <si>
    <t>Platform Isolation (without  Balance Weights)</t>
  </si>
  <si>
    <t>Comp. Chain Hitch weight</t>
  </si>
  <si>
    <t>Car Sheaves weight</t>
  </si>
  <si>
    <t>Optional
Equipments</t>
  </si>
  <si>
    <t>Additional Miscellaneous weight</t>
  </si>
  <si>
    <t>Weight Calculations Module</t>
  </si>
  <si>
    <t>&lt;Workbook Name&gt;</t>
  </si>
  <si>
    <t>%Counterbalance</t>
  </si>
  <si>
    <t>Floor Area</t>
  </si>
  <si>
    <t>Floor weight (per unit area)</t>
  </si>
  <si>
    <t>lb/ft</t>
  </si>
  <si>
    <t>Layers</t>
  </si>
  <si>
    <t>Marine Plywood (3/4") weight (per sq foot)</t>
  </si>
  <si>
    <t>Is Balance Weights Only?</t>
  </si>
  <si>
    <t>Width</t>
  </si>
  <si>
    <t>Depth</t>
  </si>
  <si>
    <t>Units</t>
  </si>
  <si>
    <r>
      <t xml:space="preserve">Platform Weight </t>
    </r>
    <r>
      <rPr>
        <sz val="12"/>
        <color rgb="FFFF0000"/>
        <rFont val="Calibri"/>
        <family val="2"/>
        <scheme val="minor"/>
      </rPr>
      <t>*</t>
    </r>
  </si>
  <si>
    <r>
      <t xml:space="preserve">Cab Weight </t>
    </r>
    <r>
      <rPr>
        <sz val="12"/>
        <color rgb="FFFF0000"/>
        <rFont val="Calibri"/>
        <family val="2"/>
        <scheme val="minor"/>
      </rPr>
      <t>*</t>
    </r>
  </si>
  <si>
    <r>
      <t xml:space="preserve">Guide Shoes Weight </t>
    </r>
    <r>
      <rPr>
        <sz val="12"/>
        <color rgb="FFFF0000"/>
        <rFont val="Calibri"/>
        <family val="2"/>
        <scheme val="minor"/>
      </rPr>
      <t>*</t>
    </r>
  </si>
  <si>
    <r>
      <t xml:space="preserve">Car top station and Rail Weight </t>
    </r>
    <r>
      <rPr>
        <sz val="12"/>
        <color rgb="FFFF0000"/>
        <rFont val="Calibri"/>
        <family val="2"/>
        <scheme val="minor"/>
      </rPr>
      <t>*</t>
    </r>
  </si>
  <si>
    <r>
      <t xml:space="preserve">Misc. Equipments Weight </t>
    </r>
    <r>
      <rPr>
        <sz val="12"/>
        <color rgb="FFFF0000"/>
        <rFont val="Calibri"/>
        <family val="2"/>
        <scheme val="minor"/>
      </rPr>
      <t>*</t>
    </r>
  </si>
  <si>
    <r>
      <t xml:space="preserve">Car Sling Weight </t>
    </r>
    <r>
      <rPr>
        <sz val="12"/>
        <color rgb="FFFF0000"/>
        <rFont val="Calibri"/>
        <family val="2"/>
        <scheme val="minor"/>
      </rPr>
      <t>*</t>
    </r>
  </si>
  <si>
    <t>Floor Weight (Customer Supplied)</t>
  </si>
  <si>
    <t>Weight per square feet</t>
  </si>
  <si>
    <t>Platform Isolation  (without Balance Weights)</t>
  </si>
  <si>
    <t>Platform Isolation  (with Balance Weights)</t>
  </si>
  <si>
    <t>Platform Isolation (without Balance Weights)</t>
  </si>
  <si>
    <t>Isolator</t>
  </si>
  <si>
    <t>Isolator Type</t>
  </si>
  <si>
    <t>m</t>
  </si>
  <si>
    <t>mm</t>
  </si>
  <si>
    <t>Isolator type</t>
  </si>
  <si>
    <t>Light</t>
  </si>
  <si>
    <t>Heavy</t>
  </si>
  <si>
    <t xml:space="preserve">Max Inside Net Platform Area </t>
  </si>
  <si>
    <t>Max Inside Net Platform Area Plus 5%</t>
  </si>
  <si>
    <t>Shoe Plates required?</t>
  </si>
  <si>
    <r>
      <t>Shoe plates required?</t>
    </r>
    <r>
      <rPr>
        <sz val="12"/>
        <color rgb="FFFF0000"/>
        <rFont val="Calibri"/>
        <family val="2"/>
        <scheme val="minor"/>
      </rPr>
      <t>*</t>
    </r>
  </si>
  <si>
    <r>
      <t>ft</t>
    </r>
    <r>
      <rPr>
        <vertAlign val="superscript"/>
        <sz val="12"/>
        <rFont val="Calibri"/>
        <family val="2"/>
        <scheme val="minor"/>
      </rPr>
      <t>2</t>
    </r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</si>
  <si>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</si>
  <si>
    <t>Custom Counterweight %</t>
  </si>
  <si>
    <t>Max Load Per Isolator</t>
  </si>
  <si>
    <t>Total Load</t>
  </si>
  <si>
    <t>Number Of Isolators</t>
  </si>
  <si>
    <t>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</si>
</sst>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#/ft^2&quot;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72"/>
      <color theme="1"/>
      <name val="Webdings"/>
      <family val="1"/>
      <charset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4"/>
      <name val="Webdings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rgb="FFEFFAFD"/>
        <bgColor indexed="64"/>
      </patternFill>
    </fill>
  </fills>
  <borders count="2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CAE8FF"/>
      </top>
      <bottom style="thin">
        <color rgb="FFCAE8FF"/>
      </bottom>
      <diagonal/>
    </border>
    <border>
      <left/>
      <right/>
      <top/>
      <bottom style="medium">
        <color rgb="FFCAE8FF"/>
      </bottom>
      <diagonal/>
    </border>
    <border>
      <left/>
      <right/>
      <top style="medium">
        <color rgb="FFCAE8FF"/>
      </top>
      <bottom style="medium">
        <color rgb="FFCAE8FF"/>
      </bottom>
      <diagonal/>
    </border>
    <border>
      <left/>
      <right/>
      <top style="thin">
        <color rgb="FFFABF8F"/>
      </top>
      <bottom style="thick">
        <color rgb="FFA2B8E1"/>
      </bottom>
      <diagonal/>
    </border>
    <border>
      <left/>
      <right/>
      <top/>
      <bottom style="thick">
        <color rgb="FFA2B8E1"/>
      </bottom>
      <diagonal/>
    </border>
    <border>
      <left/>
      <right/>
      <top style="thick">
        <color theme="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4" tint="0.499984740745262"/>
      </top>
      <bottom style="thin">
        <color theme="0"/>
      </bottom>
      <diagonal/>
    </border>
    <border>
      <left/>
      <right/>
      <top style="thick">
        <color theme="4" tint="0.499984740745262"/>
      </top>
      <bottom style="thin">
        <color theme="0"/>
      </bottom>
      <diagonal/>
    </border>
  </borders>
  <cellStyleXfs count="5">
    <xf numFmtId="0" fontId="0" fillId="0" borderId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2" fillId="0" borderId="0"/>
    <xf numFmtId="9" fontId="22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Font="1" applyAlignment="1">
      <alignment wrapText="1"/>
    </xf>
    <xf numFmtId="0" fontId="0" fillId="2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2" borderId="0" xfId="0" applyFont="1" applyFill="1" applyAlignment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left" indent="1"/>
    </xf>
    <xf numFmtId="0" fontId="0" fillId="0" borderId="13" xfId="0" applyBorder="1"/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indent="1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indent="1"/>
    </xf>
    <xf numFmtId="0" fontId="12" fillId="0" borderId="0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5" borderId="16" xfId="0" applyFont="1" applyFill="1" applyBorder="1" applyAlignment="1" applyProtection="1">
      <alignment horizontal="center" vertical="center" wrapText="1"/>
      <protection locked="0"/>
    </xf>
    <xf numFmtId="0" fontId="14" fillId="5" borderId="1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/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/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2" fillId="0" borderId="0" xfId="0" applyFont="1" applyFill="1" applyAlignment="1"/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indent="3"/>
    </xf>
    <xf numFmtId="0" fontId="0" fillId="0" borderId="8" xfId="0" applyBorder="1" applyAlignment="1">
      <alignment horizontal="left"/>
    </xf>
    <xf numFmtId="0" fontId="0" fillId="0" borderId="8" xfId="0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10" fillId="0" borderId="14" xfId="1" applyFill="1" applyAlignment="1"/>
    <xf numFmtId="0" fontId="10" fillId="0" borderId="14" xfId="1" applyFill="1" applyAlignment="1">
      <alignment wrapText="1"/>
    </xf>
    <xf numFmtId="0" fontId="1" fillId="2" borderId="0" xfId="0" applyFont="1" applyFill="1" applyBorder="1" applyAlignment="1">
      <alignment horizontal="center" vertical="center" wrapText="1"/>
    </xf>
    <xf numFmtId="0" fontId="10" fillId="0" borderId="0" xfId="1" applyFill="1" applyBorder="1" applyAlignment="1">
      <alignment wrapText="1"/>
    </xf>
    <xf numFmtId="0" fontId="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1" fillId="0" borderId="15" xfId="2" applyFill="1" applyAlignment="1">
      <alignment wrapText="1"/>
    </xf>
    <xf numFmtId="0" fontId="11" fillId="0" borderId="0" xfId="2" applyFill="1" applyBorder="1" applyAlignment="1">
      <alignment wrapText="1"/>
    </xf>
    <xf numFmtId="0" fontId="0" fillId="0" borderId="6" xfId="0" applyBorder="1" applyAlignment="1"/>
    <xf numFmtId="0" fontId="0" fillId="0" borderId="6" xfId="0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3" xfId="0" applyBorder="1" applyAlignment="1"/>
    <xf numFmtId="0" fontId="5" fillId="0" borderId="8" xfId="0" applyFont="1" applyBorder="1" applyAlignment="1">
      <alignment horizontal="right"/>
    </xf>
    <xf numFmtId="9" fontId="14" fillId="5" borderId="16" xfId="4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/>
    <xf numFmtId="3" fontId="0" fillId="0" borderId="7" xfId="0" applyNumberForma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3" fontId="19" fillId="0" borderId="6" xfId="0" applyNumberFormat="1" applyFont="1" applyBorder="1" applyAlignment="1">
      <alignment horizontal="right"/>
    </xf>
    <xf numFmtId="14" fontId="0" fillId="0" borderId="6" xfId="0" applyNumberFormat="1" applyBorder="1" applyAlignment="1">
      <alignment horizontal="right"/>
    </xf>
    <xf numFmtId="0" fontId="12" fillId="0" borderId="14" xfId="3" applyBorder="1"/>
    <xf numFmtId="0" fontId="0" fillId="2" borderId="0" xfId="0" applyFont="1" applyFill="1" applyAlignment="1">
      <alignment horizontal="left" vertical="center" wrapText="1" indent="1"/>
    </xf>
    <xf numFmtId="0" fontId="12" fillId="0" borderId="21" xfId="3" applyBorder="1"/>
    <xf numFmtId="0" fontId="12" fillId="0" borderId="22" xfId="3" applyBorder="1"/>
    <xf numFmtId="0" fontId="23" fillId="0" borderId="0" xfId="0" applyFont="1" applyAlignment="1">
      <alignment horizontal="left" vertical="center"/>
    </xf>
    <xf numFmtId="3" fontId="15" fillId="6" borderId="18" xfId="0" applyNumberFormat="1" applyFont="1" applyFill="1" applyBorder="1" applyAlignment="1">
      <alignment horizontal="center" vertical="center"/>
    </xf>
    <xf numFmtId="3" fontId="14" fillId="6" borderId="20" xfId="0" applyNumberFormat="1" applyFont="1" applyFill="1" applyBorder="1" applyAlignment="1">
      <alignment horizontal="center" vertical="center"/>
    </xf>
    <xf numFmtId="9" fontId="14" fillId="6" borderId="0" xfId="0" applyNumberFormat="1" applyFont="1" applyFill="1" applyBorder="1" applyAlignment="1">
      <alignment horizontal="center" vertical="center"/>
    </xf>
    <xf numFmtId="3" fontId="14" fillId="6" borderId="19" xfId="0" applyNumberFormat="1" applyFont="1" applyFill="1" applyBorder="1" applyAlignment="1">
      <alignment horizontal="center" vertical="center"/>
    </xf>
    <xf numFmtId="3" fontId="14" fillId="2" borderId="0" xfId="0" applyNumberFormat="1" applyFont="1" applyFill="1" applyBorder="1" applyAlignment="1">
      <alignment horizontal="right" vertical="center"/>
    </xf>
    <xf numFmtId="3" fontId="14" fillId="2" borderId="23" xfId="0" applyNumberFormat="1" applyFont="1" applyFill="1" applyBorder="1" applyAlignment="1">
      <alignment horizontal="right" vertical="center"/>
    </xf>
    <xf numFmtId="3" fontId="14" fillId="2" borderId="23" xfId="0" applyNumberFormat="1" applyFont="1" applyFill="1" applyBorder="1" applyAlignment="1">
      <alignment horizontal="left" vertical="center"/>
    </xf>
    <xf numFmtId="3" fontId="14" fillId="2" borderId="0" xfId="0" applyNumberFormat="1" applyFont="1" applyFill="1" applyBorder="1" applyAlignment="1">
      <alignment horizontal="left" vertical="center"/>
    </xf>
    <xf numFmtId="3" fontId="14" fillId="2" borderId="24" xfId="0" applyNumberFormat="1" applyFont="1" applyFill="1" applyBorder="1" applyAlignment="1">
      <alignment horizontal="left" vertical="center"/>
    </xf>
    <xf numFmtId="0" fontId="11" fillId="0" borderId="25" xfId="2" applyFill="1" applyBorder="1" applyAlignment="1">
      <alignment wrapText="1"/>
    </xf>
    <xf numFmtId="3" fontId="14" fillId="2" borderId="27" xfId="0" applyNumberFormat="1" applyFont="1" applyFill="1" applyBorder="1" applyAlignment="1">
      <alignment horizontal="left" vertical="center"/>
    </xf>
    <xf numFmtId="3" fontId="14" fillId="2" borderId="28" xfId="0" applyNumberFormat="1" applyFont="1" applyFill="1" applyBorder="1" applyAlignment="1">
      <alignment horizontal="left" vertical="center"/>
    </xf>
    <xf numFmtId="3" fontId="14" fillId="2" borderId="25" xfId="0" applyNumberFormat="1" applyFont="1" applyFill="1" applyBorder="1" applyAlignment="1">
      <alignment horizontal="left" vertical="center"/>
    </xf>
    <xf numFmtId="3" fontId="14" fillId="2" borderId="26" xfId="0" applyNumberFormat="1" applyFont="1" applyFill="1" applyBorder="1" applyAlignment="1">
      <alignment horizontal="left" vertical="center"/>
    </xf>
    <xf numFmtId="3" fontId="15" fillId="2" borderId="25" xfId="0" applyNumberFormat="1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3" fontId="15" fillId="2" borderId="24" xfId="0" applyNumberFormat="1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 wrapText="1"/>
    </xf>
    <xf numFmtId="0" fontId="18" fillId="0" borderId="9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/>
    <xf numFmtId="0" fontId="2" fillId="2" borderId="0" xfId="0" applyFont="1" applyFill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</cellXfs>
  <cellStyles count="5">
    <cellStyle name="Heading 1" xfId="1" builtinId="16"/>
    <cellStyle name="Heading 2" xfId="2" builtinId="17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2" defaultPivotStyle="PivotStyleLight16"/>
  <colors>
    <mruColors>
      <color rgb="FFA2B8E1"/>
      <color rgb="FFCAE8FF"/>
      <color rgb="FFFABF8F"/>
      <color rgb="FFFEF1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6"/>
  <sheetViews>
    <sheetView showGridLines="0" zoomScaleNormal="100" workbookViewId="0">
      <selection activeCell="B2" sqref="B2"/>
    </sheetView>
  </sheetViews>
  <sheetFormatPr defaultRowHeight="22.5" customHeight="1" x14ac:dyDescent="0.25"/>
  <cols>
    <col min="1" max="1" width="3.7109375" style="10" customWidth="1"/>
    <col min="2" max="2" width="50.7109375" style="9" customWidth="1"/>
    <col min="3" max="3" width="17.7109375" style="10" customWidth="1"/>
    <col min="4" max="4" width="6.28515625" style="32" bestFit="1" customWidth="1"/>
    <col min="5" max="5" width="5.85546875" customWidth="1"/>
    <col min="6" max="6" width="15.42578125" style="10" customWidth="1"/>
    <col min="7" max="12" width="9.140625" style="10" customWidth="1"/>
    <col min="13" max="16384" width="9.140625" style="10"/>
  </cols>
  <sheetData>
    <row r="1" spans="2:10" s="48" customFormat="1" ht="30" customHeight="1" thickBot="1" x14ac:dyDescent="0.35">
      <c r="B1" s="66" t="s">
        <v>37</v>
      </c>
      <c r="C1" s="91"/>
      <c r="D1" s="91"/>
      <c r="E1"/>
      <c r="F1" s="68"/>
      <c r="J1" s="7"/>
    </row>
    <row r="2" spans="2:10" ht="22.5" customHeight="1" thickTop="1" x14ac:dyDescent="0.25">
      <c r="B2" s="34" t="s">
        <v>38</v>
      </c>
      <c r="C2" s="46" t="s">
        <v>39</v>
      </c>
      <c r="D2" s="33"/>
      <c r="F2" s="67"/>
      <c r="J2" s="28"/>
    </row>
    <row r="3" spans="2:10" ht="22.5" customHeight="1" x14ac:dyDescent="0.25">
      <c r="B3" s="34" t="s">
        <v>161</v>
      </c>
      <c r="C3" s="83">
        <v>0</v>
      </c>
      <c r="F3" s="29"/>
      <c r="J3" s="28"/>
    </row>
    <row r="4" spans="2:10" ht="30" customHeight="1" thickBot="1" x14ac:dyDescent="0.35">
      <c r="B4" s="66" t="s">
        <v>1</v>
      </c>
      <c r="C4" s="91"/>
      <c r="D4" s="91"/>
      <c r="F4" s="68"/>
      <c r="J4" s="28"/>
    </row>
    <row r="5" spans="2:10" ht="22.5" customHeight="1" thickTop="1" x14ac:dyDescent="0.25">
      <c r="B5" s="35" t="s">
        <v>142</v>
      </c>
      <c r="C5" s="46">
        <v>0</v>
      </c>
      <c r="D5" s="92" t="s">
        <v>3</v>
      </c>
      <c r="E5" s="95" t="s">
        <v>165</v>
      </c>
      <c r="F5" s="70" t="s">
        <v>67</v>
      </c>
    </row>
    <row r="6" spans="2:10" ht="22.5" customHeight="1" x14ac:dyDescent="0.25">
      <c r="B6" s="35" t="s">
        <v>137</v>
      </c>
      <c r="C6" s="47">
        <v>0</v>
      </c>
      <c r="D6" s="36" t="s">
        <v>3</v>
      </c>
      <c r="E6" s="95" t="s">
        <v>165</v>
      </c>
      <c r="F6" s="70" t="s">
        <v>68</v>
      </c>
      <c r="I6" s="71"/>
    </row>
    <row r="7" spans="2:10" ht="22.5" customHeight="1" x14ac:dyDescent="0.25">
      <c r="B7" s="35" t="s">
        <v>138</v>
      </c>
      <c r="C7" s="47">
        <v>0</v>
      </c>
      <c r="D7" s="36" t="s">
        <v>3</v>
      </c>
      <c r="F7" s="37"/>
    </row>
    <row r="8" spans="2:10" ht="22.5" customHeight="1" x14ac:dyDescent="0.25">
      <c r="B8" s="35" t="s">
        <v>158</v>
      </c>
      <c r="C8" s="47" t="s">
        <v>64</v>
      </c>
      <c r="D8" s="36"/>
      <c r="F8" s="37"/>
    </row>
    <row r="9" spans="2:10" ht="22.5" customHeight="1" x14ac:dyDescent="0.25">
      <c r="B9" s="38" t="s">
        <v>139</v>
      </c>
      <c r="C9" s="47">
        <f>IF(C8="Yes",50,0)</f>
        <v>50</v>
      </c>
      <c r="D9" s="36" t="s">
        <v>3</v>
      </c>
      <c r="F9" s="37"/>
    </row>
    <row r="10" spans="2:10" ht="22.5" customHeight="1" x14ac:dyDescent="0.25">
      <c r="B10" s="38" t="s">
        <v>140</v>
      </c>
      <c r="C10" s="47">
        <v>150</v>
      </c>
      <c r="D10" s="36" t="s">
        <v>3</v>
      </c>
      <c r="F10" s="37"/>
    </row>
    <row r="11" spans="2:10" ht="22.5" customHeight="1" x14ac:dyDescent="0.25">
      <c r="B11" s="38" t="s">
        <v>141</v>
      </c>
      <c r="C11" s="47">
        <v>200</v>
      </c>
      <c r="D11" s="36" t="s">
        <v>3</v>
      </c>
      <c r="F11" s="37"/>
    </row>
    <row r="12" spans="2:10" ht="30" customHeight="1" thickBot="1" x14ac:dyDescent="0.35">
      <c r="B12" s="66" t="s">
        <v>4</v>
      </c>
      <c r="C12" s="91"/>
      <c r="D12" s="91"/>
      <c r="F12" s="68"/>
    </row>
    <row r="13" spans="2:10" ht="22.5" customHeight="1" thickTop="1" x14ac:dyDescent="0.25">
      <c r="B13" s="35" t="s">
        <v>5</v>
      </c>
      <c r="C13" s="46">
        <v>0</v>
      </c>
      <c r="D13" s="92" t="s">
        <v>3</v>
      </c>
      <c r="F13" s="37"/>
    </row>
    <row r="14" spans="2:10" ht="22.5" customHeight="1" x14ac:dyDescent="0.25">
      <c r="B14" s="35" t="s">
        <v>6</v>
      </c>
      <c r="C14" s="47">
        <v>0</v>
      </c>
      <c r="D14" s="36" t="s">
        <v>3</v>
      </c>
      <c r="F14" s="37"/>
    </row>
    <row r="15" spans="2:10" ht="22.5" customHeight="1" x14ac:dyDescent="0.25">
      <c r="B15" s="35" t="s">
        <v>7</v>
      </c>
      <c r="C15" s="47">
        <v>0</v>
      </c>
      <c r="D15" s="36" t="s">
        <v>3</v>
      </c>
      <c r="F15" s="37"/>
    </row>
    <row r="16" spans="2:10" ht="22.5" customHeight="1" x14ac:dyDescent="0.25">
      <c r="B16" s="35" t="s">
        <v>8</v>
      </c>
      <c r="C16" s="47">
        <v>0</v>
      </c>
      <c r="D16" s="36" t="s">
        <v>3</v>
      </c>
      <c r="F16" s="37"/>
    </row>
    <row r="17" spans="2:6" s="30" customFormat="1" ht="24.95" customHeight="1" thickBot="1" x14ac:dyDescent="0.35">
      <c r="B17" s="72" t="s">
        <v>9</v>
      </c>
      <c r="C17" s="93"/>
      <c r="D17" s="94"/>
      <c r="E17"/>
      <c r="F17" s="73"/>
    </row>
    <row r="18" spans="2:6" ht="22.5" customHeight="1" thickTop="1" x14ac:dyDescent="0.25">
      <c r="B18" s="35" t="s">
        <v>143</v>
      </c>
      <c r="C18" s="46">
        <v>0</v>
      </c>
      <c r="D18" s="36" t="s">
        <v>3</v>
      </c>
      <c r="F18" s="40"/>
    </row>
    <row r="19" spans="2:6" ht="22.5" customHeight="1" x14ac:dyDescent="0.25">
      <c r="B19" s="41" t="s">
        <v>144</v>
      </c>
      <c r="C19" s="47">
        <v>0</v>
      </c>
      <c r="D19" s="42" t="s">
        <v>130</v>
      </c>
      <c r="F19" s="40"/>
    </row>
    <row r="20" spans="2:6" ht="22.5" customHeight="1" x14ac:dyDescent="0.25">
      <c r="B20" s="38" t="s">
        <v>11</v>
      </c>
      <c r="C20" s="47" t="s">
        <v>12</v>
      </c>
      <c r="D20" s="42"/>
      <c r="F20" s="40"/>
    </row>
    <row r="21" spans="2:6" ht="24.95" customHeight="1" thickBot="1" x14ac:dyDescent="0.35">
      <c r="B21" s="72" t="s">
        <v>13</v>
      </c>
      <c r="C21" s="93"/>
      <c r="D21" s="94"/>
      <c r="F21" s="73"/>
    </row>
    <row r="22" spans="2:6" ht="22.5" customHeight="1" thickTop="1" x14ac:dyDescent="0.25">
      <c r="B22" s="38" t="s">
        <v>14</v>
      </c>
      <c r="C22" s="46">
        <v>0</v>
      </c>
      <c r="D22" s="36" t="s">
        <v>130</v>
      </c>
      <c r="F22" s="40"/>
    </row>
    <row r="23" spans="2:6" ht="22.5" customHeight="1" x14ac:dyDescent="0.25">
      <c r="B23" s="38" t="s">
        <v>15</v>
      </c>
      <c r="C23" s="47">
        <v>0</v>
      </c>
      <c r="D23" s="36" t="s">
        <v>3</v>
      </c>
      <c r="F23" s="40"/>
    </row>
    <row r="24" spans="2:6" ht="24.95" customHeight="1" thickBot="1" x14ac:dyDescent="0.35">
      <c r="B24" s="72" t="s">
        <v>16</v>
      </c>
      <c r="C24" s="93"/>
      <c r="D24" s="94"/>
      <c r="F24" s="73"/>
    </row>
    <row r="25" spans="2:6" ht="22.5" customHeight="1" thickTop="1" x14ac:dyDescent="0.25">
      <c r="B25" s="45" t="s">
        <v>146</v>
      </c>
      <c r="C25" s="46">
        <v>0</v>
      </c>
      <c r="D25" s="36" t="s">
        <v>3</v>
      </c>
      <c r="F25" s="40"/>
    </row>
    <row r="26" spans="2:6" ht="22.5" customHeight="1" x14ac:dyDescent="0.25">
      <c r="B26" s="45" t="s">
        <v>145</v>
      </c>
      <c r="C26" s="47">
        <v>0</v>
      </c>
      <c r="D26" s="36" t="s">
        <v>3</v>
      </c>
      <c r="F26" s="40"/>
    </row>
    <row r="27" spans="2:6" ht="22.5" customHeight="1" x14ac:dyDescent="0.25">
      <c r="B27" s="38" t="s">
        <v>17</v>
      </c>
      <c r="C27" s="47" t="s">
        <v>18</v>
      </c>
      <c r="D27" s="39"/>
      <c r="F27" s="37"/>
    </row>
    <row r="28" spans="2:6" ht="22.5" customHeight="1" x14ac:dyDescent="0.25">
      <c r="B28" s="38" t="s">
        <v>19</v>
      </c>
      <c r="C28" s="47">
        <v>0</v>
      </c>
      <c r="D28" s="36" t="s">
        <v>3</v>
      </c>
      <c r="F28" s="37"/>
    </row>
    <row r="29" spans="2:6" ht="22.5" customHeight="1" x14ac:dyDescent="0.25">
      <c r="B29" s="35" t="s">
        <v>91</v>
      </c>
      <c r="C29" s="47">
        <v>0</v>
      </c>
      <c r="D29" s="36" t="s">
        <v>3</v>
      </c>
      <c r="F29" s="37"/>
    </row>
    <row r="30" spans="2:6" ht="22.5" customHeight="1" x14ac:dyDescent="0.25">
      <c r="B30" s="35" t="s">
        <v>31</v>
      </c>
      <c r="C30" s="47">
        <v>0</v>
      </c>
      <c r="D30" s="36" t="s">
        <v>3</v>
      </c>
      <c r="F30" s="37"/>
    </row>
    <row r="31" spans="2:6" ht="30" customHeight="1" thickBot="1" x14ac:dyDescent="0.35">
      <c r="B31" s="66" t="s">
        <v>20</v>
      </c>
      <c r="C31" s="91"/>
      <c r="D31" s="91"/>
      <c r="F31" s="68"/>
    </row>
    <row r="32" spans="2:6" ht="22.5" customHeight="1" thickTop="1" x14ac:dyDescent="0.25">
      <c r="B32" s="43" t="s">
        <v>21</v>
      </c>
      <c r="C32" s="46">
        <v>0</v>
      </c>
      <c r="D32" s="92" t="s">
        <v>98</v>
      </c>
      <c r="F32" s="40"/>
    </row>
    <row r="33" spans="2:6" ht="22.5" customHeight="1" x14ac:dyDescent="0.25">
      <c r="B33" s="43" t="s">
        <v>22</v>
      </c>
      <c r="C33" s="47">
        <v>0</v>
      </c>
      <c r="D33" s="36" t="s">
        <v>98</v>
      </c>
      <c r="F33" s="40"/>
    </row>
    <row r="34" spans="2:6" ht="30" customHeight="1" thickBot="1" x14ac:dyDescent="0.35">
      <c r="B34" s="66" t="s">
        <v>23</v>
      </c>
      <c r="C34" s="91"/>
      <c r="D34" s="91"/>
      <c r="F34" s="68"/>
    </row>
    <row r="35" spans="2:6" ht="22.5" customHeight="1" thickTop="1" x14ac:dyDescent="0.25">
      <c r="B35" s="44" t="s">
        <v>24</v>
      </c>
      <c r="C35" s="46">
        <v>0</v>
      </c>
      <c r="D35" s="92" t="s">
        <v>98</v>
      </c>
      <c r="F35" s="40"/>
    </row>
    <row r="36" spans="2:6" ht="22.5" customHeight="1" x14ac:dyDescent="0.25">
      <c r="B36" s="43" t="s">
        <v>92</v>
      </c>
      <c r="C36" s="47">
        <v>0</v>
      </c>
      <c r="D36" s="36" t="s">
        <v>98</v>
      </c>
      <c r="F36" s="40"/>
    </row>
    <row r="37" spans="2:6" ht="30" customHeight="1" thickBot="1" x14ac:dyDescent="0.35">
      <c r="B37" s="66" t="s">
        <v>148</v>
      </c>
      <c r="C37" s="91"/>
      <c r="D37" s="91"/>
      <c r="F37" s="69"/>
    </row>
    <row r="38" spans="2:6" ht="22.5" customHeight="1" thickTop="1" x14ac:dyDescent="0.25">
      <c r="B38" s="44" t="s">
        <v>149</v>
      </c>
      <c r="C38" s="46" t="s">
        <v>153</v>
      </c>
      <c r="D38" s="92"/>
      <c r="F38" s="69"/>
    </row>
    <row r="39" spans="2:6" ht="22.5" customHeight="1" x14ac:dyDescent="0.25">
      <c r="B39" s="31"/>
      <c r="F39" s="69"/>
    </row>
    <row r="40" spans="2:6" ht="22.5" customHeight="1" x14ac:dyDescent="0.25">
      <c r="B40" s="31"/>
      <c r="F40" s="69"/>
    </row>
    <row r="41" spans="2:6" ht="22.5" customHeight="1" x14ac:dyDescent="0.25">
      <c r="B41" s="31"/>
      <c r="F41" s="69"/>
    </row>
    <row r="42" spans="2:6" ht="22.5" customHeight="1" x14ac:dyDescent="0.25">
      <c r="B42" s="31"/>
      <c r="F42" s="69"/>
    </row>
    <row r="43" spans="2:6" ht="22.5" customHeight="1" x14ac:dyDescent="0.25">
      <c r="B43" s="31"/>
      <c r="F43" s="69"/>
    </row>
    <row r="44" spans="2:6" ht="22.5" customHeight="1" x14ac:dyDescent="0.25">
      <c r="B44" s="31"/>
      <c r="F44" s="69"/>
    </row>
    <row r="45" spans="2:6" ht="22.5" customHeight="1" x14ac:dyDescent="0.25">
      <c r="B45" s="31"/>
      <c r="F45" s="69"/>
    </row>
    <row r="46" spans="2:6" ht="22.5" customHeight="1" x14ac:dyDescent="0.25">
      <c r="F46" s="69"/>
    </row>
  </sheetData>
  <sheetProtection algorithmName="SHA-512" hashValue="WiroamdqqSQUcjTjv2dPX5sp/3hr1NhcLqHzGsE4Mb34Dg5QFGM14Vy1oRq+MMnZ7mvQoJbNcW9sU5jygaOCkg==" saltValue="5PEPFP2JBjehalTb9ec8EA==" spinCount="100000" sheet="1" objects="1" scenarios="1"/>
  <pageMargins left="0.7" right="0.7" top="0.75" bottom="0.75" header="0.3" footer="0.3"/>
  <pageSetup orientation="portrait" r:id="rId1"/>
  <ignoredErrors>
    <ignoredError sqref="C9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MetaData!$D$50:$D$51</xm:f>
          </x14:formula1>
          <xm:sqref>C20</xm:sqref>
        </x14:dataValidation>
        <x14:dataValidation type="list" allowBlank="1" showInputMessage="1" showErrorMessage="1" xr:uid="{00000000-0002-0000-0000-000001000000}">
          <x14:formula1>
            <xm:f>MetaData!$D$42:$D$43</xm:f>
          </x14:formula1>
          <xm:sqref>C27</xm:sqref>
        </x14:dataValidation>
        <x14:dataValidation type="list" allowBlank="1" showInputMessage="1" showErrorMessage="1" xr:uid="{00000000-0002-0000-0000-000002000000}">
          <x14:formula1>
            <xm:f>MetaData!$D$20:$D$22</xm:f>
          </x14:formula1>
          <xm:sqref>D8</xm:sqref>
        </x14:dataValidation>
        <x14:dataValidation type="list" allowBlank="1" showInputMessage="1" showErrorMessage="1" xr:uid="{00000000-0002-0000-0000-000003000000}">
          <x14:formula1>
            <xm:f>MetaData!$D$26:$D$27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MetaData!$D$15:$D$17</xm:f>
          </x14:formula1>
          <xm:sqref>C2</xm:sqref>
        </x14:dataValidation>
        <x14:dataValidation type="list" allowBlank="1" showInputMessage="1" showErrorMessage="1" xr:uid="{C5D6E679-618A-4427-BF81-1582C5780582}">
          <x14:formula1>
            <xm:f>MetaData!$D$47:$D$48</xm:f>
          </x14:formula1>
          <xm:sqref>C38</xm:sqref>
        </x14:dataValidation>
        <x14:dataValidation type="list" allowBlank="1" showInputMessage="1" showErrorMessage="1" xr:uid="{5B8B816E-9C62-43B7-B6FE-D035C0AE3A0A}">
          <x14:formula1>
            <xm:f>MetaData!$D$44:$D$46</xm:f>
          </x14:formula1>
          <xm:sqref>D32:D33 D35:D36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6"/>
  <sheetViews>
    <sheetView showGridLines="0" tabSelected="1" topLeftCell="B1" workbookViewId="0">
      <selection activeCell="D2" sqref="D2"/>
    </sheetView>
  </sheetViews>
  <sheetFormatPr defaultRowHeight="15" x14ac:dyDescent="0.25"/>
  <cols>
    <col min="1" max="1" width="9.140625" style="6"/>
    <col min="2" max="2" width="34.85546875" style="6" customWidth="1"/>
    <col min="3" max="3" width="6.28515625" style="6" customWidth="1"/>
    <col min="4" max="16384" width="9.140625" style="6"/>
  </cols>
  <sheetData>
    <row r="2" spans="2:4" ht="14.25" customHeight="1" x14ac:dyDescent="0.25">
      <c r="B2" s="19" t="s">
        <v>73</v>
      </c>
      <c r="D2" s="116">
        <f>Calculated!D6+Calculated!D12+Calculated!D14+Input!C5+Input!C6+Input!C7+Input!C9+Input!C10+Input!C11+Input!C13+Input!C14+Input!C15+Input!C16</f>
        <v>400</v>
      </c>
    </row>
    <row r="3" spans="2:4" ht="12" customHeight="1" x14ac:dyDescent="0.25">
      <c r="B3" s="19"/>
    </row>
    <row r="4" spans="2:4" ht="15" customHeight="1" x14ac:dyDescent="0.25">
      <c r="B4" s="19" t="s">
        <v>37</v>
      </c>
      <c r="D4" s="116">
        <f>IF(Input!C3&lt;&gt;0,((Referrence!C11*(Input!C3))+Calculated!D2),IF(Input!C2="40% of Capacity",(Referrence!C11*0.4)+Calculated!D2,(IF(OR(Input!C2="50% (C-2 Freight)",Input!C2="50% (H-W MRL)"),(Referrence!C11*0.5)+Calculated!D2,(Referrence!C11*D10)+Calculated!D2))))</f>
        <v>2400</v>
      </c>
    </row>
    <row r="5" spans="2:4" x14ac:dyDescent="0.25">
      <c r="B5" s="19"/>
    </row>
    <row r="6" spans="2:4" ht="12.75" customHeight="1" x14ac:dyDescent="0.25">
      <c r="B6" s="19" t="s">
        <v>10</v>
      </c>
      <c r="D6" s="115">
        <f>IF(Input!C18&lt;&gt;0,Input!C18,IF(Input!C20="Inside",Input!C19*D8,Input!C19*D10))</f>
        <v>0</v>
      </c>
    </row>
    <row r="7" spans="2:4" x14ac:dyDescent="0.25">
      <c r="B7" s="19"/>
    </row>
    <row r="8" spans="2:4" ht="15" customHeight="1" x14ac:dyDescent="0.25">
      <c r="B8" s="19" t="s">
        <v>23</v>
      </c>
      <c r="D8" s="115">
        <f>Input!C35*Input!C36/144</f>
        <v>0</v>
      </c>
    </row>
    <row r="9" spans="2:4" x14ac:dyDescent="0.25">
      <c r="B9" s="19"/>
    </row>
    <row r="10" spans="2:4" ht="15" customHeight="1" x14ac:dyDescent="0.25">
      <c r="B10" s="19" t="s">
        <v>20</v>
      </c>
      <c r="D10" s="114">
        <f>Input!C32*Input!C33/144</f>
        <v>0</v>
      </c>
    </row>
    <row r="11" spans="2:4" x14ac:dyDescent="0.25">
      <c r="B11" s="19"/>
    </row>
    <row r="12" spans="2:4" ht="15" customHeight="1" x14ac:dyDescent="0.25">
      <c r="B12" s="19" t="s">
        <v>72</v>
      </c>
      <c r="D12" s="114">
        <f>IF(Input!C27="Yes",48.8*(Input!C32)/12,0)</f>
        <v>0</v>
      </c>
    </row>
    <row r="13" spans="2:4" x14ac:dyDescent="0.25">
      <c r="B13" s="19"/>
    </row>
    <row r="14" spans="2:4" ht="14.25" customHeight="1" x14ac:dyDescent="0.25">
      <c r="B14" s="19" t="s">
        <v>70</v>
      </c>
      <c r="D14" s="114">
        <f>Input!C23*Input!C22*Calculated!D10</f>
        <v>0</v>
      </c>
    </row>
    <row r="15" spans="2:4" ht="14.25" customHeight="1" x14ac:dyDescent="0.25">
      <c r="B15" s="19"/>
    </row>
    <row r="16" spans="2:4" x14ac:dyDescent="0.25">
      <c r="B16" s="19" t="s">
        <v>74</v>
      </c>
      <c r="D16" s="115">
        <f>LOOKUP(Referrence!C11,MetaData!A57:A81,MetaData!D57:D81)</f>
        <v>50</v>
      </c>
    </row>
    <row r="17" spans="2:12" x14ac:dyDescent="0.25">
      <c r="B17" s="19"/>
    </row>
    <row r="18" spans="2:12" ht="16.5" customHeight="1" x14ac:dyDescent="0.25">
      <c r="B18" s="21" t="s">
        <v>71</v>
      </c>
      <c r="D18" s="114">
        <f>D16*1.05</f>
        <v>52.5</v>
      </c>
    </row>
    <row r="19" spans="2:12" x14ac:dyDescent="0.25">
      <c r="B19" s="8"/>
    </row>
    <row r="20" spans="2:12" x14ac:dyDescent="0.25">
      <c r="B20" s="8" t="s">
        <v>28</v>
      </c>
      <c r="D20" s="113">
        <f>IF(Referrence!B15="Passenger","N/A",IF(OR(Referrence!B15="Pass. w/ 'A'",Referrence!B15="Freight 'A'"),MetaData!B85,IF(OR(Referrence!B15="Freight 'B' - Truck",Referrence!B15="Freight 'B' - Auto"),MetaData!B86,IF(OR(Referrence!B15="Freight 'C-1'",Referrence!B15="Pass. w/ 'C-1'"),MetaData!B87,IF(OR(Referrence!B15="Freight 'C-2'",Referrence!B15="Pass. w/ 'C-2'"),MetaData!B88,IF(OR(Referrence!B15="Freight 'C-3'",Referrence!B15="Pass. w/ 'C-3'"),MetaData!B89,0))))))</f>
        <v>0</v>
      </c>
    </row>
    <row r="22" spans="2:12" x14ac:dyDescent="0.25">
      <c r="B22" s="6" t="s">
        <v>162</v>
      </c>
      <c r="D22" s="113">
        <f>IF(Input!C38="Light",925,1425)</f>
        <v>925</v>
      </c>
      <c r="L22" s="84"/>
    </row>
    <row r="24" spans="2:12" x14ac:dyDescent="0.25">
      <c r="B24" s="6" t="s">
        <v>163</v>
      </c>
      <c r="D24" s="115">
        <f>Referrence!C11+Calculated!D10+Input!C7+Input!C10+Input!C11+Input!C14+Input!C16+Calculated!D6+Calculated!D14+Input!C30</f>
        <v>5350</v>
      </c>
    </row>
    <row r="26" spans="2:12" x14ac:dyDescent="0.25">
      <c r="B26" s="6" t="s">
        <v>164</v>
      </c>
      <c r="C26" s="18"/>
      <c r="D26" s="113">
        <f>IF((D24/D22)&lt;4,4,CEILING((D24/D22),2))</f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showGridLines="0" zoomScaleNormal="100" workbookViewId="0">
      <selection activeCell="C3" sqref="C3"/>
    </sheetView>
  </sheetViews>
  <sheetFormatPr defaultRowHeight="22.5" customHeight="1" x14ac:dyDescent="0.25"/>
  <cols>
    <col min="1" max="1" width="4.85546875" style="49" customWidth="1"/>
    <col min="2" max="2" width="48" style="50" customWidth="1"/>
    <col min="3" max="3" width="16.42578125" style="59" customWidth="1"/>
    <col min="4" max="4" width="5.28515625" style="51" customWidth="1"/>
    <col min="5" max="16384" width="9.140625" style="49"/>
  </cols>
  <sheetData>
    <row r="1" spans="1:8" ht="5.0999999999999996" customHeight="1" x14ac:dyDescent="0.25">
      <c r="D1" s="111"/>
    </row>
    <row r="2" spans="1:8" s="56" customFormat="1" ht="30" customHeight="1" x14ac:dyDescent="0.25">
      <c r="B2" s="57" t="s">
        <v>69</v>
      </c>
      <c r="C2" s="96">
        <f>Calculated!D2</f>
        <v>400</v>
      </c>
      <c r="D2" s="110" t="s">
        <v>3</v>
      </c>
    </row>
    <row r="3" spans="1:8" s="56" customFormat="1" ht="30" customHeight="1" x14ac:dyDescent="0.25">
      <c r="B3" s="57" t="s">
        <v>29</v>
      </c>
      <c r="C3" s="96">
        <f>Referrence!C11</f>
        <v>5000</v>
      </c>
      <c r="D3" s="112" t="s">
        <v>3</v>
      </c>
      <c r="E3" s="60"/>
    </row>
    <row r="4" spans="1:8" s="56" customFormat="1" ht="30" customHeight="1" x14ac:dyDescent="0.25">
      <c r="B4" s="57" t="s">
        <v>37</v>
      </c>
      <c r="C4" s="96">
        <f>Calculated!D4</f>
        <v>2400</v>
      </c>
      <c r="D4" s="112" t="s">
        <v>3</v>
      </c>
    </row>
    <row r="5" spans="1:8" ht="30" customHeight="1" thickBot="1" x14ac:dyDescent="0.35">
      <c r="B5" s="65" t="s">
        <v>37</v>
      </c>
      <c r="C5" s="65"/>
      <c r="D5" s="65"/>
    </row>
    <row r="6" spans="1:8" ht="22.5" customHeight="1" thickTop="1" thickBot="1" x14ac:dyDescent="0.3">
      <c r="A6" s="52"/>
      <c r="B6" s="51" t="s">
        <v>38</v>
      </c>
      <c r="C6" s="97" t="str">
        <f>Input!C2</f>
        <v>40% of capacity</v>
      </c>
      <c r="D6" s="101"/>
    </row>
    <row r="7" spans="1:8" ht="22.5" customHeight="1" x14ac:dyDescent="0.25">
      <c r="A7" s="52"/>
      <c r="B7" s="51" t="s">
        <v>161</v>
      </c>
      <c r="C7" s="98">
        <f>Input!C3</f>
        <v>0</v>
      </c>
      <c r="D7" s="100"/>
    </row>
    <row r="8" spans="1:8" s="58" customFormat="1" ht="30" customHeight="1" thickBot="1" x14ac:dyDescent="0.35">
      <c r="B8" s="65" t="s">
        <v>1</v>
      </c>
      <c r="C8" s="65"/>
      <c r="D8" s="65"/>
    </row>
    <row r="9" spans="1:8" ht="22.5" customHeight="1" thickTop="1" thickBot="1" x14ac:dyDescent="0.3">
      <c r="B9" s="53" t="s">
        <v>2</v>
      </c>
      <c r="C9" s="99">
        <f>Input!C5</f>
        <v>0</v>
      </c>
      <c r="D9" s="102" t="s">
        <v>3</v>
      </c>
      <c r="H9" s="61"/>
    </row>
    <row r="10" spans="1:8" ht="22.5" customHeight="1" thickBot="1" x14ac:dyDescent="0.3">
      <c r="B10" s="51" t="s">
        <v>100</v>
      </c>
      <c r="C10" s="99">
        <f>Input!C6</f>
        <v>0</v>
      </c>
      <c r="D10" s="104" t="s">
        <v>3</v>
      </c>
    </row>
    <row r="11" spans="1:8" ht="22.5" customHeight="1" thickBot="1" x14ac:dyDescent="0.3">
      <c r="B11" s="53" t="s">
        <v>101</v>
      </c>
      <c r="C11" s="99">
        <f>Input!C7</f>
        <v>0</v>
      </c>
      <c r="D11" s="108" t="s">
        <v>3</v>
      </c>
    </row>
    <row r="12" spans="1:8" ht="22.5" customHeight="1" thickBot="1" x14ac:dyDescent="0.3">
      <c r="B12" s="53" t="s">
        <v>157</v>
      </c>
      <c r="C12" s="99" t="str">
        <f>Input!C8</f>
        <v>Yes</v>
      </c>
      <c r="D12" s="104"/>
    </row>
    <row r="13" spans="1:8" ht="22.5" customHeight="1" thickBot="1" x14ac:dyDescent="0.3">
      <c r="B13" s="51" t="s">
        <v>102</v>
      </c>
      <c r="C13" s="99">
        <f>Input!C9</f>
        <v>50</v>
      </c>
      <c r="D13" s="108" t="s">
        <v>3</v>
      </c>
    </row>
    <row r="14" spans="1:8" ht="22.5" customHeight="1" thickBot="1" x14ac:dyDescent="0.3">
      <c r="B14" s="51" t="s">
        <v>103</v>
      </c>
      <c r="C14" s="99">
        <f>Input!C10</f>
        <v>150</v>
      </c>
      <c r="D14" s="109" t="s">
        <v>3</v>
      </c>
    </row>
    <row r="15" spans="1:8" ht="22.5" customHeight="1" thickBot="1" x14ac:dyDescent="0.3">
      <c r="B15" s="51" t="s">
        <v>104</v>
      </c>
      <c r="C15" s="99">
        <f>Input!C11</f>
        <v>200</v>
      </c>
      <c r="D15" s="108" t="s">
        <v>3</v>
      </c>
    </row>
    <row r="16" spans="1:8" ht="30" customHeight="1" thickBot="1" x14ac:dyDescent="0.35">
      <c r="B16" s="65" t="s">
        <v>4</v>
      </c>
      <c r="C16" s="65"/>
      <c r="D16" s="65"/>
    </row>
    <row r="17" spans="2:4" ht="22.5" customHeight="1" thickTop="1" thickBot="1" x14ac:dyDescent="0.3">
      <c r="B17" s="53" t="s">
        <v>5</v>
      </c>
      <c r="C17" s="99">
        <f>Input!C13</f>
        <v>0</v>
      </c>
      <c r="D17" s="102" t="s">
        <v>3</v>
      </c>
    </row>
    <row r="18" spans="2:4" ht="22.5" customHeight="1" thickBot="1" x14ac:dyDescent="0.3">
      <c r="B18" s="53" t="s">
        <v>6</v>
      </c>
      <c r="C18" s="99">
        <f>Input!C14</f>
        <v>0</v>
      </c>
      <c r="D18" s="104" t="s">
        <v>3</v>
      </c>
    </row>
    <row r="19" spans="2:4" ht="22.5" customHeight="1" thickBot="1" x14ac:dyDescent="0.3">
      <c r="B19" s="51" t="s">
        <v>7</v>
      </c>
      <c r="C19" s="99">
        <f>Input!C15</f>
        <v>0</v>
      </c>
      <c r="D19" s="108" t="s">
        <v>3</v>
      </c>
    </row>
    <row r="20" spans="2:4" ht="22.5" customHeight="1" thickBot="1" x14ac:dyDescent="0.3">
      <c r="B20" s="51" t="s">
        <v>8</v>
      </c>
      <c r="C20" s="99">
        <f>Input!C16</f>
        <v>0</v>
      </c>
      <c r="D20" s="103" t="s">
        <v>3</v>
      </c>
    </row>
    <row r="21" spans="2:4" ht="24.95" customHeight="1" thickBot="1" x14ac:dyDescent="0.35">
      <c r="B21" s="72" t="s">
        <v>9</v>
      </c>
      <c r="C21" s="72"/>
      <c r="D21" s="105"/>
    </row>
    <row r="22" spans="2:4" ht="22.5" customHeight="1" thickTop="1" thickBot="1" x14ac:dyDescent="0.3">
      <c r="B22" s="53" t="s">
        <v>10</v>
      </c>
      <c r="C22" s="99">
        <f>Input!C18</f>
        <v>0</v>
      </c>
      <c r="D22" s="106" t="s">
        <v>3</v>
      </c>
    </row>
    <row r="23" spans="2:4" ht="22.5" customHeight="1" thickBot="1" x14ac:dyDescent="0.3">
      <c r="B23" s="51" t="s">
        <v>11</v>
      </c>
      <c r="C23" s="97" t="str">
        <f>Input!C20</f>
        <v>Inside</v>
      </c>
      <c r="D23" s="104"/>
    </row>
    <row r="24" spans="2:4" ht="22.5" customHeight="1" thickBot="1" x14ac:dyDescent="0.3">
      <c r="B24" s="51" t="s">
        <v>97</v>
      </c>
      <c r="C24" s="99">
        <f>Input!C19</f>
        <v>0</v>
      </c>
      <c r="D24" s="108" t="s">
        <v>130</v>
      </c>
    </row>
    <row r="25" spans="2:4" ht="24.95" customHeight="1" thickBot="1" x14ac:dyDescent="0.35">
      <c r="B25" s="72" t="s">
        <v>13</v>
      </c>
      <c r="C25" s="72"/>
      <c r="D25" s="72"/>
    </row>
    <row r="26" spans="2:4" ht="22.5" customHeight="1" thickTop="1" thickBot="1" x14ac:dyDescent="0.3">
      <c r="B26" s="51" t="s">
        <v>14</v>
      </c>
      <c r="C26" s="99">
        <f>Input!C22</f>
        <v>0</v>
      </c>
      <c r="D26" s="106" t="s">
        <v>3</v>
      </c>
    </row>
    <row r="27" spans="2:4" ht="22.5" customHeight="1" thickBot="1" x14ac:dyDescent="0.3">
      <c r="B27" s="51" t="s">
        <v>15</v>
      </c>
      <c r="C27" s="99">
        <f>Input!C23</f>
        <v>0</v>
      </c>
      <c r="D27" s="104"/>
    </row>
    <row r="28" spans="2:4" ht="22.5" customHeight="1" thickBot="1" x14ac:dyDescent="0.3">
      <c r="B28" s="51" t="s">
        <v>94</v>
      </c>
      <c r="C28" s="99">
        <f>Calculated!D14</f>
        <v>0</v>
      </c>
      <c r="D28" s="104" t="s">
        <v>130</v>
      </c>
    </row>
    <row r="29" spans="2:4" ht="24.95" customHeight="1" thickBot="1" x14ac:dyDescent="0.35">
      <c r="B29" s="72" t="s">
        <v>16</v>
      </c>
      <c r="C29" s="72"/>
      <c r="D29" s="72"/>
    </row>
    <row r="30" spans="2:4" ht="22.5" customHeight="1" thickTop="1" thickBot="1" x14ac:dyDescent="0.3">
      <c r="B30" s="50" t="s">
        <v>119</v>
      </c>
      <c r="C30" s="99">
        <f>Input!C25</f>
        <v>0</v>
      </c>
      <c r="D30" s="107" t="s">
        <v>3</v>
      </c>
    </row>
    <row r="31" spans="2:4" ht="22.5" customHeight="1" thickBot="1" x14ac:dyDescent="0.3">
      <c r="B31" s="50" t="s">
        <v>147</v>
      </c>
      <c r="C31" s="99">
        <f>Input!C26</f>
        <v>0</v>
      </c>
      <c r="D31" s="104" t="s">
        <v>3</v>
      </c>
    </row>
    <row r="32" spans="2:4" ht="22.5" customHeight="1" thickBot="1" x14ac:dyDescent="0.3">
      <c r="B32" s="50" t="s">
        <v>17</v>
      </c>
      <c r="C32" s="99" t="str">
        <f>Input!C27</f>
        <v>No</v>
      </c>
      <c r="D32" s="104"/>
    </row>
    <row r="33" spans="2:4" ht="22.5" customHeight="1" thickBot="1" x14ac:dyDescent="0.3">
      <c r="B33" s="50" t="s">
        <v>93</v>
      </c>
      <c r="C33" s="99">
        <f>Calculated!D12</f>
        <v>0</v>
      </c>
      <c r="D33" s="104" t="s">
        <v>3</v>
      </c>
    </row>
    <row r="34" spans="2:4" ht="22.5" customHeight="1" thickBot="1" x14ac:dyDescent="0.3">
      <c r="B34" s="50" t="s">
        <v>19</v>
      </c>
      <c r="C34" s="99">
        <f>Input!C28</f>
        <v>0</v>
      </c>
      <c r="D34" s="104" t="s">
        <v>3</v>
      </c>
    </row>
    <row r="35" spans="2:4" ht="22.5" customHeight="1" thickBot="1" x14ac:dyDescent="0.3">
      <c r="B35" s="54" t="s">
        <v>91</v>
      </c>
      <c r="C35" s="99">
        <f>Input!C29</f>
        <v>0</v>
      </c>
      <c r="D35" s="104" t="s">
        <v>3</v>
      </c>
    </row>
    <row r="36" spans="2:4" ht="22.5" customHeight="1" thickBot="1" x14ac:dyDescent="0.3">
      <c r="B36" s="54" t="s">
        <v>31</v>
      </c>
      <c r="C36" s="99">
        <f>Input!C30</f>
        <v>0</v>
      </c>
      <c r="D36" s="104" t="s">
        <v>3</v>
      </c>
    </row>
    <row r="37" spans="2:4" ht="22.5" customHeight="1" thickBot="1" x14ac:dyDescent="0.3">
      <c r="B37" s="54" t="s">
        <v>74</v>
      </c>
      <c r="C37" s="99">
        <f>Calculated!D16</f>
        <v>50</v>
      </c>
      <c r="D37" s="104" t="s">
        <v>159</v>
      </c>
    </row>
    <row r="38" spans="2:4" ht="22.5" customHeight="1" thickBot="1" x14ac:dyDescent="0.3">
      <c r="B38" s="54" t="s">
        <v>71</v>
      </c>
      <c r="C38" s="99">
        <f>Calculated!D18</f>
        <v>52.5</v>
      </c>
      <c r="D38" s="104" t="s">
        <v>159</v>
      </c>
    </row>
    <row r="39" spans="2:4" ht="22.5" customHeight="1" thickBot="1" x14ac:dyDescent="0.3">
      <c r="B39" s="54" t="s">
        <v>149</v>
      </c>
      <c r="C39" s="99" t="str">
        <f>Input!C38</f>
        <v>Light</v>
      </c>
      <c r="D39" s="104"/>
    </row>
    <row r="40" spans="2:4" ht="22.5" customHeight="1" thickBot="1" x14ac:dyDescent="0.3">
      <c r="B40" s="54" t="s">
        <v>32</v>
      </c>
      <c r="C40" s="99">
        <f>Calculated!D26</f>
        <v>6</v>
      </c>
      <c r="D40" s="104"/>
    </row>
    <row r="41" spans="2:4" ht="30" customHeight="1" thickBot="1" x14ac:dyDescent="0.35">
      <c r="B41" s="65" t="s">
        <v>20</v>
      </c>
      <c r="C41" s="65"/>
      <c r="D41" s="65"/>
    </row>
    <row r="42" spans="2:4" ht="22.5" customHeight="1" thickTop="1" thickBot="1" x14ac:dyDescent="0.3">
      <c r="B42" s="54" t="s">
        <v>21</v>
      </c>
      <c r="C42" s="99">
        <f>Input!C32</f>
        <v>0</v>
      </c>
      <c r="D42" s="102" t="s">
        <v>99</v>
      </c>
    </row>
    <row r="43" spans="2:4" ht="22.5" customHeight="1" thickBot="1" x14ac:dyDescent="0.3">
      <c r="B43" s="54" t="s">
        <v>22</v>
      </c>
      <c r="C43" s="99">
        <f>Input!C33</f>
        <v>0</v>
      </c>
      <c r="D43" s="104" t="s">
        <v>99</v>
      </c>
    </row>
    <row r="44" spans="2:4" ht="22.5" customHeight="1" thickBot="1" x14ac:dyDescent="0.3">
      <c r="B44" s="54" t="s">
        <v>20</v>
      </c>
      <c r="C44" s="99">
        <f>Calculated!D10</f>
        <v>0</v>
      </c>
      <c r="D44" s="104" t="s">
        <v>159</v>
      </c>
    </row>
    <row r="45" spans="2:4" ht="30" customHeight="1" thickBot="1" x14ac:dyDescent="0.35">
      <c r="B45" s="65" t="s">
        <v>23</v>
      </c>
      <c r="C45" s="65"/>
      <c r="D45" s="65"/>
    </row>
    <row r="46" spans="2:4" ht="22.5" customHeight="1" thickTop="1" thickBot="1" x14ac:dyDescent="0.3">
      <c r="B46" s="50" t="s">
        <v>24</v>
      </c>
      <c r="C46" s="99">
        <f>Input!C35</f>
        <v>0</v>
      </c>
      <c r="D46" s="102" t="s">
        <v>99</v>
      </c>
    </row>
    <row r="47" spans="2:4" ht="22.5" customHeight="1" thickBot="1" x14ac:dyDescent="0.3">
      <c r="B47" s="54" t="s">
        <v>92</v>
      </c>
      <c r="C47" s="99">
        <f>Input!C36</f>
        <v>0</v>
      </c>
      <c r="D47" s="104" t="s">
        <v>99</v>
      </c>
    </row>
    <row r="48" spans="2:4" ht="22.5" customHeight="1" thickBot="1" x14ac:dyDescent="0.3">
      <c r="B48" s="54" t="s">
        <v>23</v>
      </c>
      <c r="C48" s="99">
        <f>Calculated!D8</f>
        <v>0</v>
      </c>
      <c r="D48" s="104" t="s">
        <v>159</v>
      </c>
    </row>
    <row r="49" spans="2:4" ht="30" customHeight="1" thickBot="1" x14ac:dyDescent="0.35">
      <c r="B49" s="65" t="s">
        <v>25</v>
      </c>
      <c r="C49" s="65"/>
      <c r="D49" s="65"/>
    </row>
    <row r="50" spans="2:4" ht="22.5" customHeight="1" thickTop="1" thickBot="1" x14ac:dyDescent="0.3">
      <c r="B50" s="55" t="s">
        <v>26</v>
      </c>
      <c r="C50" s="99" t="str">
        <f>Referrence!B15</f>
        <v>Freight-A</v>
      </c>
      <c r="D50" s="102"/>
    </row>
    <row r="51" spans="2:4" ht="22.5" customHeight="1" thickBot="1" x14ac:dyDescent="0.3">
      <c r="B51" s="54" t="s">
        <v>28</v>
      </c>
      <c r="C51" s="99">
        <f>Calculated!D20</f>
        <v>0</v>
      </c>
      <c r="D51" s="104"/>
    </row>
  </sheetData>
  <sheetProtection algorithmName="SHA-512" hashValue="GLwkku/jcxvcjJrnAg3Vd90A7dLJZWD0wiTMteaq1qbLMrSwOmuafLWCHhZHBjiB/lyv3tAvxAV5JZVVMHzPzg==" saltValue="cCWakpFn4K6vSrXhgR6cVQ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E47"/>
  <sheetViews>
    <sheetView showGridLines="0" topLeftCell="A14" zoomScaleNormal="100" workbookViewId="0">
      <selection activeCell="D28" sqref="D28"/>
    </sheetView>
  </sheetViews>
  <sheetFormatPr defaultRowHeight="15" x14ac:dyDescent="0.25"/>
  <cols>
    <col min="1" max="1" width="1.7109375" customWidth="1"/>
    <col min="2" max="2" width="17.7109375" customWidth="1"/>
    <col min="3" max="3" width="45.28515625" customWidth="1"/>
    <col min="4" max="4" width="18.140625" style="20" customWidth="1"/>
    <col min="5" max="5" width="5" bestFit="1" customWidth="1"/>
    <col min="7" max="8" width="9.140625" customWidth="1"/>
  </cols>
  <sheetData>
    <row r="1" spans="2:5" ht="30" customHeight="1" x14ac:dyDescent="0.35">
      <c r="B1" s="117" t="s">
        <v>126</v>
      </c>
      <c r="C1" s="117"/>
      <c r="D1" s="117"/>
      <c r="E1" s="117"/>
    </row>
    <row r="2" spans="2:5" ht="15" customHeight="1" x14ac:dyDescent="0.25">
      <c r="B2" s="81" t="s">
        <v>33</v>
      </c>
      <c r="C2" s="74"/>
      <c r="D2" s="75" t="str">
        <f>Referrence!C3</f>
        <v>ABC Company</v>
      </c>
      <c r="E2" s="22"/>
    </row>
    <row r="3" spans="2:5" x14ac:dyDescent="0.25">
      <c r="B3" s="81" t="s">
        <v>34</v>
      </c>
      <c r="C3" s="81"/>
      <c r="D3" s="75" t="str">
        <f>Referrence!C5</f>
        <v>#3000</v>
      </c>
      <c r="E3" s="22"/>
    </row>
    <row r="4" spans="2:5" x14ac:dyDescent="0.25">
      <c r="B4" s="81" t="s">
        <v>35</v>
      </c>
      <c r="C4" s="81"/>
      <c r="D4" s="90">
        <f>Referrence!C7</f>
        <v>43836</v>
      </c>
      <c r="E4" s="22"/>
    </row>
    <row r="5" spans="2:5" x14ac:dyDescent="0.25">
      <c r="B5" s="81" t="s">
        <v>36</v>
      </c>
      <c r="C5" s="81"/>
      <c r="D5" s="75" t="str">
        <f>Referrence!C9</f>
        <v>XXX</v>
      </c>
      <c r="E5" s="22"/>
    </row>
    <row r="6" spans="2:5" ht="30" customHeight="1" x14ac:dyDescent="0.35">
      <c r="B6" s="118" t="s">
        <v>125</v>
      </c>
      <c r="C6" s="118"/>
      <c r="D6" s="118"/>
      <c r="E6" s="118"/>
    </row>
    <row r="7" spans="2:5" x14ac:dyDescent="0.25">
      <c r="B7" s="122" t="s">
        <v>69</v>
      </c>
      <c r="C7" s="122"/>
      <c r="D7" s="77">
        <f>'Output '!C2</f>
        <v>400</v>
      </c>
      <c r="E7" s="62" t="s">
        <v>3</v>
      </c>
    </row>
    <row r="8" spans="2:5" x14ac:dyDescent="0.25">
      <c r="B8" s="122" t="s">
        <v>29</v>
      </c>
      <c r="C8" s="122"/>
      <c r="D8" s="85">
        <f>'Output '!C3</f>
        <v>5000</v>
      </c>
      <c r="E8" s="62" t="s">
        <v>3</v>
      </c>
    </row>
    <row r="9" spans="2:5" x14ac:dyDescent="0.25">
      <c r="B9" s="122" t="s">
        <v>37</v>
      </c>
      <c r="C9" s="122"/>
      <c r="D9" s="77">
        <f>'Output '!C4</f>
        <v>2400</v>
      </c>
      <c r="E9" s="62" t="s">
        <v>3</v>
      </c>
    </row>
    <row r="10" spans="2:5" x14ac:dyDescent="0.25">
      <c r="B10" s="78" t="s">
        <v>127</v>
      </c>
      <c r="C10" s="82"/>
      <c r="D10" s="86" t="str">
        <f>'Output '!C6</f>
        <v>40% of capacity</v>
      </c>
      <c r="E10" s="62"/>
    </row>
    <row r="11" spans="2:5" x14ac:dyDescent="0.25">
      <c r="D11"/>
    </row>
    <row r="12" spans="2:5" ht="15" customHeight="1" x14ac:dyDescent="0.25">
      <c r="B12" s="119" t="s">
        <v>106</v>
      </c>
      <c r="C12" s="24" t="s">
        <v>109</v>
      </c>
      <c r="D12" s="87">
        <f>'Output '!C9</f>
        <v>0</v>
      </c>
      <c r="E12" s="63" t="s">
        <v>3</v>
      </c>
    </row>
    <row r="13" spans="2:5" x14ac:dyDescent="0.25">
      <c r="B13" s="120"/>
      <c r="C13" s="24" t="s">
        <v>107</v>
      </c>
      <c r="D13" s="87">
        <f>'Output '!C10</f>
        <v>0</v>
      </c>
      <c r="E13" s="63" t="s">
        <v>3</v>
      </c>
    </row>
    <row r="14" spans="2:5" x14ac:dyDescent="0.25">
      <c r="B14" s="120"/>
      <c r="C14" s="24" t="s">
        <v>108</v>
      </c>
      <c r="D14" s="87">
        <f>'Output '!C11</f>
        <v>0</v>
      </c>
      <c r="E14" s="63" t="s">
        <v>3</v>
      </c>
    </row>
    <row r="15" spans="2:5" x14ac:dyDescent="0.25">
      <c r="B15" s="120"/>
      <c r="C15" s="24" t="s">
        <v>157</v>
      </c>
      <c r="D15" s="87" t="str">
        <f>'Output '!C12</f>
        <v>Yes</v>
      </c>
      <c r="E15" s="63"/>
    </row>
    <row r="16" spans="2:5" x14ac:dyDescent="0.25">
      <c r="B16" s="120"/>
      <c r="C16" s="24" t="s">
        <v>110</v>
      </c>
      <c r="D16" s="87">
        <f>'Output '!C13</f>
        <v>50</v>
      </c>
      <c r="E16" s="63" t="s">
        <v>3</v>
      </c>
    </row>
    <row r="17" spans="2:5" x14ac:dyDescent="0.25">
      <c r="B17" s="120"/>
      <c r="C17" s="24" t="s">
        <v>111</v>
      </c>
      <c r="D17" s="87">
        <f>'Output '!C14</f>
        <v>150</v>
      </c>
      <c r="E17" s="63" t="s">
        <v>3</v>
      </c>
    </row>
    <row r="18" spans="2:5" x14ac:dyDescent="0.25">
      <c r="B18" s="121"/>
      <c r="C18" s="24" t="s">
        <v>112</v>
      </c>
      <c r="D18" s="87">
        <f>'Output '!C15</f>
        <v>200</v>
      </c>
      <c r="E18" s="63" t="s">
        <v>3</v>
      </c>
    </row>
    <row r="19" spans="2:5" ht="15" customHeight="1" x14ac:dyDescent="0.25">
      <c r="B19" s="119" t="s">
        <v>123</v>
      </c>
      <c r="C19" s="24" t="s">
        <v>113</v>
      </c>
      <c r="D19" s="87">
        <f>'Output '!C17</f>
        <v>0</v>
      </c>
      <c r="E19" s="63" t="s">
        <v>3</v>
      </c>
    </row>
    <row r="20" spans="2:5" x14ac:dyDescent="0.25">
      <c r="B20" s="120"/>
      <c r="C20" s="24" t="s">
        <v>114</v>
      </c>
      <c r="D20" s="87">
        <f>'Output '!C18</f>
        <v>0</v>
      </c>
      <c r="E20" s="63" t="s">
        <v>3</v>
      </c>
    </row>
    <row r="21" spans="2:5" x14ac:dyDescent="0.25">
      <c r="B21" s="120"/>
      <c r="C21" s="24" t="s">
        <v>115</v>
      </c>
      <c r="D21" s="87">
        <f>'Output '!C18</f>
        <v>0</v>
      </c>
      <c r="E21" s="63" t="s">
        <v>3</v>
      </c>
    </row>
    <row r="22" spans="2:5" x14ac:dyDescent="0.25">
      <c r="B22" s="120"/>
      <c r="C22" s="24" t="s">
        <v>116</v>
      </c>
      <c r="D22" s="87">
        <f>'Output '!C20</f>
        <v>0</v>
      </c>
      <c r="E22" s="63" t="s">
        <v>3</v>
      </c>
    </row>
    <row r="23" spans="2:5" x14ac:dyDescent="0.25">
      <c r="B23" s="120"/>
      <c r="C23" s="24" t="s">
        <v>117</v>
      </c>
      <c r="D23" s="76">
        <f>'Output '!C22</f>
        <v>0</v>
      </c>
      <c r="E23" s="63" t="s">
        <v>3</v>
      </c>
    </row>
    <row r="24" spans="2:5" x14ac:dyDescent="0.25">
      <c r="B24" s="120"/>
      <c r="C24" s="26" t="s">
        <v>128</v>
      </c>
      <c r="D24" s="88" t="str">
        <f>'Output '!C23</f>
        <v>Inside</v>
      </c>
      <c r="E24" s="63"/>
    </row>
    <row r="25" spans="2:5" x14ac:dyDescent="0.25">
      <c r="B25" s="120"/>
      <c r="C25" s="26" t="s">
        <v>129</v>
      </c>
      <c r="D25" s="88">
        <f>'Output '!C24</f>
        <v>0</v>
      </c>
      <c r="E25" s="64" t="s">
        <v>130</v>
      </c>
    </row>
    <row r="26" spans="2:5" x14ac:dyDescent="0.25">
      <c r="B26" s="120"/>
      <c r="C26" s="24" t="s">
        <v>118</v>
      </c>
      <c r="D26" s="87">
        <f>'Output '!C26</f>
        <v>0</v>
      </c>
      <c r="E26" s="63" t="s">
        <v>3</v>
      </c>
    </row>
    <row r="27" spans="2:5" x14ac:dyDescent="0.25">
      <c r="B27" s="120"/>
      <c r="C27" s="26" t="s">
        <v>131</v>
      </c>
      <c r="D27" s="88">
        <f>'Output '!C27</f>
        <v>0</v>
      </c>
      <c r="E27" s="63"/>
    </row>
    <row r="28" spans="2:5" x14ac:dyDescent="0.25">
      <c r="B28" s="120"/>
      <c r="C28" s="26" t="s">
        <v>132</v>
      </c>
      <c r="D28" s="88">
        <f>'Output '!C28</f>
        <v>0</v>
      </c>
      <c r="E28" s="64" t="s">
        <v>130</v>
      </c>
    </row>
    <row r="29" spans="2:5" x14ac:dyDescent="0.25">
      <c r="B29" s="120"/>
      <c r="C29" s="24" t="s">
        <v>119</v>
      </c>
      <c r="D29" s="87">
        <f>'Output '!C30</f>
        <v>0</v>
      </c>
      <c r="E29" s="63" t="s">
        <v>3</v>
      </c>
    </row>
    <row r="30" spans="2:5" x14ac:dyDescent="0.25">
      <c r="B30" s="120"/>
      <c r="C30" s="24" t="s">
        <v>120</v>
      </c>
      <c r="D30" s="87">
        <f>'Output '!C31</f>
        <v>0</v>
      </c>
      <c r="E30" s="63" t="s">
        <v>3</v>
      </c>
    </row>
    <row r="31" spans="2:5" x14ac:dyDescent="0.25">
      <c r="B31" s="120"/>
      <c r="C31" s="24" t="s">
        <v>93</v>
      </c>
      <c r="D31" s="87" t="str">
        <f>'Output '!C32</f>
        <v>No</v>
      </c>
      <c r="E31" s="63" t="s">
        <v>3</v>
      </c>
    </row>
    <row r="32" spans="2:5" x14ac:dyDescent="0.25">
      <c r="B32" s="120"/>
      <c r="C32" s="26" t="s">
        <v>133</v>
      </c>
      <c r="D32" s="88">
        <f>'Output '!C33</f>
        <v>0</v>
      </c>
      <c r="E32" s="63"/>
    </row>
    <row r="33" spans="2:5" x14ac:dyDescent="0.25">
      <c r="B33" s="120"/>
      <c r="C33" s="24" t="s">
        <v>121</v>
      </c>
      <c r="D33" s="87">
        <f>'Output '!C34</f>
        <v>0</v>
      </c>
      <c r="E33" s="63" t="s">
        <v>3</v>
      </c>
    </row>
    <row r="34" spans="2:5" x14ac:dyDescent="0.25">
      <c r="B34" s="121"/>
      <c r="C34" s="24" t="s">
        <v>122</v>
      </c>
      <c r="D34" s="87">
        <f>'Output '!C35</f>
        <v>0</v>
      </c>
      <c r="E34" s="63" t="s">
        <v>3</v>
      </c>
    </row>
    <row r="35" spans="2:5" x14ac:dyDescent="0.25">
      <c r="B35" s="27"/>
      <c r="C35" s="24" t="s">
        <v>124</v>
      </c>
      <c r="D35" s="87">
        <f>'Output '!C36</f>
        <v>0</v>
      </c>
      <c r="E35" s="63" t="s">
        <v>3</v>
      </c>
    </row>
    <row r="36" spans="2:5" x14ac:dyDescent="0.25">
      <c r="B36" s="23"/>
      <c r="C36" s="23"/>
      <c r="D36" s="79"/>
      <c r="E36" s="5"/>
    </row>
    <row r="37" spans="2:5" ht="17.25" x14ac:dyDescent="0.25">
      <c r="B37" s="24" t="s">
        <v>20</v>
      </c>
      <c r="C37" s="25"/>
      <c r="D37" s="87">
        <f>'Output '!C44</f>
        <v>0</v>
      </c>
      <c r="E37" s="63" t="s">
        <v>160</v>
      </c>
    </row>
    <row r="38" spans="2:5" x14ac:dyDescent="0.25">
      <c r="B38" s="26" t="s">
        <v>134</v>
      </c>
      <c r="C38" s="25"/>
      <c r="D38" s="88">
        <f>'Output '!C42</f>
        <v>0</v>
      </c>
      <c r="E38" s="64" t="s">
        <v>98</v>
      </c>
    </row>
    <row r="39" spans="2:5" x14ac:dyDescent="0.25">
      <c r="B39" s="26" t="s">
        <v>135</v>
      </c>
      <c r="C39" s="25"/>
      <c r="D39" s="88">
        <f>'Output '!C43</f>
        <v>0</v>
      </c>
      <c r="E39" s="64" t="s">
        <v>98</v>
      </c>
    </row>
    <row r="40" spans="2:5" ht="17.25" x14ac:dyDescent="0.25">
      <c r="B40" s="24" t="s">
        <v>23</v>
      </c>
      <c r="C40" s="25"/>
      <c r="D40" s="76">
        <f>'Output '!C48</f>
        <v>0</v>
      </c>
      <c r="E40" s="63" t="s">
        <v>160</v>
      </c>
    </row>
    <row r="41" spans="2:5" x14ac:dyDescent="0.25">
      <c r="B41" s="26" t="s">
        <v>134</v>
      </c>
      <c r="C41" s="25"/>
      <c r="D41" s="88">
        <f>'Output '!C46</f>
        <v>0</v>
      </c>
      <c r="E41" s="64" t="s">
        <v>98</v>
      </c>
    </row>
    <row r="42" spans="2:5" x14ac:dyDescent="0.25">
      <c r="B42" s="26" t="s">
        <v>135</v>
      </c>
      <c r="C42" s="25"/>
      <c r="D42" s="88">
        <f>'Output '!C47</f>
        <v>0</v>
      </c>
      <c r="E42" s="64" t="s">
        <v>98</v>
      </c>
    </row>
    <row r="43" spans="2:5" x14ac:dyDescent="0.25">
      <c r="B43" s="24" t="s">
        <v>32</v>
      </c>
      <c r="C43" s="25"/>
      <c r="D43" s="89">
        <f>'Output '!C40</f>
        <v>6</v>
      </c>
      <c r="E43" s="64"/>
    </row>
    <row r="44" spans="2:5" x14ac:dyDescent="0.25">
      <c r="B44" s="26" t="s">
        <v>149</v>
      </c>
      <c r="C44" s="25"/>
      <c r="D44" s="88" t="str">
        <f>'Output '!C39</f>
        <v>Light</v>
      </c>
      <c r="E44" s="64"/>
    </row>
    <row r="45" spans="2:5" ht="17.25" x14ac:dyDescent="0.25">
      <c r="B45" s="24" t="s">
        <v>155</v>
      </c>
      <c r="C45" s="25"/>
      <c r="D45" s="87">
        <f>'Output '!C37</f>
        <v>50</v>
      </c>
      <c r="E45" s="63" t="s">
        <v>160</v>
      </c>
    </row>
    <row r="46" spans="2:5" ht="17.25" x14ac:dyDescent="0.25">
      <c r="B46" s="24" t="s">
        <v>156</v>
      </c>
      <c r="C46" s="25"/>
      <c r="D46" s="87">
        <f>'Output '!C38</f>
        <v>52.5</v>
      </c>
      <c r="E46" s="63" t="s">
        <v>160</v>
      </c>
    </row>
    <row r="47" spans="2:5" x14ac:dyDescent="0.25">
      <c r="D47" s="80"/>
    </row>
  </sheetData>
  <mergeCells count="7">
    <mergeCell ref="B1:E1"/>
    <mergeCell ref="B6:E6"/>
    <mergeCell ref="B19:B34"/>
    <mergeCell ref="B12:B18"/>
    <mergeCell ref="B9:C9"/>
    <mergeCell ref="B7:C7"/>
    <mergeCell ref="B8:C8"/>
  </mergeCells>
  <printOptions horizontalCentered="1"/>
  <pageMargins left="0.25" right="0.25" top="0.75" bottom="0.75" header="0.3" footer="0.3"/>
  <pageSetup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A19" sqref="A19:XFD19"/>
    </sheetView>
  </sheetViews>
  <sheetFormatPr defaultRowHeight="15" x14ac:dyDescent="0.25"/>
  <cols>
    <col min="1" max="1" width="27.140625" customWidth="1"/>
    <col min="2" max="2" width="16.5703125" customWidth="1"/>
    <col min="3" max="3" width="23.85546875" customWidth="1"/>
  </cols>
  <sheetData>
    <row r="1" spans="1:4" x14ac:dyDescent="0.25">
      <c r="A1" s="3" t="s">
        <v>95</v>
      </c>
    </row>
    <row r="3" spans="1:4" x14ac:dyDescent="0.25">
      <c r="A3" t="s">
        <v>33</v>
      </c>
      <c r="C3" t="s">
        <v>40</v>
      </c>
    </row>
    <row r="5" spans="1:4" x14ac:dyDescent="0.25">
      <c r="A5" t="s">
        <v>34</v>
      </c>
      <c r="C5" t="s">
        <v>41</v>
      </c>
    </row>
    <row r="7" spans="1:4" x14ac:dyDescent="0.25">
      <c r="A7" t="s">
        <v>35</v>
      </c>
      <c r="C7" s="4">
        <v>43836</v>
      </c>
    </row>
    <row r="9" spans="1:4" x14ac:dyDescent="0.25">
      <c r="A9" t="s">
        <v>36</v>
      </c>
      <c r="C9" t="s">
        <v>42</v>
      </c>
    </row>
    <row r="11" spans="1:4" x14ac:dyDescent="0.25">
      <c r="A11" t="s">
        <v>29</v>
      </c>
      <c r="C11" s="5">
        <v>5000</v>
      </c>
    </row>
    <row r="15" spans="1:4" x14ac:dyDescent="0.25">
      <c r="A15" s="2" t="s">
        <v>26</v>
      </c>
      <c r="B15" s="1" t="s">
        <v>54</v>
      </c>
      <c r="C15" s="123"/>
      <c r="D15" s="123"/>
    </row>
    <row r="17" spans="1:1" x14ac:dyDescent="0.25">
      <c r="A17" s="3" t="s">
        <v>96</v>
      </c>
    </row>
  </sheetData>
  <mergeCells count="1">
    <mergeCell ref="C15:D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MetaData!$D$30:$D$40</xm:f>
          </x14:formula1>
          <xm:sqref>B15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9"/>
  <sheetViews>
    <sheetView showGridLines="0" topLeftCell="A18" workbookViewId="0">
      <selection activeCell="M44" sqref="M44"/>
    </sheetView>
  </sheetViews>
  <sheetFormatPr defaultRowHeight="15" x14ac:dyDescent="0.25"/>
  <cols>
    <col min="1" max="1" width="9.140625" style="6"/>
    <col min="2" max="2" width="12.140625" style="6" customWidth="1"/>
    <col min="3" max="3" width="9.140625" style="6"/>
    <col min="4" max="4" width="18.5703125" style="6" customWidth="1"/>
    <col min="5" max="5" width="9.140625" style="6" customWidth="1"/>
    <col min="6" max="8" width="9.140625" style="6"/>
    <col min="9" max="10" width="9.140625" style="6" customWidth="1"/>
    <col min="11" max="16384" width="9.140625" style="6"/>
  </cols>
  <sheetData>
    <row r="1" spans="1:5" ht="27" thickBot="1" x14ac:dyDescent="0.3">
      <c r="A1" s="11" t="s">
        <v>44</v>
      </c>
      <c r="B1" s="11"/>
      <c r="C1" s="11"/>
      <c r="D1" s="11" t="s">
        <v>3</v>
      </c>
      <c r="E1" s="11"/>
    </row>
    <row r="2" spans="1:5" ht="15.75" thickBot="1" x14ac:dyDescent="0.3">
      <c r="A2" s="11"/>
      <c r="B2" s="11"/>
      <c r="C2" s="11"/>
      <c r="D2" s="11" t="s">
        <v>45</v>
      </c>
      <c r="E2" s="11"/>
    </row>
    <row r="3" spans="1:5" ht="15.75" thickBot="1" x14ac:dyDescent="0.3">
      <c r="A3" s="11"/>
      <c r="B3" s="11"/>
      <c r="C3" s="11"/>
      <c r="D3" s="11" t="s">
        <v>46</v>
      </c>
      <c r="E3" s="11"/>
    </row>
    <row r="4" spans="1:5" ht="15.75" thickBot="1" x14ac:dyDescent="0.3">
      <c r="A4" s="11"/>
      <c r="B4" s="11"/>
      <c r="C4" s="11"/>
      <c r="D4" s="11" t="s">
        <v>47</v>
      </c>
      <c r="E4" s="11"/>
    </row>
    <row r="5" spans="1:5" ht="15.75" thickBot="1" x14ac:dyDescent="0.3">
      <c r="A5" s="11"/>
      <c r="B5" s="11"/>
      <c r="C5" s="11"/>
      <c r="D5" s="11" t="s">
        <v>3</v>
      </c>
      <c r="E5" s="11"/>
    </row>
    <row r="6" spans="1:5" ht="15.75" thickBot="1" x14ac:dyDescent="0.3">
      <c r="A6" s="11"/>
      <c r="B6" s="11"/>
      <c r="C6" s="11"/>
      <c r="D6" s="11"/>
      <c r="E6" s="11"/>
    </row>
    <row r="7" spans="1:5" ht="15.75" thickBot="1" x14ac:dyDescent="0.3">
      <c r="A7" s="11"/>
      <c r="B7" s="11"/>
      <c r="C7" s="11"/>
      <c r="D7" s="11"/>
      <c r="E7" s="11"/>
    </row>
    <row r="8" spans="1:5" ht="15.75" thickBot="1" x14ac:dyDescent="0.3">
      <c r="A8" s="11"/>
      <c r="B8" s="11"/>
      <c r="C8" s="11"/>
      <c r="D8" s="11"/>
      <c r="E8" s="11"/>
    </row>
    <row r="9" spans="1:5" ht="15.75" thickBot="1" x14ac:dyDescent="0.3">
      <c r="A9" s="11" t="s">
        <v>30</v>
      </c>
      <c r="B9" s="11"/>
      <c r="C9" s="11"/>
      <c r="D9" s="11" t="s">
        <v>43</v>
      </c>
      <c r="E9" s="11"/>
    </row>
    <row r="10" spans="1:5" ht="15.75" thickBot="1" x14ac:dyDescent="0.3">
      <c r="A10" s="11"/>
      <c r="B10" s="11"/>
      <c r="C10" s="11"/>
      <c r="D10" s="11" t="s">
        <v>0</v>
      </c>
      <c r="E10" s="11"/>
    </row>
    <row r="11" spans="1:5" ht="15.75" thickBot="1" x14ac:dyDescent="0.3">
      <c r="A11" s="11"/>
      <c r="B11" s="11"/>
      <c r="C11" s="11"/>
      <c r="D11" s="11"/>
      <c r="E11" s="11"/>
    </row>
    <row r="12" spans="1:5" ht="15.75" thickBot="1" x14ac:dyDescent="0.3">
      <c r="A12" s="11"/>
      <c r="B12" s="11"/>
      <c r="C12" s="11"/>
      <c r="D12" s="11"/>
      <c r="E12" s="11"/>
    </row>
    <row r="13" spans="1:5" ht="15.75" thickBot="1" x14ac:dyDescent="0.3">
      <c r="A13" s="11"/>
      <c r="B13" s="11"/>
      <c r="C13" s="11"/>
      <c r="D13" s="11"/>
      <c r="E13" s="11"/>
    </row>
    <row r="14" spans="1:5" ht="15.75" thickBot="1" x14ac:dyDescent="0.3">
      <c r="A14" s="11"/>
      <c r="B14" s="11"/>
      <c r="C14" s="11"/>
      <c r="D14" s="11"/>
      <c r="E14" s="11"/>
    </row>
    <row r="15" spans="1:5" ht="15.75" thickBot="1" x14ac:dyDescent="0.3">
      <c r="A15" s="12" t="s">
        <v>48</v>
      </c>
      <c r="B15" s="11"/>
      <c r="C15" s="11"/>
      <c r="D15" s="13" t="s">
        <v>39</v>
      </c>
      <c r="E15" s="11"/>
    </row>
    <row r="16" spans="1:5" ht="15.75" thickBot="1" x14ac:dyDescent="0.3">
      <c r="A16" s="11"/>
      <c r="B16" s="11"/>
      <c r="C16" s="11"/>
      <c r="D16" s="13" t="s">
        <v>49</v>
      </c>
      <c r="E16" s="11"/>
    </row>
    <row r="17" spans="1:5" ht="15.75" thickBot="1" x14ac:dyDescent="0.3">
      <c r="A17" s="11"/>
      <c r="B17" s="11"/>
      <c r="C17" s="11"/>
      <c r="D17" s="13" t="s">
        <v>50</v>
      </c>
      <c r="E17" s="11"/>
    </row>
    <row r="18" spans="1:5" ht="21" customHeight="1" thickBot="1" x14ac:dyDescent="0.3">
      <c r="A18" s="11"/>
      <c r="B18" s="11"/>
      <c r="C18" s="11"/>
      <c r="D18" s="14" t="s">
        <v>51</v>
      </c>
      <c r="E18" s="11"/>
    </row>
    <row r="19" spans="1:5" ht="15" customHeight="1" thickBot="1" x14ac:dyDescent="0.3">
      <c r="A19" s="11"/>
      <c r="B19" s="11"/>
      <c r="C19" s="11"/>
      <c r="D19" s="14"/>
      <c r="E19" s="11"/>
    </row>
    <row r="20" spans="1:5" ht="17.25" customHeight="1" thickBot="1" x14ac:dyDescent="0.3">
      <c r="A20" s="124" t="s">
        <v>44</v>
      </c>
      <c r="B20" s="125"/>
      <c r="C20" s="11"/>
      <c r="D20" s="14" t="s">
        <v>3</v>
      </c>
      <c r="E20" s="11"/>
    </row>
    <row r="21" spans="1:5" ht="15" customHeight="1" thickBot="1" x14ac:dyDescent="0.3">
      <c r="A21" s="11"/>
      <c r="B21" s="11"/>
      <c r="C21" s="11"/>
      <c r="D21" s="14" t="s">
        <v>45</v>
      </c>
      <c r="E21" s="11"/>
    </row>
    <row r="22" spans="1:5" ht="14.25" customHeight="1" thickBot="1" x14ac:dyDescent="0.3">
      <c r="A22" s="11"/>
      <c r="B22" s="11"/>
      <c r="C22" s="11"/>
      <c r="D22" s="14" t="s">
        <v>46</v>
      </c>
      <c r="E22" s="11"/>
    </row>
    <row r="23" spans="1:5" ht="15.75" thickBot="1" x14ac:dyDescent="0.3">
      <c r="A23" s="11"/>
      <c r="B23" s="11"/>
      <c r="C23" s="11"/>
      <c r="D23" s="11" t="s">
        <v>3</v>
      </c>
      <c r="E23" s="11"/>
    </row>
    <row r="24" spans="1:5" ht="15.75" thickBot="1" x14ac:dyDescent="0.3">
      <c r="A24" s="11"/>
      <c r="B24" s="11"/>
      <c r="C24" s="11"/>
      <c r="D24" s="11" t="s">
        <v>45</v>
      </c>
      <c r="E24" s="11"/>
    </row>
    <row r="25" spans="1:5" ht="15.75" thickBot="1" x14ac:dyDescent="0.3">
      <c r="A25" s="11"/>
      <c r="B25" s="11"/>
      <c r="C25" s="11"/>
      <c r="D25" s="11" t="s">
        <v>46</v>
      </c>
      <c r="E25" s="11"/>
    </row>
    <row r="26" spans="1:5" ht="15.75" thickBot="1" x14ac:dyDescent="0.3">
      <c r="A26" s="11"/>
      <c r="B26" s="124" t="s">
        <v>105</v>
      </c>
      <c r="C26" s="125"/>
      <c r="D26" s="11" t="s">
        <v>64</v>
      </c>
      <c r="E26" s="11"/>
    </row>
    <row r="27" spans="1:5" ht="15.75" thickBot="1" x14ac:dyDescent="0.3">
      <c r="A27" s="11"/>
      <c r="B27" s="11"/>
      <c r="C27" s="11"/>
      <c r="D27" s="11" t="s">
        <v>18</v>
      </c>
      <c r="E27" s="11"/>
    </row>
    <row r="28" spans="1:5" ht="15.75" thickBot="1" x14ac:dyDescent="0.3">
      <c r="A28" s="11"/>
      <c r="B28" s="11"/>
      <c r="C28" s="11" t="s">
        <v>136</v>
      </c>
      <c r="D28" s="11" t="s">
        <v>130</v>
      </c>
      <c r="E28" s="11"/>
    </row>
    <row r="29" spans="1:5" ht="15.75" thickBot="1" x14ac:dyDescent="0.3">
      <c r="A29" s="11"/>
      <c r="B29" s="11"/>
      <c r="C29" s="11"/>
      <c r="D29" s="11"/>
      <c r="E29" s="11"/>
    </row>
    <row r="30" spans="1:5" ht="15.75" thickBot="1" x14ac:dyDescent="0.3">
      <c r="A30" s="12" t="s">
        <v>52</v>
      </c>
      <c r="B30" s="11"/>
      <c r="C30" s="11"/>
      <c r="D30" s="14" t="s">
        <v>53</v>
      </c>
      <c r="E30" s="11"/>
    </row>
    <row r="31" spans="1:5" ht="15.75" thickBot="1" x14ac:dyDescent="0.3">
      <c r="A31" s="11"/>
      <c r="B31" s="11"/>
      <c r="C31" s="11"/>
      <c r="D31" s="13" t="s">
        <v>27</v>
      </c>
      <c r="E31" s="11"/>
    </row>
    <row r="32" spans="1:5" ht="15.75" thickBot="1" x14ac:dyDescent="0.3">
      <c r="A32" s="11"/>
      <c r="B32" s="11"/>
      <c r="C32" s="11"/>
      <c r="D32" s="14" t="s">
        <v>54</v>
      </c>
      <c r="E32" s="11"/>
    </row>
    <row r="33" spans="1:5" ht="15.75" thickBot="1" x14ac:dyDescent="0.3">
      <c r="A33" s="11"/>
      <c r="B33" s="11"/>
      <c r="C33" s="11"/>
      <c r="D33" s="13" t="s">
        <v>55</v>
      </c>
      <c r="E33" s="11"/>
    </row>
    <row r="34" spans="1:5" ht="15.75" thickBot="1" x14ac:dyDescent="0.3">
      <c r="A34" s="11"/>
      <c r="B34" s="11"/>
      <c r="C34" s="11"/>
      <c r="D34" s="14" t="s">
        <v>56</v>
      </c>
      <c r="E34" s="11"/>
    </row>
    <row r="35" spans="1:5" ht="15.75" thickBot="1" x14ac:dyDescent="0.3">
      <c r="A35" s="11"/>
      <c r="B35" s="11"/>
      <c r="C35" s="11"/>
      <c r="D35" s="14" t="s">
        <v>57</v>
      </c>
      <c r="E35" s="11"/>
    </row>
    <row r="36" spans="1:5" ht="15.75" thickBot="1" x14ac:dyDescent="0.3">
      <c r="A36" s="11"/>
      <c r="B36" s="11"/>
      <c r="C36" s="11"/>
      <c r="D36" s="14" t="s">
        <v>58</v>
      </c>
      <c r="E36" s="11"/>
    </row>
    <row r="37" spans="1:5" ht="15.75" thickBot="1" x14ac:dyDescent="0.3">
      <c r="A37" s="11"/>
      <c r="B37" s="11"/>
      <c r="C37" s="11"/>
      <c r="D37" s="14" t="s">
        <v>59</v>
      </c>
      <c r="E37" s="11"/>
    </row>
    <row r="38" spans="1:5" ht="15.75" thickBot="1" x14ac:dyDescent="0.3">
      <c r="A38" s="11"/>
      <c r="B38" s="11"/>
      <c r="C38" s="11"/>
      <c r="D38" s="14" t="s">
        <v>60</v>
      </c>
      <c r="E38" s="11"/>
    </row>
    <row r="39" spans="1:5" ht="15.75" thickBot="1" x14ac:dyDescent="0.3">
      <c r="A39" s="11"/>
      <c r="B39" s="11"/>
      <c r="C39" s="11"/>
      <c r="D39" s="14" t="s">
        <v>61</v>
      </c>
      <c r="E39" s="11"/>
    </row>
    <row r="40" spans="1:5" ht="15.75" customHeight="1" thickBot="1" x14ac:dyDescent="0.3">
      <c r="A40" s="11"/>
      <c r="B40" s="11"/>
      <c r="C40" s="11"/>
      <c r="D40" s="14" t="s">
        <v>62</v>
      </c>
      <c r="E40" s="11"/>
    </row>
    <row r="41" spans="1:5" ht="15.75" thickBot="1" x14ac:dyDescent="0.3">
      <c r="A41" s="11"/>
      <c r="B41" s="11"/>
      <c r="C41" s="11"/>
      <c r="D41" s="11"/>
      <c r="E41" s="11"/>
    </row>
    <row r="42" spans="1:5" ht="15.75" thickBot="1" x14ac:dyDescent="0.3">
      <c r="A42" s="12" t="s">
        <v>63</v>
      </c>
      <c r="B42" s="11"/>
      <c r="C42" s="11"/>
      <c r="D42" s="11" t="s">
        <v>64</v>
      </c>
      <c r="E42" s="11"/>
    </row>
    <row r="43" spans="1:5" ht="15.75" thickBot="1" x14ac:dyDescent="0.3">
      <c r="A43" s="11"/>
      <c r="B43" s="11"/>
      <c r="C43" s="11"/>
      <c r="D43" s="11" t="s">
        <v>18</v>
      </c>
      <c r="E43" s="11"/>
    </row>
    <row r="44" spans="1:5" ht="15.75" thickBot="1" x14ac:dyDescent="0.3">
      <c r="A44" s="11"/>
      <c r="B44" s="11"/>
      <c r="C44" s="11"/>
      <c r="D44" s="11" t="s">
        <v>98</v>
      </c>
      <c r="E44" s="11"/>
    </row>
    <row r="45" spans="1:5" ht="15.75" thickBot="1" x14ac:dyDescent="0.3">
      <c r="A45" s="11"/>
      <c r="B45" s="11"/>
      <c r="C45" s="11"/>
      <c r="D45" s="11" t="s">
        <v>150</v>
      </c>
      <c r="E45" s="11"/>
    </row>
    <row r="46" spans="1:5" ht="15.75" thickBot="1" x14ac:dyDescent="0.3">
      <c r="A46" s="11"/>
      <c r="B46" s="11"/>
      <c r="C46" s="11"/>
      <c r="D46" s="11" t="s">
        <v>151</v>
      </c>
      <c r="E46" s="11"/>
    </row>
    <row r="47" spans="1:5" ht="15.75" thickBot="1" x14ac:dyDescent="0.3">
      <c r="A47" s="11"/>
      <c r="B47" s="11" t="s">
        <v>152</v>
      </c>
      <c r="C47" s="11"/>
      <c r="D47" s="11" t="s">
        <v>153</v>
      </c>
      <c r="E47" s="11"/>
    </row>
    <row r="48" spans="1:5" ht="15.75" thickBot="1" x14ac:dyDescent="0.3">
      <c r="A48" s="11"/>
      <c r="B48" s="11"/>
      <c r="C48" s="11"/>
      <c r="D48" s="11" t="s">
        <v>154</v>
      </c>
      <c r="E48" s="11"/>
    </row>
    <row r="49" spans="1:7" ht="15.75" thickBot="1" x14ac:dyDescent="0.3">
      <c r="A49" s="11"/>
      <c r="B49" s="11"/>
      <c r="C49" s="11"/>
      <c r="D49" s="11"/>
      <c r="E49" s="11"/>
    </row>
    <row r="50" spans="1:7" ht="15.75" thickBot="1" x14ac:dyDescent="0.3">
      <c r="A50" s="12" t="s">
        <v>65</v>
      </c>
      <c r="B50" s="11"/>
      <c r="C50" s="11"/>
      <c r="D50" s="15" t="s">
        <v>12</v>
      </c>
      <c r="E50" s="11"/>
    </row>
    <row r="51" spans="1:7" ht="15.75" thickBot="1" x14ac:dyDescent="0.3">
      <c r="A51" s="11"/>
      <c r="B51" s="11"/>
      <c r="C51" s="11"/>
      <c r="D51" s="15" t="s">
        <v>66</v>
      </c>
      <c r="E51" s="11"/>
    </row>
    <row r="54" spans="1:7" x14ac:dyDescent="0.25">
      <c r="A54" s="130" t="s">
        <v>75</v>
      </c>
      <c r="B54" s="130"/>
      <c r="C54" s="130"/>
      <c r="D54" s="130"/>
      <c r="E54" s="130"/>
      <c r="F54" s="130"/>
      <c r="G54" s="130"/>
    </row>
    <row r="55" spans="1:7" x14ac:dyDescent="0.25">
      <c r="A55" s="130" t="s">
        <v>76</v>
      </c>
      <c r="B55" s="130"/>
      <c r="C55" s="130"/>
      <c r="D55" s="130"/>
      <c r="E55" s="130"/>
      <c r="F55" s="130"/>
      <c r="G55" s="130"/>
    </row>
    <row r="56" spans="1:7" x14ac:dyDescent="0.25">
      <c r="A56" s="130" t="s">
        <v>77</v>
      </c>
      <c r="B56" s="130"/>
      <c r="C56" s="130"/>
      <c r="D56" s="130" t="s">
        <v>78</v>
      </c>
      <c r="E56" s="130"/>
      <c r="F56" s="130"/>
      <c r="G56" s="130"/>
    </row>
    <row r="57" spans="1:7" x14ac:dyDescent="0.25">
      <c r="A57" s="128">
        <v>500</v>
      </c>
      <c r="B57" s="128"/>
      <c r="C57" s="128"/>
      <c r="D57" s="129">
        <v>7</v>
      </c>
      <c r="E57" s="129"/>
      <c r="F57" s="129"/>
      <c r="G57" s="129"/>
    </row>
    <row r="58" spans="1:7" x14ac:dyDescent="0.25">
      <c r="A58" s="128">
        <v>600</v>
      </c>
      <c r="B58" s="128"/>
      <c r="C58" s="128"/>
      <c r="D58" s="129">
        <v>8.3000000000000007</v>
      </c>
      <c r="E58" s="129"/>
      <c r="F58" s="129"/>
      <c r="G58" s="129"/>
    </row>
    <row r="59" spans="1:7" x14ac:dyDescent="0.25">
      <c r="A59" s="128">
        <v>700</v>
      </c>
      <c r="B59" s="128"/>
      <c r="C59" s="128"/>
      <c r="D59" s="129">
        <v>9.6</v>
      </c>
      <c r="E59" s="129"/>
      <c r="F59" s="129"/>
      <c r="G59" s="129"/>
    </row>
    <row r="60" spans="1:7" x14ac:dyDescent="0.25">
      <c r="A60" s="128">
        <v>1000</v>
      </c>
      <c r="B60" s="128"/>
      <c r="C60" s="128"/>
      <c r="D60" s="129">
        <v>13.25</v>
      </c>
      <c r="E60" s="129"/>
      <c r="F60" s="129"/>
      <c r="G60" s="129"/>
    </row>
    <row r="61" spans="1:7" x14ac:dyDescent="0.25">
      <c r="A61" s="128">
        <v>1200</v>
      </c>
      <c r="B61" s="128"/>
      <c r="C61" s="128"/>
      <c r="D61" s="129">
        <v>15.6</v>
      </c>
      <c r="E61" s="129"/>
      <c r="F61" s="129"/>
      <c r="G61" s="129"/>
    </row>
    <row r="62" spans="1:7" x14ac:dyDescent="0.25">
      <c r="A62" s="128">
        <v>1500</v>
      </c>
      <c r="B62" s="128"/>
      <c r="C62" s="128"/>
      <c r="D62" s="129">
        <v>18.899999999999999</v>
      </c>
      <c r="E62" s="129"/>
      <c r="F62" s="129"/>
      <c r="G62" s="129"/>
    </row>
    <row r="63" spans="1:7" x14ac:dyDescent="0.25">
      <c r="A63" s="128">
        <v>1800</v>
      </c>
      <c r="B63" s="128"/>
      <c r="C63" s="128"/>
      <c r="D63" s="129">
        <v>22.1</v>
      </c>
      <c r="E63" s="129"/>
      <c r="F63" s="129"/>
      <c r="G63" s="129"/>
    </row>
    <row r="64" spans="1:7" x14ac:dyDescent="0.25">
      <c r="A64" s="128">
        <v>2000</v>
      </c>
      <c r="B64" s="128"/>
      <c r="C64" s="128"/>
      <c r="D64" s="129">
        <v>24.2</v>
      </c>
      <c r="E64" s="129"/>
      <c r="F64" s="129"/>
      <c r="G64" s="129"/>
    </row>
    <row r="65" spans="1:7" x14ac:dyDescent="0.25">
      <c r="A65" s="128">
        <v>2500</v>
      </c>
      <c r="B65" s="128"/>
      <c r="C65" s="128"/>
      <c r="D65" s="129">
        <v>29.1</v>
      </c>
      <c r="E65" s="129"/>
      <c r="F65" s="129"/>
      <c r="G65" s="129"/>
    </row>
    <row r="66" spans="1:7" x14ac:dyDescent="0.25">
      <c r="A66" s="128">
        <v>3000</v>
      </c>
      <c r="B66" s="128"/>
      <c r="C66" s="128"/>
      <c r="D66" s="129">
        <v>33.700000000000003</v>
      </c>
      <c r="E66" s="129"/>
      <c r="F66" s="129"/>
      <c r="G66" s="129"/>
    </row>
    <row r="67" spans="1:7" x14ac:dyDescent="0.25">
      <c r="A67" s="128">
        <v>3500</v>
      </c>
      <c r="B67" s="128"/>
      <c r="C67" s="128"/>
      <c r="D67" s="129">
        <v>38</v>
      </c>
      <c r="E67" s="129"/>
      <c r="F67" s="129"/>
      <c r="G67" s="129"/>
    </row>
    <row r="68" spans="1:7" x14ac:dyDescent="0.25">
      <c r="A68" s="128">
        <v>4000</v>
      </c>
      <c r="B68" s="128"/>
      <c r="C68" s="128"/>
      <c r="D68" s="129">
        <v>42.2</v>
      </c>
      <c r="E68" s="129"/>
      <c r="F68" s="129"/>
      <c r="G68" s="129"/>
    </row>
    <row r="69" spans="1:7" x14ac:dyDescent="0.25">
      <c r="A69" s="128">
        <v>4500</v>
      </c>
      <c r="B69" s="128"/>
      <c r="C69" s="128"/>
      <c r="D69" s="129">
        <v>46.2</v>
      </c>
      <c r="E69" s="129"/>
      <c r="F69" s="129"/>
      <c r="G69" s="129"/>
    </row>
    <row r="70" spans="1:7" x14ac:dyDescent="0.25">
      <c r="A70" s="128">
        <v>5000</v>
      </c>
      <c r="B70" s="128"/>
      <c r="C70" s="128"/>
      <c r="D70" s="129">
        <v>50</v>
      </c>
      <c r="E70" s="129"/>
      <c r="F70" s="129"/>
      <c r="G70" s="129"/>
    </row>
    <row r="71" spans="1:7" x14ac:dyDescent="0.25">
      <c r="A71" s="128">
        <v>6000</v>
      </c>
      <c r="B71" s="128"/>
      <c r="C71" s="128"/>
      <c r="D71" s="129">
        <v>57.7</v>
      </c>
      <c r="E71" s="129"/>
      <c r="F71" s="129"/>
      <c r="G71" s="129"/>
    </row>
    <row r="72" spans="1:7" x14ac:dyDescent="0.25">
      <c r="A72" s="128">
        <v>7000</v>
      </c>
      <c r="B72" s="128"/>
      <c r="C72" s="128"/>
      <c r="D72" s="129">
        <v>65.3</v>
      </c>
      <c r="E72" s="129"/>
      <c r="F72" s="129"/>
      <c r="G72" s="129"/>
    </row>
    <row r="73" spans="1:7" x14ac:dyDescent="0.25">
      <c r="A73" s="128">
        <v>8000</v>
      </c>
      <c r="B73" s="128"/>
      <c r="C73" s="128"/>
      <c r="D73" s="129">
        <v>72.900000000000006</v>
      </c>
      <c r="E73" s="129"/>
      <c r="F73" s="129"/>
      <c r="G73" s="129"/>
    </row>
    <row r="74" spans="1:7" x14ac:dyDescent="0.25">
      <c r="A74" s="128">
        <v>9000</v>
      </c>
      <c r="B74" s="128"/>
      <c r="C74" s="128"/>
      <c r="D74" s="129">
        <v>80.5</v>
      </c>
      <c r="E74" s="129"/>
      <c r="F74" s="129"/>
      <c r="G74" s="129"/>
    </row>
    <row r="75" spans="1:7" x14ac:dyDescent="0.25">
      <c r="A75" s="128">
        <v>10000</v>
      </c>
      <c r="B75" s="128"/>
      <c r="C75" s="128"/>
      <c r="D75" s="129">
        <v>88</v>
      </c>
      <c r="E75" s="129"/>
      <c r="F75" s="129"/>
      <c r="G75" s="129"/>
    </row>
    <row r="76" spans="1:7" x14ac:dyDescent="0.25">
      <c r="A76" s="128">
        <v>12000</v>
      </c>
      <c r="B76" s="128"/>
      <c r="C76" s="128"/>
      <c r="D76" s="129">
        <v>103</v>
      </c>
      <c r="E76" s="129"/>
      <c r="F76" s="129"/>
      <c r="G76" s="129"/>
    </row>
    <row r="77" spans="1:7" x14ac:dyDescent="0.25">
      <c r="A77" s="128">
        <v>15000</v>
      </c>
      <c r="B77" s="128"/>
      <c r="C77" s="128"/>
      <c r="D77" s="129">
        <v>125.1</v>
      </c>
      <c r="E77" s="129"/>
      <c r="F77" s="129"/>
      <c r="G77" s="129"/>
    </row>
    <row r="78" spans="1:7" x14ac:dyDescent="0.25">
      <c r="A78" s="128">
        <v>18000</v>
      </c>
      <c r="B78" s="128"/>
      <c r="C78" s="128"/>
      <c r="D78" s="129">
        <v>146.9</v>
      </c>
      <c r="E78" s="129"/>
      <c r="F78" s="129"/>
      <c r="G78" s="129"/>
    </row>
    <row r="79" spans="1:7" x14ac:dyDescent="0.25">
      <c r="A79" s="128">
        <v>20000</v>
      </c>
      <c r="B79" s="128"/>
      <c r="C79" s="128"/>
      <c r="D79" s="129">
        <v>161.19999999999999</v>
      </c>
      <c r="E79" s="129"/>
      <c r="F79" s="129"/>
      <c r="G79" s="129"/>
    </row>
    <row r="80" spans="1:7" x14ac:dyDescent="0.25">
      <c r="A80" s="128">
        <v>25000</v>
      </c>
      <c r="B80" s="128"/>
      <c r="C80" s="128"/>
      <c r="D80" s="129">
        <v>196.5</v>
      </c>
      <c r="E80" s="129"/>
      <c r="F80" s="129"/>
      <c r="G80" s="129"/>
    </row>
    <row r="81" spans="1:12" x14ac:dyDescent="0.25">
      <c r="A81" s="128">
        <v>30000</v>
      </c>
      <c r="B81" s="128"/>
      <c r="C81" s="128"/>
      <c r="D81" s="129">
        <v>231</v>
      </c>
      <c r="E81" s="129"/>
      <c r="F81" s="129"/>
      <c r="G81" s="129"/>
    </row>
    <row r="83" spans="1:12" x14ac:dyDescent="0.25">
      <c r="A83" s="130" t="s">
        <v>25</v>
      </c>
      <c r="B83" s="130"/>
      <c r="C83" s="130"/>
      <c r="D83" s="130"/>
      <c r="E83" s="130"/>
      <c r="F83" s="130"/>
    </row>
    <row r="84" spans="1:12" x14ac:dyDescent="0.25">
      <c r="A84" s="16" t="s">
        <v>79</v>
      </c>
      <c r="B84" s="130" t="s">
        <v>28</v>
      </c>
      <c r="C84" s="130"/>
      <c r="D84" s="130"/>
      <c r="E84" s="131" t="s">
        <v>80</v>
      </c>
      <c r="F84" s="131"/>
    </row>
    <row r="85" spans="1:12" x14ac:dyDescent="0.25">
      <c r="A85" s="17" t="s">
        <v>81</v>
      </c>
      <c r="B85" s="126">
        <v>50</v>
      </c>
      <c r="C85" s="126"/>
      <c r="D85" s="126"/>
      <c r="E85" s="127" t="s">
        <v>82</v>
      </c>
      <c r="F85" s="127"/>
      <c r="G85" s="127"/>
      <c r="H85" s="127"/>
      <c r="I85" s="127"/>
      <c r="J85" s="127"/>
      <c r="K85" s="127"/>
      <c r="L85" s="127"/>
    </row>
    <row r="86" spans="1:12" x14ac:dyDescent="0.25">
      <c r="A86" s="17" t="s">
        <v>83</v>
      </c>
      <c r="B86" s="126">
        <v>30</v>
      </c>
      <c r="C86" s="126"/>
      <c r="D86" s="126"/>
      <c r="E86" s="127" t="s">
        <v>84</v>
      </c>
      <c r="F86" s="127"/>
      <c r="G86" s="127"/>
      <c r="H86" s="127"/>
      <c r="I86" s="127"/>
      <c r="J86" s="127"/>
      <c r="K86" s="127"/>
      <c r="L86" s="127"/>
    </row>
    <row r="87" spans="1:12" x14ac:dyDescent="0.25">
      <c r="A87" s="17" t="s">
        <v>85</v>
      </c>
      <c r="B87" s="126">
        <v>50</v>
      </c>
      <c r="C87" s="126"/>
      <c r="D87" s="126"/>
      <c r="E87" s="127" t="s">
        <v>86</v>
      </c>
      <c r="F87" s="127"/>
      <c r="G87" s="127"/>
      <c r="H87" s="127"/>
      <c r="I87" s="127"/>
      <c r="J87" s="127"/>
      <c r="K87" s="127"/>
      <c r="L87" s="127"/>
    </row>
    <row r="88" spans="1:12" x14ac:dyDescent="0.25">
      <c r="A88" s="17" t="s">
        <v>87</v>
      </c>
      <c r="B88" s="126">
        <v>50</v>
      </c>
      <c r="C88" s="126"/>
      <c r="D88" s="126"/>
      <c r="E88" s="127" t="s">
        <v>88</v>
      </c>
      <c r="F88" s="127"/>
      <c r="G88" s="127"/>
      <c r="H88" s="127"/>
      <c r="I88" s="127"/>
      <c r="J88" s="127"/>
      <c r="K88" s="127"/>
      <c r="L88" s="127"/>
    </row>
    <row r="89" spans="1:12" x14ac:dyDescent="0.25">
      <c r="A89" s="17" t="s">
        <v>89</v>
      </c>
      <c r="B89" s="126">
        <v>50</v>
      </c>
      <c r="C89" s="126"/>
      <c r="D89" s="126"/>
      <c r="E89" s="127" t="s">
        <v>90</v>
      </c>
      <c r="F89" s="127"/>
      <c r="G89" s="127"/>
      <c r="H89" s="127"/>
      <c r="I89" s="127"/>
      <c r="J89" s="127"/>
      <c r="K89" s="127"/>
      <c r="L89" s="127"/>
    </row>
  </sheetData>
  <mergeCells count="69">
    <mergeCell ref="B26:C26"/>
    <mergeCell ref="A54:G54"/>
    <mergeCell ref="A55:G55"/>
    <mergeCell ref="A56:C56"/>
    <mergeCell ref="D56:G56"/>
    <mergeCell ref="A57:C57"/>
    <mergeCell ref="D57:G57"/>
    <mergeCell ref="A58:C58"/>
    <mergeCell ref="D58:G58"/>
    <mergeCell ref="A59:C59"/>
    <mergeCell ref="D59:G59"/>
    <mergeCell ref="A60:C60"/>
    <mergeCell ref="D60:G60"/>
    <mergeCell ref="A61:C61"/>
    <mergeCell ref="D61:G61"/>
    <mergeCell ref="A62:C62"/>
    <mergeCell ref="D62:G62"/>
    <mergeCell ref="A63:C63"/>
    <mergeCell ref="D63:G63"/>
    <mergeCell ref="A64:C64"/>
    <mergeCell ref="D64:G64"/>
    <mergeCell ref="A65:C65"/>
    <mergeCell ref="D65:G65"/>
    <mergeCell ref="A66:C66"/>
    <mergeCell ref="D66:G66"/>
    <mergeCell ref="A67:C67"/>
    <mergeCell ref="D67:G67"/>
    <mergeCell ref="A68:C68"/>
    <mergeCell ref="D68:G68"/>
    <mergeCell ref="A69:C69"/>
    <mergeCell ref="D69:G69"/>
    <mergeCell ref="D75:G75"/>
    <mergeCell ref="A70:C70"/>
    <mergeCell ref="D70:G70"/>
    <mergeCell ref="A71:C71"/>
    <mergeCell ref="D71:G71"/>
    <mergeCell ref="A72:C72"/>
    <mergeCell ref="D72:G72"/>
    <mergeCell ref="B89:D89"/>
    <mergeCell ref="E89:L89"/>
    <mergeCell ref="B86:D86"/>
    <mergeCell ref="E86:L86"/>
    <mergeCell ref="A79:C79"/>
    <mergeCell ref="D79:G79"/>
    <mergeCell ref="A80:C80"/>
    <mergeCell ref="D80:G80"/>
    <mergeCell ref="A81:C81"/>
    <mergeCell ref="D81:G81"/>
    <mergeCell ref="A83:F83"/>
    <mergeCell ref="B84:D84"/>
    <mergeCell ref="E84:F84"/>
    <mergeCell ref="B85:D85"/>
    <mergeCell ref="E85:L85"/>
    <mergeCell ref="A20:B20"/>
    <mergeCell ref="B87:D87"/>
    <mergeCell ref="E87:L87"/>
    <mergeCell ref="B88:D88"/>
    <mergeCell ref="E88:L88"/>
    <mergeCell ref="A76:C76"/>
    <mergeCell ref="D76:G76"/>
    <mergeCell ref="A77:C77"/>
    <mergeCell ref="D77:G77"/>
    <mergeCell ref="A78:C78"/>
    <mergeCell ref="D78:G78"/>
    <mergeCell ref="A73:C73"/>
    <mergeCell ref="D73:G73"/>
    <mergeCell ref="A74:C74"/>
    <mergeCell ref="D74:G74"/>
    <mergeCell ref="A75:C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Calculated</vt:lpstr>
      <vt:lpstr>Output </vt:lpstr>
      <vt:lpstr>PrintPreview</vt:lpstr>
      <vt:lpstr>Referrence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KUMARI</dc:creator>
  <cp:lastModifiedBy>Ranu Aggarwal</cp:lastModifiedBy>
  <cp:lastPrinted>2020-01-17T08:23:27Z</cp:lastPrinted>
  <dcterms:created xsi:type="dcterms:W3CDTF">2020-01-06T10:21:23Z</dcterms:created>
  <dcterms:modified xsi:type="dcterms:W3CDTF">2020-02-06T04:06:48Z</dcterms:modified>
</cp:coreProperties>
</file>