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chaelorben/git_repos/seabird_tracking_atlas/supporttables/"/>
    </mc:Choice>
  </mc:AlternateContent>
  <xr:revisionPtr revIDLastSave="0" documentId="8_{381E95D7-2C05-6E48-A8D8-F5EDBC5FBD6B}" xr6:coauthVersionLast="36" xr6:coauthVersionMax="36" xr10:uidLastSave="{00000000-0000-0000-0000-000000000000}"/>
  <bookViews>
    <workbookView xWindow="3460" yWindow="460" windowWidth="23400" windowHeight="1354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S15" i="1" l="1"/>
  <c r="Q15" i="1"/>
  <c r="I15" i="1"/>
  <c r="G15" i="1"/>
  <c r="L15" i="1" l="1"/>
  <c r="U15" i="1"/>
  <c r="V15" i="1"/>
  <c r="T15" i="1"/>
  <c r="J15" i="1"/>
  <c r="K15" i="1"/>
  <c r="S14" i="1" l="1"/>
  <c r="Q14" i="1"/>
  <c r="G14" i="1"/>
  <c r="I14" i="1"/>
  <c r="G12" i="1"/>
  <c r="I12" i="1"/>
  <c r="Q12" i="1"/>
  <c r="S12" i="1"/>
  <c r="Q13" i="1"/>
  <c r="G13" i="1"/>
  <c r="L13" i="1" s="1"/>
  <c r="S13" i="1"/>
  <c r="S11" i="1"/>
  <c r="Q11" i="1"/>
  <c r="I5" i="1"/>
  <c r="I6" i="1"/>
  <c r="L6" i="1" s="1"/>
  <c r="S5" i="1"/>
  <c r="S6" i="1"/>
  <c r="S7" i="1"/>
  <c r="S8" i="1"/>
  <c r="S9" i="1"/>
  <c r="S10" i="1"/>
  <c r="I11" i="1"/>
  <c r="G11" i="1"/>
  <c r="Q9" i="1"/>
  <c r="I9" i="1"/>
  <c r="G9" i="1"/>
  <c r="Q10" i="1"/>
  <c r="I10" i="1"/>
  <c r="G10" i="1"/>
  <c r="Q8" i="1"/>
  <c r="G7" i="1"/>
  <c r="Q7" i="1"/>
  <c r="Q6" i="1"/>
  <c r="I8" i="1"/>
  <c r="I7" i="1"/>
  <c r="Q5" i="1"/>
  <c r="G5" i="1"/>
  <c r="G6" i="1"/>
  <c r="G8" i="1"/>
  <c r="V12" i="1" l="1"/>
  <c r="T13" i="1"/>
  <c r="T11" i="1"/>
  <c r="K14" i="1"/>
  <c r="L11" i="1"/>
  <c r="V7" i="1"/>
  <c r="U11" i="1"/>
  <c r="V11" i="1"/>
  <c r="L5" i="1"/>
  <c r="V14" i="1"/>
  <c r="U8" i="1"/>
  <c r="U6" i="1"/>
  <c r="V5" i="1"/>
  <c r="V10" i="1"/>
  <c r="L9" i="1"/>
  <c r="K5" i="1"/>
  <c r="U7" i="1"/>
  <c r="K7" i="1"/>
  <c r="K13" i="1"/>
  <c r="J6" i="1"/>
  <c r="T6" i="1"/>
  <c r="T12" i="1"/>
  <c r="V6" i="1"/>
  <c r="J8" i="1"/>
  <c r="L12" i="1"/>
  <c r="J5" i="1"/>
  <c r="T10" i="1"/>
  <c r="V13" i="1"/>
  <c r="K6" i="1"/>
  <c r="J7" i="1"/>
  <c r="K10" i="1"/>
  <c r="T8" i="1"/>
  <c r="U14" i="1"/>
  <c r="L7" i="1"/>
  <c r="L10" i="1"/>
  <c r="K9" i="1"/>
  <c r="J11" i="1"/>
  <c r="U9" i="1"/>
  <c r="T5" i="1"/>
  <c r="J13" i="1"/>
  <c r="L8" i="1"/>
  <c r="V8" i="1"/>
  <c r="K11" i="1"/>
  <c r="U13" i="1"/>
  <c r="K12" i="1"/>
  <c r="K8" i="1"/>
  <c r="T7" i="1"/>
  <c r="J10" i="1"/>
  <c r="J12" i="1"/>
  <c r="L14" i="1"/>
  <c r="U5" i="1"/>
  <c r="J14" i="1"/>
  <c r="J9" i="1"/>
  <c r="U12" i="1"/>
  <c r="T9" i="1"/>
  <c r="V9" i="1"/>
  <c r="T14" i="1"/>
  <c r="U10" i="1"/>
</calcChain>
</file>

<file path=xl/sharedStrings.xml><?xml version="1.0" encoding="utf-8"?>
<sst xmlns="http://schemas.openxmlformats.org/spreadsheetml/2006/main" count="62" uniqueCount="35">
  <si>
    <t>adjust</t>
    <phoneticPr fontId="2" type="noConversion"/>
  </si>
  <si>
    <t>windspeed</t>
    <phoneticPr fontId="2" type="noConversion"/>
  </si>
  <si>
    <t>s.e.</t>
    <phoneticPr fontId="2" type="noConversion"/>
  </si>
  <si>
    <t>spear and ainley + 1 sd</t>
    <phoneticPr fontId="2" type="noConversion"/>
  </si>
  <si>
    <t>spear and ainley + 2 sd</t>
    <phoneticPr fontId="2" type="noConversion"/>
  </si>
  <si>
    <t>s.d.</t>
    <phoneticPr fontId="2" type="noConversion"/>
  </si>
  <si>
    <t>spear and ainley + 3 sd</t>
    <phoneticPr fontId="2" type="noConversion"/>
  </si>
  <si>
    <t>species</t>
    <phoneticPr fontId="2" type="noConversion"/>
  </si>
  <si>
    <t>SOSH</t>
    <phoneticPr fontId="2" type="noConversion"/>
  </si>
  <si>
    <t>LAAL</t>
    <phoneticPr fontId="2" type="noConversion"/>
  </si>
  <si>
    <t>BFAL</t>
    <phoneticPr fontId="2" type="noConversion"/>
  </si>
  <si>
    <t>PFSH</t>
    <phoneticPr fontId="2" type="noConversion"/>
  </si>
  <si>
    <t>COMU</t>
  </si>
  <si>
    <t>n</t>
  </si>
  <si>
    <t>intercept</t>
  </si>
  <si>
    <t>tailwind s &amp; a</t>
  </si>
  <si>
    <t>crosswind s &amp; a</t>
  </si>
  <si>
    <t>use tailwind 3sd</t>
  </si>
  <si>
    <t>use 5 m/s</t>
  </si>
  <si>
    <t>tailwind equation</t>
  </si>
  <si>
    <t>acrosswind equation</t>
  </si>
  <si>
    <t>WTSH</t>
  </si>
  <si>
    <t>HAPE</t>
  </si>
  <si>
    <t>RTTR</t>
  </si>
  <si>
    <t>BRBO</t>
  </si>
  <si>
    <t>p</t>
  </si>
  <si>
    <t>n.s.</t>
  </si>
  <si>
    <t>&lt;.0001</t>
  </si>
  <si>
    <t>&lt;.002</t>
  </si>
  <si>
    <t>RFBO</t>
  </si>
  <si>
    <t>NESH</t>
  </si>
  <si>
    <t>flight speeds</t>
  </si>
  <si>
    <t>&lt;.05</t>
  </si>
  <si>
    <t>notes</t>
  </si>
  <si>
    <t>used 19.44 from adams et al inprep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</si>
</sst>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"/>
  </numFmts>
  <fonts count="7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4" fillId="2" borderId="0" xfId="0" applyFont="1" applyFill="1"/>
    <xf numFmtId="0" fontId="1" fillId="2" borderId="0" xfId="0" applyFont="1" applyFill="1"/>
    <xf numFmtId="0" fontId="0" fillId="0" borderId="0" xfId="0" applyFont="1"/>
    <xf numFmtId="165" fontId="3" fillId="0" borderId="0" xfId="0" applyNumberFormat="1" applyFont="1"/>
    <xf numFmtId="166" fontId="3" fillId="0" borderId="0" xfId="0" applyNumberFormat="1" applyFont="1"/>
    <xf numFmtId="2" fontId="0" fillId="0" borderId="0" xfId="0" applyNumberFormat="1"/>
    <xf numFmtId="166" fontId="4" fillId="2" borderId="0" xfId="0" applyNumberFormat="1" applyFont="1" applyFill="1"/>
    <xf numFmtId="0" fontId="0" fillId="0" borderId="0" xfId="0" applyFill="1"/>
    <xf numFmtId="0" fontId="3" fillId="0" borderId="0" xfId="0" applyFont="1" applyFill="1"/>
    <xf numFmtId="164" fontId="0" fillId="0" borderId="0" xfId="0" applyNumberFormat="1" applyFill="1"/>
    <xf numFmtId="165" fontId="0" fillId="0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4" sqref="A14"/>
    </sheetView>
  </sheetViews>
  <sheetFormatPr baseColWidth="10" defaultColWidth="11" defaultRowHeight="13" x14ac:dyDescent="0.15"/>
  <cols>
    <col min="1" max="1" width="12.1640625" style="13" bestFit="1" customWidth="1"/>
    <col min="2" max="3" width="12" style="13" bestFit="1" customWidth="1"/>
    <col min="4" max="4" width="12" style="13" customWidth="1"/>
    <col min="5" max="5" width="12" style="13" bestFit="1" customWidth="1"/>
    <col min="6" max="6" width="6" style="13" bestFit="1" customWidth="1"/>
    <col min="7" max="7" width="6" style="13" customWidth="1"/>
    <col min="8" max="8" width="14.33203125" style="13" bestFit="1" customWidth="1"/>
    <col min="9" max="9" width="22.6640625" style="14" bestFit="1" customWidth="1"/>
    <col min="10" max="12" width="22.6640625" style="13" bestFit="1" customWidth="1"/>
    <col min="13" max="13" width="18" style="13" bestFit="1" customWidth="1"/>
    <col min="14" max="14" width="7.33203125" style="15" bestFit="1" customWidth="1"/>
    <col min="15" max="15" width="7.33203125" style="16" bestFit="1" customWidth="1"/>
    <col min="16" max="16" width="5.5" style="16" bestFit="1" customWidth="1"/>
    <col min="17" max="17" width="14" style="13" bestFit="1" customWidth="1"/>
    <col min="18" max="18" width="11.83203125" style="16" customWidth="1"/>
    <col min="19" max="20" width="20.33203125" style="13" bestFit="1" customWidth="1"/>
    <col min="21" max="21" width="11" style="13"/>
    <col min="22" max="22" width="20.5" style="13" bestFit="1" customWidth="1"/>
    <col min="23" max="16384" width="11" style="13"/>
  </cols>
  <sheetData>
    <row r="1" spans="1:23" customFormat="1" x14ac:dyDescent="0.15">
      <c r="A1" s="2" t="s">
        <v>31</v>
      </c>
      <c r="C1" s="1"/>
      <c r="I1" s="1"/>
      <c r="L1" s="5"/>
      <c r="O1" s="3"/>
      <c r="P1" s="4"/>
      <c r="Q1" s="4"/>
      <c r="R1" s="4"/>
    </row>
    <row r="2" spans="1:23" customFormat="1" x14ac:dyDescent="0.15">
      <c r="C2" s="2"/>
      <c r="I2" s="1"/>
      <c r="L2" s="6" t="s">
        <v>17</v>
      </c>
      <c r="O2" s="3"/>
      <c r="P2" s="4"/>
      <c r="Q2" s="4"/>
      <c r="R2" s="4"/>
    </row>
    <row r="3" spans="1:23" customFormat="1" x14ac:dyDescent="0.15">
      <c r="B3" s="2" t="s">
        <v>18</v>
      </c>
      <c r="C3" s="2" t="s">
        <v>19</v>
      </c>
      <c r="I3" s="1"/>
      <c r="L3" s="5"/>
      <c r="M3" s="1" t="s">
        <v>20</v>
      </c>
      <c r="O3" s="3"/>
      <c r="P3" s="4"/>
      <c r="Q3" s="4"/>
      <c r="R3" s="4"/>
    </row>
    <row r="4" spans="1:23" customFormat="1" x14ac:dyDescent="0.15">
      <c r="A4" t="s">
        <v>7</v>
      </c>
      <c r="B4" t="s">
        <v>1</v>
      </c>
      <c r="C4" s="1" t="s">
        <v>14</v>
      </c>
      <c r="D4" s="1" t="s">
        <v>13</v>
      </c>
      <c r="E4" t="s">
        <v>0</v>
      </c>
      <c r="F4" t="s">
        <v>2</v>
      </c>
      <c r="G4" t="s">
        <v>5</v>
      </c>
      <c r="H4" s="1" t="s">
        <v>25</v>
      </c>
      <c r="I4" s="1" t="s">
        <v>15</v>
      </c>
      <c r="J4" s="1" t="s">
        <v>3</v>
      </c>
      <c r="K4" s="1" t="s">
        <v>4</v>
      </c>
      <c r="L4" s="7" t="s">
        <v>6</v>
      </c>
      <c r="M4" s="1" t="s">
        <v>14</v>
      </c>
      <c r="N4" s="1" t="s">
        <v>13</v>
      </c>
      <c r="O4" s="3" t="s">
        <v>0</v>
      </c>
      <c r="P4" s="4" t="s">
        <v>2</v>
      </c>
      <c r="Q4" s="4" t="s">
        <v>5</v>
      </c>
      <c r="R4" s="9" t="s">
        <v>25</v>
      </c>
      <c r="S4" s="1" t="s">
        <v>16</v>
      </c>
      <c r="T4" s="1" t="s">
        <v>3</v>
      </c>
      <c r="U4" s="1" t="s">
        <v>4</v>
      </c>
      <c r="V4" s="1" t="s">
        <v>6</v>
      </c>
      <c r="W4" s="1" t="s">
        <v>33</v>
      </c>
    </row>
    <row r="5" spans="1:23" customFormat="1" x14ac:dyDescent="0.15">
      <c r="A5" t="s">
        <v>8</v>
      </c>
      <c r="B5">
        <v>5</v>
      </c>
      <c r="C5">
        <v>13.2</v>
      </c>
      <c r="D5">
        <v>31</v>
      </c>
      <c r="E5">
        <v>-9.7000000000000003E-2</v>
      </c>
      <c r="F5">
        <v>0.252</v>
      </c>
      <c r="G5">
        <f t="shared" ref="G5:G11" si="0">F5*(SQRT(D5))</f>
        <v>1.4030766194331654</v>
      </c>
      <c r="H5" s="1" t="s">
        <v>26</v>
      </c>
      <c r="I5">
        <f t="shared" ref="I5:I15" si="1">C5+(E5*B5)</f>
        <v>12.715</v>
      </c>
      <c r="J5" s="1">
        <f t="shared" ref="J5:J15" si="2">I5+G5</f>
        <v>14.118076619433165</v>
      </c>
      <c r="K5" s="1">
        <f t="shared" ref="K5:K14" si="3">I5+2*(G5)</f>
        <v>15.521153238866331</v>
      </c>
      <c r="L5" s="7">
        <f t="shared" ref="L5:L15" si="4">I5+3*(G5)</f>
        <v>16.924229858299498</v>
      </c>
      <c r="M5">
        <v>12.58</v>
      </c>
      <c r="N5">
        <v>47</v>
      </c>
      <c r="O5" s="4">
        <v>-7.3999999999999996E-2</v>
      </c>
      <c r="P5" s="4">
        <v>0.20699999999999999</v>
      </c>
      <c r="Q5" s="4">
        <f t="shared" ref="Q5:Q11" si="5">P5*(SQRT(N5))</f>
        <v>1.419120502283016</v>
      </c>
      <c r="R5" s="9" t="s">
        <v>26</v>
      </c>
      <c r="S5">
        <f t="shared" ref="S5:S14" si="6">M5+(O5*B5)</f>
        <v>12.21</v>
      </c>
      <c r="T5" s="1">
        <f t="shared" ref="T5:T14" si="7">S5+Q5</f>
        <v>13.629120502283017</v>
      </c>
      <c r="U5" s="1">
        <f t="shared" ref="U5:U14" si="8">S5+2*(Q5)</f>
        <v>15.048241004566034</v>
      </c>
      <c r="V5" s="1">
        <f t="shared" ref="V5:V14" si="9">S5+3*(Q5)</f>
        <v>16.467361506849048</v>
      </c>
    </row>
    <row r="6" spans="1:23" customFormat="1" x14ac:dyDescent="0.15">
      <c r="A6" t="s">
        <v>9</v>
      </c>
      <c r="B6">
        <v>5</v>
      </c>
      <c r="C6">
        <v>7.96</v>
      </c>
      <c r="D6">
        <v>79</v>
      </c>
      <c r="E6">
        <v>0.66600000000000004</v>
      </c>
      <c r="F6">
        <v>0.129</v>
      </c>
      <c r="G6">
        <f t="shared" si="0"/>
        <v>1.1465770798337109</v>
      </c>
      <c r="H6" s="1" t="s">
        <v>27</v>
      </c>
      <c r="I6">
        <f t="shared" si="1"/>
        <v>11.29</v>
      </c>
      <c r="J6" s="1">
        <f t="shared" si="2"/>
        <v>12.436577079833711</v>
      </c>
      <c r="K6" s="1">
        <f t="shared" si="3"/>
        <v>13.583154159667421</v>
      </c>
      <c r="L6" s="7">
        <f t="shared" si="4"/>
        <v>14.729731239501131</v>
      </c>
      <c r="M6">
        <v>8.08</v>
      </c>
      <c r="N6">
        <v>31</v>
      </c>
      <c r="O6" s="4">
        <v>0.56100000000000005</v>
      </c>
      <c r="P6" s="4">
        <v>0.16600000000000001</v>
      </c>
      <c r="Q6" s="4">
        <f t="shared" si="5"/>
        <v>0.92424888422978357</v>
      </c>
      <c r="R6" s="9" t="s">
        <v>27</v>
      </c>
      <c r="S6">
        <f t="shared" si="6"/>
        <v>10.885</v>
      </c>
      <c r="T6" s="1">
        <f t="shared" si="7"/>
        <v>11.809248884229783</v>
      </c>
      <c r="U6" s="1">
        <f t="shared" si="8"/>
        <v>12.733497768459568</v>
      </c>
      <c r="V6" s="1">
        <f t="shared" si="9"/>
        <v>13.657746652689351</v>
      </c>
    </row>
    <row r="7" spans="1:23" customFormat="1" x14ac:dyDescent="0.15">
      <c r="A7" t="s">
        <v>10</v>
      </c>
      <c r="B7">
        <v>5</v>
      </c>
      <c r="C7">
        <v>7.96</v>
      </c>
      <c r="D7">
        <v>79</v>
      </c>
      <c r="E7">
        <v>0.66600000000000004</v>
      </c>
      <c r="F7">
        <v>0.129</v>
      </c>
      <c r="G7">
        <f t="shared" si="0"/>
        <v>1.1465770798337109</v>
      </c>
      <c r="H7" s="1" t="s">
        <v>27</v>
      </c>
      <c r="I7">
        <f t="shared" si="1"/>
        <v>11.29</v>
      </c>
      <c r="J7" s="1">
        <f t="shared" si="2"/>
        <v>12.436577079833711</v>
      </c>
      <c r="K7" s="1">
        <f t="shared" si="3"/>
        <v>13.583154159667421</v>
      </c>
      <c r="L7" s="7">
        <f t="shared" si="4"/>
        <v>14.729731239501131</v>
      </c>
      <c r="M7">
        <v>8.08</v>
      </c>
      <c r="N7">
        <v>31</v>
      </c>
      <c r="O7" s="4">
        <v>0.56100000000000005</v>
      </c>
      <c r="P7" s="4">
        <v>0.16600000000000001</v>
      </c>
      <c r="Q7" s="4">
        <f t="shared" si="5"/>
        <v>0.92424888422978357</v>
      </c>
      <c r="R7" s="9" t="s">
        <v>27</v>
      </c>
      <c r="S7">
        <f t="shared" si="6"/>
        <v>10.885</v>
      </c>
      <c r="T7" s="1">
        <f t="shared" si="7"/>
        <v>11.809248884229783</v>
      </c>
      <c r="U7" s="1">
        <f t="shared" si="8"/>
        <v>12.733497768459568</v>
      </c>
      <c r="V7" s="1">
        <f t="shared" si="9"/>
        <v>13.657746652689351</v>
      </c>
    </row>
    <row r="8" spans="1:23" customFormat="1" x14ac:dyDescent="0.15">
      <c r="A8" t="s">
        <v>11</v>
      </c>
      <c r="B8">
        <v>5</v>
      </c>
      <c r="C8">
        <v>9.6300000000000008</v>
      </c>
      <c r="D8">
        <v>20</v>
      </c>
      <c r="E8">
        <v>0.442</v>
      </c>
      <c r="F8">
        <v>0.19700000000000001</v>
      </c>
      <c r="G8">
        <f t="shared" si="0"/>
        <v>0.88101078313491721</v>
      </c>
      <c r="H8" s="1" t="s">
        <v>26</v>
      </c>
      <c r="I8">
        <f t="shared" si="1"/>
        <v>11.84</v>
      </c>
      <c r="J8" s="1">
        <f t="shared" si="2"/>
        <v>12.721010783134917</v>
      </c>
      <c r="K8" s="1">
        <f t="shared" si="3"/>
        <v>13.602021566269833</v>
      </c>
      <c r="L8" s="7">
        <f t="shared" si="4"/>
        <v>14.483032349404752</v>
      </c>
      <c r="M8">
        <v>9.77</v>
      </c>
      <c r="N8">
        <v>24</v>
      </c>
      <c r="O8" s="4">
        <v>-3.7999999999999999E-2</v>
      </c>
      <c r="P8" s="4">
        <v>0.09</v>
      </c>
      <c r="Q8" s="4">
        <f t="shared" si="5"/>
        <v>0.44090815370097203</v>
      </c>
      <c r="R8" s="9" t="s">
        <v>26</v>
      </c>
      <c r="S8">
        <f t="shared" si="6"/>
        <v>9.58</v>
      </c>
      <c r="T8" s="1">
        <f t="shared" si="7"/>
        <v>10.020908153700972</v>
      </c>
      <c r="U8" s="1">
        <f t="shared" si="8"/>
        <v>10.461816307401945</v>
      </c>
      <c r="V8" s="1">
        <f t="shared" si="9"/>
        <v>10.902724461102917</v>
      </c>
    </row>
    <row r="9" spans="1:23" customFormat="1" x14ac:dyDescent="0.15">
      <c r="A9" s="1" t="s">
        <v>21</v>
      </c>
      <c r="B9">
        <v>5</v>
      </c>
      <c r="C9">
        <v>9.6300000000000008</v>
      </c>
      <c r="D9">
        <v>20</v>
      </c>
      <c r="E9">
        <v>0.442</v>
      </c>
      <c r="F9">
        <v>0.19700000000000001</v>
      </c>
      <c r="G9">
        <f t="shared" si="0"/>
        <v>0.88101078313491721</v>
      </c>
      <c r="H9" s="1" t="s">
        <v>26</v>
      </c>
      <c r="I9">
        <f t="shared" si="1"/>
        <v>11.84</v>
      </c>
      <c r="J9" s="1">
        <f t="shared" si="2"/>
        <v>12.721010783134917</v>
      </c>
      <c r="K9" s="1">
        <f t="shared" si="3"/>
        <v>13.602021566269833</v>
      </c>
      <c r="L9" s="7">
        <f t="shared" si="4"/>
        <v>14.483032349404752</v>
      </c>
      <c r="M9">
        <v>9.77</v>
      </c>
      <c r="N9">
        <v>24</v>
      </c>
      <c r="O9" s="4">
        <v>-3.7999999999999999E-2</v>
      </c>
      <c r="P9" s="4">
        <v>0.09</v>
      </c>
      <c r="Q9" s="4">
        <f t="shared" si="5"/>
        <v>0.44090815370097203</v>
      </c>
      <c r="R9" s="9" t="s">
        <v>26</v>
      </c>
      <c r="S9">
        <f t="shared" si="6"/>
        <v>9.58</v>
      </c>
      <c r="T9" s="1">
        <f t="shared" si="7"/>
        <v>10.020908153700972</v>
      </c>
      <c r="U9" s="1">
        <f t="shared" si="8"/>
        <v>10.461816307401945</v>
      </c>
      <c r="V9" s="1">
        <f t="shared" si="9"/>
        <v>10.902724461102917</v>
      </c>
    </row>
    <row r="10" spans="1:23" customFormat="1" x14ac:dyDescent="0.15">
      <c r="A10" t="s">
        <v>12</v>
      </c>
      <c r="B10">
        <v>5</v>
      </c>
      <c r="C10">
        <v>16.760000000000002</v>
      </c>
      <c r="D10">
        <v>27</v>
      </c>
      <c r="E10">
        <v>0.78200000000000003</v>
      </c>
      <c r="F10">
        <v>0.23200000000000001</v>
      </c>
      <c r="G10">
        <f t="shared" si="0"/>
        <v>1.2055073620679386</v>
      </c>
      <c r="H10" s="1" t="s">
        <v>28</v>
      </c>
      <c r="I10">
        <f t="shared" si="1"/>
        <v>20.67</v>
      </c>
      <c r="J10" s="1">
        <f t="shared" si="2"/>
        <v>21.875507362067939</v>
      </c>
      <c r="K10" s="1">
        <f t="shared" si="3"/>
        <v>23.08101472413588</v>
      </c>
      <c r="L10" s="7">
        <f t="shared" si="4"/>
        <v>24.286522086203817</v>
      </c>
      <c r="M10">
        <v>21.97</v>
      </c>
      <c r="N10">
        <v>24</v>
      </c>
      <c r="O10" s="4">
        <v>-0.441</v>
      </c>
      <c r="P10" s="4">
        <v>0.2</v>
      </c>
      <c r="Q10" s="4">
        <f t="shared" si="5"/>
        <v>0.9797958971132712</v>
      </c>
      <c r="R10" s="9" t="s">
        <v>32</v>
      </c>
      <c r="S10">
        <f t="shared" si="6"/>
        <v>19.765000000000001</v>
      </c>
      <c r="T10" s="1">
        <f t="shared" si="7"/>
        <v>20.744795897113271</v>
      </c>
      <c r="U10" s="1">
        <f t="shared" si="8"/>
        <v>21.724591794226544</v>
      </c>
      <c r="V10" s="1">
        <f t="shared" si="9"/>
        <v>22.704387691339814</v>
      </c>
    </row>
    <row r="11" spans="1:23" customFormat="1" x14ac:dyDescent="0.15">
      <c r="A11" s="1" t="s">
        <v>29</v>
      </c>
      <c r="B11">
        <v>5</v>
      </c>
      <c r="C11">
        <v>14.53</v>
      </c>
      <c r="D11">
        <v>27</v>
      </c>
      <c r="E11">
        <v>0.46500000000000002</v>
      </c>
      <c r="F11">
        <v>0.40300000000000002</v>
      </c>
      <c r="G11">
        <f t="shared" si="0"/>
        <v>2.094049426350773</v>
      </c>
      <c r="H11" s="1" t="s">
        <v>26</v>
      </c>
      <c r="I11">
        <f t="shared" si="1"/>
        <v>16.855</v>
      </c>
      <c r="J11" s="1">
        <f t="shared" si="2"/>
        <v>18.949049426350772</v>
      </c>
      <c r="K11" s="1">
        <f t="shared" si="3"/>
        <v>21.043098852701547</v>
      </c>
      <c r="L11" s="7">
        <f t="shared" si="4"/>
        <v>23.137148279052319</v>
      </c>
      <c r="M11">
        <v>15.59</v>
      </c>
      <c r="N11">
        <v>27</v>
      </c>
      <c r="O11" s="4">
        <v>-0.18099999999999999</v>
      </c>
      <c r="P11" s="4">
        <v>0.28100000000000003</v>
      </c>
      <c r="Q11" s="4">
        <f t="shared" si="5"/>
        <v>1.4601188307805637</v>
      </c>
      <c r="R11" s="9" t="s">
        <v>26</v>
      </c>
      <c r="S11">
        <f t="shared" si="6"/>
        <v>14.685</v>
      </c>
      <c r="T11" s="1">
        <f t="shared" si="7"/>
        <v>16.145118830780564</v>
      </c>
      <c r="U11" s="1">
        <f t="shared" si="8"/>
        <v>17.605237661561127</v>
      </c>
      <c r="V11" s="1">
        <f t="shared" si="9"/>
        <v>19.065356492341692</v>
      </c>
    </row>
    <row r="12" spans="1:23" customFormat="1" x14ac:dyDescent="0.15">
      <c r="A12" s="8" t="s">
        <v>24</v>
      </c>
      <c r="B12">
        <v>5</v>
      </c>
      <c r="C12">
        <v>14.53</v>
      </c>
      <c r="D12">
        <v>27</v>
      </c>
      <c r="E12">
        <v>0.46500000000000002</v>
      </c>
      <c r="F12">
        <v>0.40300000000000002</v>
      </c>
      <c r="G12">
        <f t="shared" ref="G12" si="10">F12*(SQRT(D12))</f>
        <v>2.094049426350773</v>
      </c>
      <c r="H12" s="1" t="s">
        <v>26</v>
      </c>
      <c r="I12">
        <f t="shared" si="1"/>
        <v>16.855</v>
      </c>
      <c r="J12" s="1">
        <f t="shared" si="2"/>
        <v>18.949049426350772</v>
      </c>
      <c r="K12" s="1">
        <f t="shared" si="3"/>
        <v>21.043098852701547</v>
      </c>
      <c r="L12" s="7">
        <f t="shared" si="4"/>
        <v>23.137148279052319</v>
      </c>
      <c r="M12">
        <v>15.59</v>
      </c>
      <c r="N12">
        <v>27</v>
      </c>
      <c r="O12" s="4">
        <v>-0.18099999999999999</v>
      </c>
      <c r="P12" s="4">
        <v>0.28100000000000003</v>
      </c>
      <c r="Q12" s="4">
        <f t="shared" ref="Q12" si="11">P12*(SQRT(N12))</f>
        <v>1.4601188307805637</v>
      </c>
      <c r="R12" s="9" t="s">
        <v>26</v>
      </c>
      <c r="S12">
        <f t="shared" si="6"/>
        <v>14.685</v>
      </c>
      <c r="T12" s="1">
        <f t="shared" si="7"/>
        <v>16.145118830780564</v>
      </c>
      <c r="U12" s="1">
        <f t="shared" si="8"/>
        <v>17.605237661561127</v>
      </c>
      <c r="V12" s="1">
        <f t="shared" si="9"/>
        <v>19.065356492341692</v>
      </c>
    </row>
    <row r="13" spans="1:23" customFormat="1" x14ac:dyDescent="0.15">
      <c r="A13" s="1" t="s">
        <v>22</v>
      </c>
      <c r="B13">
        <v>10</v>
      </c>
      <c r="C13">
        <v>8.52</v>
      </c>
      <c r="D13">
        <v>31</v>
      </c>
      <c r="E13">
        <v>0.629</v>
      </c>
      <c r="F13">
        <v>0.312</v>
      </c>
      <c r="G13">
        <f>F13*(SQRT(D13))</f>
        <v>1.7371424812029668</v>
      </c>
      <c r="H13" s="1" t="s">
        <v>26</v>
      </c>
      <c r="I13">
        <f>C13+(E13*B13)</f>
        <v>14.809999999999999</v>
      </c>
      <c r="J13" s="1">
        <f t="shared" si="2"/>
        <v>16.547142481202965</v>
      </c>
      <c r="K13" s="1">
        <f t="shared" si="3"/>
        <v>18.284284962405934</v>
      </c>
      <c r="L13" s="6">
        <f>I13+3*(G13)</f>
        <v>20.0214274436089</v>
      </c>
      <c r="M13">
        <v>8.6</v>
      </c>
      <c r="N13">
        <v>44</v>
      </c>
      <c r="O13" s="3">
        <v>0.44600000000000001</v>
      </c>
      <c r="P13" s="4">
        <v>0.221</v>
      </c>
      <c r="Q13" s="4">
        <f>P13*(SQRT(N13))</f>
        <v>1.4659481573370867</v>
      </c>
      <c r="R13" s="9" t="s">
        <v>32</v>
      </c>
      <c r="S13">
        <f t="shared" si="6"/>
        <v>13.059999999999999</v>
      </c>
      <c r="T13" s="1">
        <f t="shared" si="7"/>
        <v>14.525948157337085</v>
      </c>
      <c r="U13" s="1">
        <f t="shared" si="8"/>
        <v>15.991896314674172</v>
      </c>
      <c r="V13" s="1">
        <f t="shared" si="9"/>
        <v>17.45784447201126</v>
      </c>
      <c r="W13" s="1" t="s">
        <v>34</v>
      </c>
    </row>
    <row r="14" spans="1:23" customFormat="1" x14ac:dyDescent="0.15">
      <c r="A14" s="8" t="s">
        <v>23</v>
      </c>
      <c r="B14">
        <v>5</v>
      </c>
      <c r="C14">
        <v>16.739999999999998</v>
      </c>
      <c r="D14">
        <v>6</v>
      </c>
      <c r="E14">
        <v>-3.5999999999999997E-2</v>
      </c>
      <c r="F14">
        <v>0.22900000000000001</v>
      </c>
      <c r="G14">
        <f>F14*(SQRT(D14))</f>
        <v>0.56093315109734776</v>
      </c>
      <c r="H14" s="1" t="s">
        <v>26</v>
      </c>
      <c r="I14">
        <f t="shared" si="1"/>
        <v>16.559999999999999</v>
      </c>
      <c r="J14" s="1">
        <f t="shared" si="2"/>
        <v>17.120933151097347</v>
      </c>
      <c r="K14" s="1">
        <f t="shared" si="3"/>
        <v>17.681866302194695</v>
      </c>
      <c r="L14" s="6">
        <f t="shared" si="4"/>
        <v>18.242799453292044</v>
      </c>
      <c r="M14">
        <v>13.97</v>
      </c>
      <c r="N14">
        <v>3</v>
      </c>
      <c r="O14" s="3">
        <v>-8.9999999999999993E-3</v>
      </c>
      <c r="P14" s="4">
        <v>6.4000000000000001E-2</v>
      </c>
      <c r="Q14" s="4">
        <f>P14*(SQRT(N14))</f>
        <v>0.11085125168440814</v>
      </c>
      <c r="R14" s="4" t="s">
        <v>26</v>
      </c>
      <c r="S14">
        <f t="shared" si="6"/>
        <v>13.925000000000001</v>
      </c>
      <c r="T14" s="9">
        <f t="shared" si="7"/>
        <v>14.035851251684409</v>
      </c>
      <c r="U14" s="8">
        <f t="shared" si="8"/>
        <v>14.146702503368816</v>
      </c>
      <c r="V14" s="8">
        <f t="shared" si="9"/>
        <v>14.257553755053225</v>
      </c>
    </row>
    <row r="15" spans="1:23" customFormat="1" x14ac:dyDescent="0.15">
      <c r="A15" s="1" t="s">
        <v>30</v>
      </c>
      <c r="B15">
        <v>5</v>
      </c>
      <c r="C15" s="11">
        <v>12.57</v>
      </c>
      <c r="D15">
        <v>16</v>
      </c>
      <c r="E15" s="4">
        <v>0.53700000000000003</v>
      </c>
      <c r="F15" s="4">
        <v>0.17399999999999999</v>
      </c>
      <c r="G15" s="4">
        <f>F15*(SQRT(D15))</f>
        <v>0.69599999999999995</v>
      </c>
      <c r="H15" s="1" t="s">
        <v>27</v>
      </c>
      <c r="I15" s="4">
        <f t="shared" si="1"/>
        <v>15.255000000000001</v>
      </c>
      <c r="J15" s="10">
        <f t="shared" si="2"/>
        <v>15.951000000000001</v>
      </c>
      <c r="K15" s="10">
        <f t="shared" ref="K15" si="12">I15+2*(G15)</f>
        <v>16.647000000000002</v>
      </c>
      <c r="L15" s="12">
        <f t="shared" si="4"/>
        <v>17.343</v>
      </c>
      <c r="M15">
        <v>13.84</v>
      </c>
      <c r="N15">
        <v>19</v>
      </c>
      <c r="O15" s="3">
        <v>7.9000000000000001E-2</v>
      </c>
      <c r="P15" s="4">
        <v>0.13900000000000001</v>
      </c>
      <c r="Q15" s="4">
        <f>P15*(SQRT(N15))</f>
        <v>0.60588695315215368</v>
      </c>
      <c r="R15" s="9" t="s">
        <v>26</v>
      </c>
      <c r="S15" s="1">
        <f t="shared" ref="S15" si="13">M15+(O15*B15)</f>
        <v>14.234999999999999</v>
      </c>
      <c r="T15" s="1">
        <f t="shared" ref="T15" si="14">S15+Q15</f>
        <v>14.840886953152154</v>
      </c>
      <c r="U15" s="1">
        <f t="shared" ref="U15" si="15">S15+2*(Q15)</f>
        <v>15.446773906304307</v>
      </c>
      <c r="V15" s="1">
        <f t="shared" ref="V15" si="16">S15+3*(Q15)</f>
        <v>16.052660859456459</v>
      </c>
    </row>
  </sheetData>
  <phoneticPr fontId="2" type="noConversion"/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Henry</dc:creator>
  <cp:lastModifiedBy>Rachael Orben</cp:lastModifiedBy>
  <dcterms:created xsi:type="dcterms:W3CDTF">2013-05-06T21:22:28Z</dcterms:created>
  <dcterms:modified xsi:type="dcterms:W3CDTF">2018-11-06T21:32:36Z</dcterms:modified>
</cp:coreProperties>
</file>