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<sst xmlns="http://schemas.openxmlformats.org/spreadsheetml/2006/main" count="65" uniqueCount="41">
  <si>
    <t>STUDENT DETAIL</t>
  </si>
  <si>
    <t>S.NO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</si>
  <si>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</si>
  <si>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</si>
  <si>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</si>
  <si>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</si>
  <si>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</si>
  <si>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</si>
  <si>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</si>
  <si>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</si>
  <si>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</si>
  <si>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Total</t>
  </si>
  <si>
    <t>Percentage</t>
  </si>
  <si>
    <t>Course</t>
  </si>
  <si>
    <t>Fees</t>
  </si>
  <si>
    <t>Scholarship</t>
  </si>
  <si>
    <t>Transport</t>
  </si>
  <si>
    <t>Transport Fees</t>
  </si>
  <si>
    <t>Category</t>
  </si>
  <si>
    <t>Discout</t>
  </si>
  <si>
    <t>Total Fees</t>
  </si>
  <si>
    <t>Shaktitman</t>
  </si>
  <si>
    <t>BCA</t>
  </si>
  <si>
    <t>Y</t>
  </si>
  <si>
    <t>OBC</t>
  </si>
  <si>
    <t>Spiderman</t>
  </si>
  <si>
    <t>MCA</t>
  </si>
  <si>
    <t>N</t>
  </si>
  <si>
    <t>SC</t>
  </si>
  <si>
    <t>Chota Bheem</t>
  </si>
  <si>
    <t>ST</t>
  </si>
  <si>
    <t>Raju</t>
  </si>
  <si>
    <t>B.TECH</t>
  </si>
  <si>
    <t>General</t>
  </si>
  <si>
    <t>Chutki</t>
  </si>
  <si>
    <t>Doremon</t>
  </si>
  <si>
    <t>Nobita</t>
  </si>
  <si>
    <t>Sizuka</t>
  </si>
  <si>
    <t>Ninja</t>
  </si>
  <si>
    <t>Mahesh</t>
  </si>
  <si>
    <t>Niranjan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</si>
</sst>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4" tint="0.399975585192419"/>
      </right>
      <top style="thin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 style="thin">
        <color theme="4"/>
      </right>
      <top style="thin">
        <color theme="0"/>
      </top>
      <bottom style="thin">
        <color theme="4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1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8" borderId="19" applyNumberFormat="0" applyAlignment="0" applyProtection="0">
      <alignment vertical="center"/>
    </xf>
    <xf numFmtId="0" fontId="16" fillId="8" borderId="18" applyNumberFormat="0" applyAlignment="0" applyProtection="0">
      <alignment vertical="center"/>
    </xf>
    <xf numFmtId="0" fontId="17" fillId="9" borderId="20" applyNumberFormat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9" fontId="0" fillId="5" borderId="5" xfId="3" applyFont="1" applyFill="1" applyBorder="1" applyAlignment="1">
      <alignment horizontal="center"/>
    </xf>
    <xf numFmtId="9" fontId="0" fillId="0" borderId="8" xfId="3" applyFont="1" applyFill="1" applyBorder="1" applyAlignment="1">
      <alignment horizontal="center"/>
    </xf>
    <xf numFmtId="9" fontId="0" fillId="5" borderId="8" xfId="3" applyFont="1" applyFill="1" applyBorder="1" applyAlignment="1">
      <alignment horizontal="center"/>
    </xf>
    <xf numFmtId="9" fontId="0" fillId="5" borderId="11" xfId="3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tabSelected="1" zoomScale="130" zoomScaleNormal="130" workbookViewId="0">
      <selection activeCell="B11" sqref="B11"/>
    </sheetView>
  </sheetViews>
  <sheetFormatPr defaultColWidth="9" defaultRowHeight="15"/>
  <cols>
    <col min="1" max="1" width="6" customWidth="1"/>
    <col min="2" max="2" width="15.5714285714286" customWidth="1"/>
    <col min="11" max="11" width="6.14285714285714" customWidth="1"/>
    <col min="12" max="12" width="12.2857142857143" customWidth="1"/>
    <col min="13" max="13" width="8" customWidth="1"/>
    <col min="14" max="14" width="6.14285714285714" customWidth="1"/>
    <col min="15" max="15" width="12.7142857142857" customWidth="1"/>
    <col min="16" max="16" width="11" customWidth="1"/>
    <col min="17" max="17" width="16.1428571428571" customWidth="1"/>
    <col min="18" max="18" width="10" customWidth="1"/>
    <col min="19" max="19" width="8.71428571428571" customWidth="1"/>
    <col min="20" max="20" width="10.7142857142857" customWidth="1"/>
  </cols>
  <sheetData>
    <row r="1" ht="15.75" spans="1:2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5.75" spans="1:2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 spans="1:20">
      <c r="A3" s="4">
        <v>1</v>
      </c>
      <c r="B3" s="5" t="s">
        <v>21</v>
      </c>
      <c r="C3" s="6">
        <v>85</v>
      </c>
      <c r="D3" s="6">
        <v>90</v>
      </c>
      <c r="E3" s="6">
        <v>80</v>
      </c>
      <c r="F3" s="6">
        <v>85</v>
      </c>
      <c r="G3" s="6">
        <v>88</v>
      </c>
      <c r="H3" s="6">
        <v>92</v>
      </c>
      <c r="I3" s="6">
        <v>87</v>
      </c>
      <c r="J3" s="6">
        <v>90</v>
      </c>
      <c r="K3" s="6">
        <f>SUM(C3:J3)</f>
        <v>697</v>
      </c>
      <c r="L3" s="15">
        <f>K3/800</f>
        <v>0.87125</v>
      </c>
      <c r="M3" s="6" t="s">
        <v>22</v>
      </c>
      <c r="N3" s="6" t="str">
        <f>IF(M3="BCA","50000",IF(M3="MCA","70000",IF(M3="B.TECH","80000")))</f>
        <v>50000</v>
      </c>
      <c r="O3" s="6">
        <f>IF(L3&gt;=95%,N3*20%,IF(L3&gt;=80%,N3*10%,IF(L3&gt;=70%,N3*5%,"0")))</f>
        <v>5000</v>
      </c>
      <c r="P3" s="6" t="s">
        <v>23</v>
      </c>
      <c r="Q3" s="6" t="str">
        <f>IF(P3="Y","2000","0")</f>
        <v>2000</v>
      </c>
      <c r="R3" s="6" t="s">
        <v>24</v>
      </c>
      <c r="S3" s="6">
        <f>IF(R3="ST",N3*0.4,IF(R3="SC",N3*0.5,IF(R3="OBC",N3*0.3,IF(R3="General",N3*0))))</f>
        <v>15000</v>
      </c>
      <c r="T3" s="19">
        <f>N3+Q3-O3-S3</f>
        <v>32000</v>
      </c>
    </row>
    <row r="4" spans="1:20">
      <c r="A4" s="7">
        <v>2</v>
      </c>
      <c r="B4" s="8" t="s">
        <v>25</v>
      </c>
      <c r="C4" s="9">
        <v>70</v>
      </c>
      <c r="D4" s="9">
        <v>75</v>
      </c>
      <c r="E4" s="9">
        <v>65</v>
      </c>
      <c r="F4" s="9">
        <v>72</v>
      </c>
      <c r="G4" s="9">
        <v>78</v>
      </c>
      <c r="H4" s="9">
        <v>68</v>
      </c>
      <c r="I4" s="9">
        <v>70</v>
      </c>
      <c r="J4" s="9">
        <v>75</v>
      </c>
      <c r="K4" s="9">
        <f t="shared" ref="K4:K13" si="0">SUM(C4:J4)</f>
        <v>573</v>
      </c>
      <c r="L4" s="16">
        <f t="shared" ref="L4:L13" si="1">K4/800</f>
        <v>0.71625</v>
      </c>
      <c r="M4" s="9" t="s">
        <v>26</v>
      </c>
      <c r="N4" s="9" t="str">
        <f t="shared" ref="N4:N13" si="2">IF(M4="BCA","50000",IF(M4="MCA","70000",IF(M4="B.TECH","80000")))</f>
        <v>70000</v>
      </c>
      <c r="O4" s="9">
        <f t="shared" ref="O4:O13" si="3">IF(L4&gt;=95%,N4*20%,IF(L4&gt;=80%,N4*10%,IF(L4&gt;=70%,N4*5%,"0")))</f>
        <v>3500</v>
      </c>
      <c r="P4" s="9" t="s">
        <v>27</v>
      </c>
      <c r="Q4" s="9" t="str">
        <f t="shared" ref="Q4:Q13" si="4">IF(P4="Y","2000","0")</f>
        <v>0</v>
      </c>
      <c r="R4" s="9" t="s">
        <v>28</v>
      </c>
      <c r="S4" s="9">
        <f t="shared" ref="S4:S13" si="5">IF(R4="ST",N4*0.4,IF(R4="SC",N4*0.5,IF(R4="OBC",N4*0.3,IF(R4="General",N4*0))))</f>
        <v>35000</v>
      </c>
      <c r="T4" s="20">
        <f t="shared" ref="T4:T13" si="6">N4+Q4-O4-S4</f>
        <v>31500</v>
      </c>
    </row>
    <row r="5" spans="1:20">
      <c r="A5" s="7">
        <v>3</v>
      </c>
      <c r="B5" s="10" t="s">
        <v>29</v>
      </c>
      <c r="C5" s="11">
        <v>92</v>
      </c>
      <c r="D5" s="11">
        <v>88</v>
      </c>
      <c r="E5" s="11">
        <v>95</v>
      </c>
      <c r="F5" s="11">
        <v>90</v>
      </c>
      <c r="G5" s="11">
        <v>87</v>
      </c>
      <c r="H5" s="11">
        <v>93</v>
      </c>
      <c r="I5" s="11">
        <v>88</v>
      </c>
      <c r="J5" s="11">
        <v>92</v>
      </c>
      <c r="K5" s="11">
        <f t="shared" si="0"/>
        <v>725</v>
      </c>
      <c r="L5" s="17">
        <f t="shared" si="1"/>
        <v>0.90625</v>
      </c>
      <c r="M5" s="11" t="s">
        <v>22</v>
      </c>
      <c r="N5" s="11" t="str">
        <f t="shared" si="2"/>
        <v>50000</v>
      </c>
      <c r="O5" s="11">
        <f t="shared" si="3"/>
        <v>5000</v>
      </c>
      <c r="P5" s="11" t="s">
        <v>23</v>
      </c>
      <c r="Q5" s="11" t="str">
        <f t="shared" si="4"/>
        <v>2000</v>
      </c>
      <c r="R5" s="11" t="s">
        <v>30</v>
      </c>
      <c r="S5" s="11">
        <f t="shared" si="5"/>
        <v>20000</v>
      </c>
      <c r="T5" s="21">
        <f t="shared" si="6"/>
        <v>27000</v>
      </c>
    </row>
    <row r="6" spans="1:20">
      <c r="A6" s="7">
        <v>4</v>
      </c>
      <c r="B6" s="8" t="s">
        <v>31</v>
      </c>
      <c r="C6" s="9">
        <v>80</v>
      </c>
      <c r="D6" s="9">
        <v>82</v>
      </c>
      <c r="E6" s="9">
        <v>85</v>
      </c>
      <c r="F6" s="9">
        <v>88</v>
      </c>
      <c r="G6" s="9">
        <v>80</v>
      </c>
      <c r="H6" s="9">
        <v>85</v>
      </c>
      <c r="I6" s="9">
        <v>83</v>
      </c>
      <c r="J6" s="9">
        <v>86</v>
      </c>
      <c r="K6" s="9">
        <f t="shared" si="0"/>
        <v>669</v>
      </c>
      <c r="L6" s="16">
        <f t="shared" si="1"/>
        <v>0.83625</v>
      </c>
      <c r="M6" s="9" t="s">
        <v>32</v>
      </c>
      <c r="N6" s="9" t="str">
        <f t="shared" si="2"/>
        <v>80000</v>
      </c>
      <c r="O6" s="9">
        <f t="shared" si="3"/>
        <v>8000</v>
      </c>
      <c r="P6" s="9" t="s">
        <v>27</v>
      </c>
      <c r="Q6" s="9" t="str">
        <f t="shared" si="4"/>
        <v>0</v>
      </c>
      <c r="R6" s="9" t="s">
        <v>33</v>
      </c>
      <c r="S6" s="9">
        <f t="shared" si="5"/>
        <v>0</v>
      </c>
      <c r="T6" s="20">
        <f t="shared" si="6"/>
        <v>72000</v>
      </c>
    </row>
    <row r="7" spans="1:20">
      <c r="A7" s="7">
        <v>5</v>
      </c>
      <c r="B7" s="10" t="s">
        <v>34</v>
      </c>
      <c r="C7" s="11">
        <v>75</v>
      </c>
      <c r="D7" s="11">
        <v>78</v>
      </c>
      <c r="E7" s="11">
        <v>80</v>
      </c>
      <c r="F7" s="11">
        <v>82</v>
      </c>
      <c r="G7" s="11">
        <v>76</v>
      </c>
      <c r="H7" s="11">
        <v>78</v>
      </c>
      <c r="I7" s="11">
        <v>80</v>
      </c>
      <c r="J7" s="11">
        <v>82</v>
      </c>
      <c r="K7" s="11">
        <f t="shared" si="0"/>
        <v>631</v>
      </c>
      <c r="L7" s="17">
        <f t="shared" si="1"/>
        <v>0.78875</v>
      </c>
      <c r="M7" s="11" t="s">
        <v>22</v>
      </c>
      <c r="N7" s="11" t="str">
        <f t="shared" si="2"/>
        <v>50000</v>
      </c>
      <c r="O7" s="11">
        <f t="shared" si="3"/>
        <v>2500</v>
      </c>
      <c r="P7" s="11" t="s">
        <v>27</v>
      </c>
      <c r="Q7" s="11" t="str">
        <f t="shared" si="4"/>
        <v>0</v>
      </c>
      <c r="R7" s="11" t="s">
        <v>30</v>
      </c>
      <c r="S7" s="11">
        <f t="shared" si="5"/>
        <v>20000</v>
      </c>
      <c r="T7" s="21">
        <f t="shared" si="6"/>
        <v>27500</v>
      </c>
    </row>
    <row r="8" spans="1:20">
      <c r="A8" s="7">
        <v>6</v>
      </c>
      <c r="B8" s="8" t="s">
        <v>35</v>
      </c>
      <c r="C8" s="9">
        <v>85</v>
      </c>
      <c r="D8" s="9">
        <v>86</v>
      </c>
      <c r="E8" s="9">
        <v>88</v>
      </c>
      <c r="F8" s="9">
        <v>90</v>
      </c>
      <c r="G8" s="9">
        <v>85</v>
      </c>
      <c r="H8" s="9">
        <v>88</v>
      </c>
      <c r="I8" s="9">
        <v>86</v>
      </c>
      <c r="J8" s="9">
        <v>89</v>
      </c>
      <c r="K8" s="9">
        <f t="shared" si="0"/>
        <v>697</v>
      </c>
      <c r="L8" s="16">
        <f t="shared" si="1"/>
        <v>0.87125</v>
      </c>
      <c r="M8" s="9" t="s">
        <v>32</v>
      </c>
      <c r="N8" s="9" t="str">
        <f t="shared" si="2"/>
        <v>80000</v>
      </c>
      <c r="O8" s="9">
        <f t="shared" si="3"/>
        <v>8000</v>
      </c>
      <c r="P8" s="9" t="s">
        <v>23</v>
      </c>
      <c r="Q8" s="9" t="str">
        <f t="shared" si="4"/>
        <v>2000</v>
      </c>
      <c r="R8" s="9" t="s">
        <v>28</v>
      </c>
      <c r="S8" s="9">
        <f t="shared" si="5"/>
        <v>40000</v>
      </c>
      <c r="T8" s="20">
        <f t="shared" si="6"/>
        <v>34000</v>
      </c>
    </row>
    <row r="9" spans="1:20">
      <c r="A9" s="7">
        <v>7</v>
      </c>
      <c r="B9" s="10" t="s">
        <v>36</v>
      </c>
      <c r="C9" s="11">
        <v>90</v>
      </c>
      <c r="D9" s="11">
        <v>92</v>
      </c>
      <c r="E9" s="11">
        <v>95</v>
      </c>
      <c r="F9" s="11">
        <v>92</v>
      </c>
      <c r="G9" s="11">
        <v>90</v>
      </c>
      <c r="H9" s="11">
        <v>94</v>
      </c>
      <c r="I9" s="11">
        <v>92</v>
      </c>
      <c r="J9" s="11">
        <v>95</v>
      </c>
      <c r="K9" s="11">
        <f t="shared" si="0"/>
        <v>740</v>
      </c>
      <c r="L9" s="17">
        <f t="shared" si="1"/>
        <v>0.925</v>
      </c>
      <c r="M9" s="11" t="s">
        <v>22</v>
      </c>
      <c r="N9" s="11" t="str">
        <f t="shared" si="2"/>
        <v>50000</v>
      </c>
      <c r="O9" s="11">
        <f t="shared" si="3"/>
        <v>5000</v>
      </c>
      <c r="P9" s="11" t="s">
        <v>27</v>
      </c>
      <c r="Q9" s="11" t="str">
        <f t="shared" si="4"/>
        <v>0</v>
      </c>
      <c r="R9" s="11" t="s">
        <v>24</v>
      </c>
      <c r="S9" s="11">
        <f t="shared" si="5"/>
        <v>15000</v>
      </c>
      <c r="T9" s="21">
        <f t="shared" si="6"/>
        <v>30000</v>
      </c>
    </row>
    <row r="10" spans="1:20">
      <c r="A10" s="7">
        <v>8</v>
      </c>
      <c r="B10" s="8" t="s">
        <v>37</v>
      </c>
      <c r="C10" s="9">
        <v>78</v>
      </c>
      <c r="D10" s="9">
        <v>80</v>
      </c>
      <c r="E10" s="9">
        <v>82</v>
      </c>
      <c r="F10" s="9">
        <v>85</v>
      </c>
      <c r="G10" s="9">
        <v>78</v>
      </c>
      <c r="H10" s="9">
        <v>80</v>
      </c>
      <c r="I10" s="9">
        <v>82</v>
      </c>
      <c r="J10" s="9">
        <v>85</v>
      </c>
      <c r="K10" s="9">
        <f t="shared" si="0"/>
        <v>650</v>
      </c>
      <c r="L10" s="16">
        <f t="shared" si="1"/>
        <v>0.8125</v>
      </c>
      <c r="M10" s="9" t="s">
        <v>26</v>
      </c>
      <c r="N10" s="9" t="str">
        <f t="shared" si="2"/>
        <v>70000</v>
      </c>
      <c r="O10" s="9">
        <f t="shared" si="3"/>
        <v>7000</v>
      </c>
      <c r="P10" s="9" t="s">
        <v>23</v>
      </c>
      <c r="Q10" s="9" t="str">
        <f t="shared" si="4"/>
        <v>2000</v>
      </c>
      <c r="R10" s="9" t="s">
        <v>33</v>
      </c>
      <c r="S10" s="9">
        <f t="shared" si="5"/>
        <v>0</v>
      </c>
      <c r="T10" s="20">
        <f t="shared" si="6"/>
        <v>65000</v>
      </c>
    </row>
    <row r="11" spans="1:20">
      <c r="A11" s="7">
        <v>9</v>
      </c>
      <c r="B11" s="10" t="s">
        <v>38</v>
      </c>
      <c r="C11" s="11">
        <v>85</v>
      </c>
      <c r="D11" s="11">
        <v>88</v>
      </c>
      <c r="E11" s="11">
        <v>90</v>
      </c>
      <c r="F11" s="11">
        <v>92</v>
      </c>
      <c r="G11" s="11">
        <v>85</v>
      </c>
      <c r="H11" s="11">
        <v>88</v>
      </c>
      <c r="I11" s="11">
        <v>90</v>
      </c>
      <c r="J11" s="11">
        <v>92</v>
      </c>
      <c r="K11" s="11">
        <f t="shared" si="0"/>
        <v>710</v>
      </c>
      <c r="L11" s="17">
        <f t="shared" si="1"/>
        <v>0.8875</v>
      </c>
      <c r="M11" s="11" t="s">
        <v>26</v>
      </c>
      <c r="N11" s="11" t="str">
        <f t="shared" si="2"/>
        <v>70000</v>
      </c>
      <c r="O11" s="11">
        <f t="shared" si="3"/>
        <v>7000</v>
      </c>
      <c r="P11" s="11" t="s">
        <v>27</v>
      </c>
      <c r="Q11" s="11" t="str">
        <f t="shared" si="4"/>
        <v>0</v>
      </c>
      <c r="R11" s="11" t="s">
        <v>30</v>
      </c>
      <c r="S11" s="11">
        <f t="shared" si="5"/>
        <v>28000</v>
      </c>
      <c r="T11" s="21">
        <f t="shared" si="6"/>
        <v>35000</v>
      </c>
    </row>
    <row r="12" spans="1:20">
      <c r="A12" s="7">
        <v>10</v>
      </c>
      <c r="B12" s="8" t="s">
        <v>39</v>
      </c>
      <c r="C12" s="9">
        <v>92</v>
      </c>
      <c r="D12" s="9">
        <v>95</v>
      </c>
      <c r="E12" s="9">
        <v>98</v>
      </c>
      <c r="F12" s="9">
        <v>92</v>
      </c>
      <c r="G12" s="9">
        <v>92</v>
      </c>
      <c r="H12" s="9">
        <v>95</v>
      </c>
      <c r="I12" s="9">
        <v>98</v>
      </c>
      <c r="J12" s="9">
        <v>92</v>
      </c>
      <c r="K12" s="9">
        <f t="shared" si="0"/>
        <v>754</v>
      </c>
      <c r="L12" s="16">
        <f t="shared" si="1"/>
        <v>0.9425</v>
      </c>
      <c r="M12" s="9" t="s">
        <v>32</v>
      </c>
      <c r="N12" s="9" t="str">
        <f t="shared" si="2"/>
        <v>80000</v>
      </c>
      <c r="O12" s="9">
        <f t="shared" si="3"/>
        <v>8000</v>
      </c>
      <c r="P12" s="9" t="s">
        <v>23</v>
      </c>
      <c r="Q12" s="9" t="str">
        <f t="shared" si="4"/>
        <v>2000</v>
      </c>
      <c r="R12" s="9" t="s">
        <v>24</v>
      </c>
      <c r="S12" s="9">
        <f t="shared" si="5"/>
        <v>24000</v>
      </c>
      <c r="T12" s="20">
        <f t="shared" si="6"/>
        <v>50000</v>
      </c>
    </row>
    <row r="13" spans="1:20">
      <c r="A13" s="12">
        <v>11</v>
      </c>
      <c r="B13" s="13" t="s">
        <v>40</v>
      </c>
      <c r="C13" s="14">
        <v>5</v>
      </c>
      <c r="D13" s="14">
        <v>10</v>
      </c>
      <c r="E13" s="14">
        <v>8</v>
      </c>
      <c r="F13" s="14">
        <v>6</v>
      </c>
      <c r="G13" s="14">
        <v>7</v>
      </c>
      <c r="H13" s="14">
        <v>5</v>
      </c>
      <c r="I13" s="14">
        <v>10</v>
      </c>
      <c r="J13" s="14">
        <v>8</v>
      </c>
      <c r="K13" s="14">
        <f t="shared" si="0"/>
        <v>59</v>
      </c>
      <c r="L13" s="18">
        <f t="shared" si="1"/>
        <v>0.07375</v>
      </c>
      <c r="M13" s="14" t="s">
        <v>26</v>
      </c>
      <c r="N13" s="14" t="str">
        <f t="shared" si="2"/>
        <v>70000</v>
      </c>
      <c r="O13" s="14" t="str">
        <f t="shared" si="3"/>
        <v>0</v>
      </c>
      <c r="P13" s="14" t="s">
        <v>23</v>
      </c>
      <c r="Q13" s="14" t="str">
        <f t="shared" si="4"/>
        <v>2000</v>
      </c>
      <c r="R13" s="14" t="s">
        <v>28</v>
      </c>
      <c r="S13" s="14">
        <f t="shared" si="5"/>
        <v>35000</v>
      </c>
      <c r="T13" s="22">
        <f t="shared" si="6"/>
        <v>37000</v>
      </c>
    </row>
    <row r="16" spans="13:17">
      <c r="M16" t="str">
        <f>UPPER(L16)</f>
        <v/>
      </c>
      <c r="N16" t="str">
        <f>LOWER(M16)</f>
        <v/>
      </c>
      <c r="O16">
        <f>_xlfn.UNICODE("A")</f>
        <v>65</v>
      </c>
      <c r="Q16" t="str">
        <f>_xlfn.UNICHAR(65)</f>
        <v>A</v>
      </c>
    </row>
  </sheetData>
  <mergeCells count="1">
    <mergeCell ref="A1:T1"/>
  </mergeCells>
  <dataValidations count="1">
    <dataValidation type="list" allowBlank="1" showInputMessage="1" showErrorMessage="1" errorTitle="INVALID COURSE" error="ERROR" sqref="M3:M13">
      <formula1>"BCA,MCA,B.TECH"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raosh</cp:lastModifiedBy>
  <dcterms:created xsi:type="dcterms:W3CDTF">2024-03-05T09:57:00Z</dcterms:created>
  <dcterms:modified xsi:type="dcterms:W3CDTF">2024-03-06T13:58:46Z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E2B695E09CB9424AA5301F105E7B118C_13</vt:lpwstr>
  </property>
  <property fmtid="{D5CDD505-2E9C-101B-9397-08002B2CF9AE}" pid="3" name="KSOProductBuildVer">
    <vt:lpwstr>1033-12.2.0.13489</vt:lpwstr>
  </property>
</Properties>
</file>