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phael\Desktop\Insper\1º semestre\Instrumentação e medição\"/>
    </mc:Choice>
  </mc:AlternateContent>
  <bookViews>
    <workbookView xWindow="0" yWindow="0" windowWidth="12276" windowHeight="2568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F10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5" i="1" l="1"/>
  <c r="C5" i="1"/>
  <c r="B25" i="1"/>
  <c r="B26" i="1" l="1"/>
</calcChain>
</file>

<file path=xl/sharedStrings.xml><?xml version="1.0" encoding="utf-8"?>
<sst xmlns="http://schemas.openxmlformats.org/spreadsheetml/2006/main" count="58" uniqueCount="51">
  <si>
    <t>Potenciometro</t>
  </si>
  <si>
    <t>Valores</t>
  </si>
  <si>
    <t>Média</t>
  </si>
  <si>
    <t>Desvio Padrão</t>
  </si>
  <si>
    <t>Desvio(Termo - Média)^2</t>
  </si>
  <si>
    <t xml:space="preserve">Média </t>
  </si>
  <si>
    <t>Rx</t>
  </si>
  <si>
    <t>Frequência</t>
  </si>
  <si>
    <t>Intervalo</t>
  </si>
  <si>
    <t>199.7 - 202.7</t>
  </si>
  <si>
    <t>202.8 - 205.8</t>
  </si>
  <si>
    <t>205.9 - 208.9</t>
  </si>
  <si>
    <t>209 - 212</t>
  </si>
  <si>
    <t xml:space="preserve">212,1 - 215,1 </t>
  </si>
  <si>
    <t>215,2 - 218,3</t>
  </si>
  <si>
    <t>±  2.0</t>
  </si>
  <si>
    <t>Cálculo do Rx:</t>
  </si>
  <si>
    <t xml:space="preserve">               Rx = </t>
  </si>
  <si>
    <t>Cálculo da incerteza:</t>
  </si>
  <si>
    <t xml:space="preserve"> Resistência </t>
  </si>
  <si>
    <t>0.009        X</t>
  </si>
  <si>
    <t>Resistor</t>
  </si>
  <si>
    <t>Valor Real</t>
  </si>
  <si>
    <t>Incerteza</t>
  </si>
  <si>
    <r>
      <t xml:space="preserve">Medição dos resistores (em </t>
    </r>
    <r>
      <rPr>
        <b/>
        <sz val="11"/>
        <color rgb="FF000000"/>
        <rFont val="Calibri"/>
        <family val="2"/>
      </rPr>
      <t>Ω</t>
    </r>
    <r>
      <rPr>
        <b/>
        <i/>
        <sz val="11"/>
        <color rgb="FF000000"/>
        <rFont val="Calibri"/>
        <family val="2"/>
      </rPr>
      <t>) :</t>
    </r>
  </si>
  <si>
    <t>Medição dos resistores R1 e R2:</t>
  </si>
  <si>
    <t>Voltagem utilizada (em V):</t>
  </si>
  <si>
    <t xml:space="preserve">               V =</t>
  </si>
  <si>
    <t>R1/R2</t>
  </si>
  <si>
    <t>Incerteza em</t>
  </si>
  <si>
    <t xml:space="preserve">       Propagação da incerteza:</t>
  </si>
  <si>
    <t>Rx = Rv . (R1/R2)</t>
  </si>
  <si>
    <t>Rx = 211.8 x  (5.2/508.5)</t>
  </si>
  <si>
    <t xml:space="preserve">Rx </t>
  </si>
  <si>
    <t>αz1 / Z1 = √((αa/A)^2 + (αb/B)^2)</t>
  </si>
  <si>
    <t>R1 = 500</t>
  </si>
  <si>
    <t>R2 = 5.1</t>
  </si>
  <si>
    <t xml:space="preserve">    ±  </t>
  </si>
  <si>
    <t xml:space="preserve">    ± </t>
  </si>
  <si>
    <t xml:space="preserve">     Fórmula</t>
  </si>
  <si>
    <t>Resultafos finais:</t>
  </si>
  <si>
    <t>Resistência calculada</t>
  </si>
  <si>
    <t>R1</t>
  </si>
  <si>
    <t>R2</t>
  </si>
  <si>
    <t>Rv</t>
  </si>
  <si>
    <t>199.7-202.7</t>
  </si>
  <si>
    <t>202.8-205.8</t>
  </si>
  <si>
    <t>205.9-208.9</t>
  </si>
  <si>
    <t>209-212</t>
  </si>
  <si>
    <t xml:space="preserve">212,1-215,1 </t>
  </si>
  <si>
    <t>215,2-218,3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</si>
</sst>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2" fillId="2" borderId="1" xfId="0" applyFont="1" applyFill="1" applyBorder="1"/>
    <xf numFmtId="0" fontId="3" fillId="0" borderId="2" xfId="0" applyFont="1" applyBorder="1"/>
    <xf numFmtId="0" fontId="2" fillId="5" borderId="0" xfId="0" applyFont="1" applyFill="1" applyBorder="1"/>
    <xf numFmtId="164" fontId="1" fillId="3" borderId="1" xfId="0" applyNumberFormat="1" applyFont="1" applyFill="1" applyBorder="1"/>
    <xf numFmtId="164" fontId="0" fillId="3" borderId="1" xfId="0" applyNumberFormat="1" applyFill="1" applyBorder="1"/>
    <xf numFmtId="164" fontId="0" fillId="0" borderId="2" xfId="0" applyNumberFormat="1" applyBorder="1"/>
    <xf numFmtId="164" fontId="0" fillId="5" borderId="0" xfId="0" applyNumberFormat="1" applyFill="1" applyBorder="1"/>
    <xf numFmtId="164" fontId="0" fillId="4" borderId="0" xfId="0" applyNumberFormat="1" applyFill="1" applyBorder="1"/>
    <xf numFmtId="164" fontId="4" fillId="4" borderId="0" xfId="0" applyNumberFormat="1" applyFont="1" applyFill="1" applyBorder="1"/>
    <xf numFmtId="0" fontId="0" fillId="5" borderId="0" xfId="0" applyFill="1"/>
    <xf numFmtId="164" fontId="5" fillId="5" borderId="0" xfId="0" applyNumberFormat="1" applyFont="1" applyFill="1" applyBorder="1"/>
    <xf numFmtId="0" fontId="0" fillId="0" borderId="1" xfId="0" applyBorder="1"/>
    <xf numFmtId="0" fontId="0" fillId="7" borderId="2" xfId="0" applyFill="1" applyBorder="1"/>
    <xf numFmtId="0" fontId="7" fillId="7" borderId="0" xfId="0" applyFont="1" applyFill="1" applyBorder="1"/>
    <xf numFmtId="0" fontId="0" fillId="7" borderId="0" xfId="0" applyFill="1" applyBorder="1"/>
    <xf numFmtId="0" fontId="8" fillId="7" borderId="0" xfId="0" applyFont="1" applyFill="1" applyBorder="1"/>
    <xf numFmtId="0" fontId="6" fillId="7" borderId="0" xfId="0" applyFont="1" applyFill="1" applyBorder="1"/>
    <xf numFmtId="0" fontId="9" fillId="7" borderId="0" xfId="0" applyFont="1" applyFill="1" applyBorder="1"/>
    <xf numFmtId="164" fontId="0" fillId="7" borderId="0" xfId="0" applyNumberFormat="1" applyFill="1" applyBorder="1"/>
    <xf numFmtId="164" fontId="5" fillId="7" borderId="1" xfId="0" applyNumberFormat="1" applyFont="1" applyFill="1" applyBorder="1"/>
    <xf numFmtId="0" fontId="5" fillId="7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 applyBorder="1" applyAlignment="1">
      <alignment horizontal="right"/>
    </xf>
    <xf numFmtId="0" fontId="0" fillId="8" borderId="0" xfId="0" applyFill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164" fontId="6" fillId="7" borderId="0" xfId="0" applyNumberFormat="1" applyFont="1" applyFill="1"/>
    <xf numFmtId="0" fontId="0" fillId="7" borderId="0" xfId="0" applyFill="1"/>
    <xf numFmtId="0" fontId="0" fillId="7" borderId="2" xfId="0" applyFill="1" applyBorder="1" applyAlignment="1">
      <alignment horizontal="right"/>
    </xf>
    <xf numFmtId="164" fontId="8" fillId="7" borderId="3" xfId="0" applyNumberFormat="1" applyFont="1" applyFill="1" applyBorder="1"/>
    <xf numFmtId="164" fontId="6" fillId="7" borderId="6" xfId="0" applyNumberFormat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164" fontId="6" fillId="7" borderId="4" xfId="0" applyNumberFormat="1" applyFont="1" applyFill="1" applyBorder="1" applyAlignment="1">
      <alignment horizontal="left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0" fillId="6" borderId="1" xfId="0" applyFill="1" applyBorder="1"/>
    <xf numFmtId="2" fontId="0" fillId="6" borderId="1" xfId="0" applyNumberFormat="1" applyFill="1" applyBorder="1"/>
    <xf numFmtId="2" fontId="0" fillId="5" borderId="0" xfId="0" applyNumberFormat="1" applyFill="1"/>
    <xf numFmtId="0" fontId="0" fillId="9" borderId="0" xfId="0" applyFill="1"/>
    <xf numFmtId="0" fontId="0" fillId="9" borderId="1" xfId="0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layout>
        <c:manualLayout>
          <c:xMode val="edge"/>
          <c:yMode val="edge"/>
          <c:x val="0.36146694214876035"/>
          <c:y val="5.0847457627118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Plan2!$B$2</c:f>
              <c:strCache>
                <c:ptCount val="1"/>
                <c:pt idx="0">
                  <c:v>Frequência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Plan2!$A$3:$A$8</c:f>
              <c:strCache>
                <c:ptCount val="6"/>
                <c:pt idx="0">
                  <c:v>199.7 - 202.7</c:v>
                </c:pt>
                <c:pt idx="1">
                  <c:v>202.8 - 205.8</c:v>
                </c:pt>
                <c:pt idx="2">
                  <c:v>205.9 - 208.9</c:v>
                </c:pt>
                <c:pt idx="3">
                  <c:v>209 - 212</c:v>
                </c:pt>
                <c:pt idx="4">
                  <c:v>212,1 - 215,1 </c:v>
                </c:pt>
                <c:pt idx="5">
                  <c:v>215,2 - 218,3</c:v>
                </c:pt>
              </c:strCache>
            </c:strRef>
          </c:cat>
          <c:val>
            <c:numRef>
              <c:f>Plan2!$B$3:$B$8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3730256"/>
        <c:axId val="323730648"/>
      </c:barChart>
      <c:catAx>
        <c:axId val="3237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730648"/>
        <c:crosses val="autoZero"/>
        <c:auto val="1"/>
        <c:lblAlgn val="ctr"/>
        <c:lblOffset val="100"/>
        <c:noMultiLvlLbl val="0"/>
      </c:catAx>
      <c:valAx>
        <c:axId val="3237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7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Plan2!$B$2</c:f>
              <c:strCache>
                <c:ptCount val="1"/>
                <c:pt idx="0">
                  <c:v>Frequência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Plan2!$A$3:$A$8</c:f>
              <c:strCache>
                <c:ptCount val="6"/>
                <c:pt idx="0">
                  <c:v>199.7 - 202.7</c:v>
                </c:pt>
                <c:pt idx="1">
                  <c:v>202.8 - 205.8</c:v>
                </c:pt>
                <c:pt idx="2">
                  <c:v>205.9 - 208.9</c:v>
                </c:pt>
                <c:pt idx="3">
                  <c:v>209 - 212</c:v>
                </c:pt>
                <c:pt idx="4">
                  <c:v>212,1 - 215,1 </c:v>
                </c:pt>
                <c:pt idx="5">
                  <c:v>215,2 - 218,3</c:v>
                </c:pt>
              </c:strCache>
            </c:strRef>
          </c:cat>
          <c:val>
            <c:numRef>
              <c:f>Plan2!$B$3:$B$8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732608"/>
        <c:axId val="323733000"/>
      </c:barChart>
      <c:catAx>
        <c:axId val="3237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733000"/>
        <c:crosses val="autoZero"/>
        <c:auto val="1"/>
        <c:lblAlgn val="ctr"/>
        <c:lblOffset val="100"/>
        <c:noMultiLvlLbl val="0"/>
      </c:catAx>
      <c:valAx>
        <c:axId val="3237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7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670560</xdr:colOff>
      <xdr:row>3</xdr:row>
      <xdr:rowOff>0</xdr:rowOff>
    </xdr:to>
    <xdr:sp macro="" textlink="">
      <xdr:nvSpPr>
        <xdr:cNvPr id="2" name="CaixaDeTexto 1"/>
        <xdr:cNvSpPr txBox="1"/>
      </xdr:nvSpPr>
      <xdr:spPr>
        <a:xfrm>
          <a:off x="0" y="0"/>
          <a:ext cx="3672840" cy="54864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800" b="1" i="0">
              <a:latin typeface="Arial" panose="020B0604020202020204" pitchFamily="34" charset="0"/>
              <a:cs typeface="Arial" panose="020B0604020202020204" pitchFamily="34" charset="0"/>
            </a:rPr>
            <a:t>                     </a:t>
          </a:r>
          <a:r>
            <a:rPr lang="pt-BR" sz="1000" b="1" i="0">
              <a:latin typeface="Arial" panose="020B0604020202020204" pitchFamily="34" charset="0"/>
              <a:cs typeface="Arial" panose="020B0604020202020204" pitchFamily="34" charset="0"/>
            </a:rPr>
            <a:t>Raphael Andre Marques</a:t>
          </a:r>
          <a:r>
            <a:rPr lang="pt-BR" sz="1000" b="1" i="0" baseline="0">
              <a:latin typeface="Arial" panose="020B0604020202020204" pitchFamily="34" charset="0"/>
              <a:cs typeface="Arial" panose="020B0604020202020204" pitchFamily="34" charset="0"/>
            </a:rPr>
            <a:t> da Costa    22/03/2016</a:t>
          </a:r>
        </a:p>
        <a:p>
          <a:pPr algn="ctr"/>
          <a:r>
            <a:rPr lang="pt-BR" sz="1000" b="1" i="0" baseline="0">
              <a:latin typeface="Arial" panose="020B0604020202020204" pitchFamily="34" charset="0"/>
              <a:cs typeface="Arial" panose="020B0604020202020204" pitchFamily="34" charset="0"/>
            </a:rPr>
            <a:t>    Insper                                                                            Ponte de Wheatstone e o Resistor de 2,4 </a:t>
          </a:r>
          <a:r>
            <a:rPr lang="el-GR" sz="1000" b="1" i="0" baseline="0">
              <a:latin typeface="Arial" panose="020B0604020202020204" pitchFamily="34" charset="0"/>
              <a:cs typeface="Arial" panose="020B0604020202020204" pitchFamily="34" charset="0"/>
            </a:rPr>
            <a:t>Ω</a:t>
          </a:r>
          <a:endParaRPr lang="pt-BR" sz="1000" b="1" i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6</xdr:col>
      <xdr:colOff>59266</xdr:colOff>
      <xdr:row>22</xdr:row>
      <xdr:rowOff>183727</xdr:rowOff>
    </xdr:from>
    <xdr:to>
      <xdr:col>10</xdr:col>
      <xdr:colOff>1316566</xdr:colOff>
      <xdr:row>35</xdr:row>
      <xdr:rowOff>54187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2"/>
  <sheetViews>
    <sheetView tabSelected="1" zoomScale="90" zoomScaleNormal="90" workbookViewId="0">
      <selection activeCell="G31" sqref="G31"/>
    </sheetView>
  </sheetViews>
  <sheetFormatPr defaultRowHeight="14.4" x14ac:dyDescent="0.3"/>
  <cols>
    <col min="1" max="1" width="13.44140625" customWidth="1"/>
    <col min="3" max="3" width="21.44140625" customWidth="1"/>
    <col min="4" max="4" width="11.44140625" customWidth="1"/>
    <col min="5" max="5" width="0.109375" hidden="1" customWidth="1"/>
    <col min="6" max="6" width="10.5546875" customWidth="1"/>
    <col min="7" max="7" width="9.6640625" customWidth="1"/>
    <col min="10" max="10" width="12" customWidth="1"/>
    <col min="11" max="11" width="29.33203125" customWidth="1"/>
  </cols>
  <sheetData>
    <row r="4" spans="1:12" x14ac:dyDescent="0.3">
      <c r="A4" s="7" t="s">
        <v>0</v>
      </c>
      <c r="B4" s="7" t="s">
        <v>1</v>
      </c>
      <c r="C4" s="8" t="s">
        <v>4</v>
      </c>
      <c r="D4" s="6" t="s">
        <v>5</v>
      </c>
      <c r="E4" s="1"/>
      <c r="F4" s="4"/>
    </row>
    <row r="5" spans="1:12" x14ac:dyDescent="0.3">
      <c r="A5" s="2">
        <v>1</v>
      </c>
      <c r="B5" s="2">
        <v>200</v>
      </c>
      <c r="C5" s="12">
        <f xml:space="preserve"> (B5 - $D$5)^2</f>
        <v>138.18002500000057</v>
      </c>
      <c r="D5" s="14">
        <f>SUM(B5:B24)/20</f>
        <v>211.75500000000002</v>
      </c>
      <c r="E5" s="1"/>
      <c r="F5" s="15" t="s">
        <v>15</v>
      </c>
    </row>
    <row r="6" spans="1:12" x14ac:dyDescent="0.3">
      <c r="A6" s="2">
        <v>2</v>
      </c>
      <c r="B6" s="2">
        <v>199.7</v>
      </c>
      <c r="C6" s="12">
        <f t="shared" ref="C6:D24" si="0" xml:space="preserve"> (B6 - $D$5)^2</f>
        <v>145.32302500000085</v>
      </c>
      <c r="D6" s="9" t="s">
        <v>6</v>
      </c>
      <c r="E6" s="1"/>
      <c r="F6" s="5"/>
      <c r="G6" s="16"/>
      <c r="J6" s="29" t="s">
        <v>30</v>
      </c>
      <c r="K6" s="28"/>
      <c r="L6" s="28"/>
    </row>
    <row r="7" spans="1:12" x14ac:dyDescent="0.3">
      <c r="A7" s="2">
        <v>3</v>
      </c>
      <c r="B7" s="2">
        <v>199.7</v>
      </c>
      <c r="C7" s="12">
        <f t="shared" si="0"/>
        <v>145.32302500000085</v>
      </c>
      <c r="D7" s="17" t="s">
        <v>16</v>
      </c>
      <c r="E7" s="1"/>
      <c r="F7" s="5"/>
      <c r="G7" s="16"/>
      <c r="J7" s="42" t="s">
        <v>29</v>
      </c>
      <c r="K7" s="43" t="s">
        <v>39</v>
      </c>
      <c r="L7" s="42" t="s">
        <v>23</v>
      </c>
    </row>
    <row r="8" spans="1:12" x14ac:dyDescent="0.3">
      <c r="A8" s="2">
        <v>4</v>
      </c>
      <c r="B8" s="2">
        <v>210.4</v>
      </c>
      <c r="C8" s="12">
        <f t="shared" si="0"/>
        <v>1.8360250000000493</v>
      </c>
      <c r="D8" s="13" t="s">
        <v>31</v>
      </c>
      <c r="E8" s="1"/>
      <c r="F8" s="5"/>
      <c r="G8" s="16"/>
      <c r="J8" s="44" t="s">
        <v>28</v>
      </c>
      <c r="K8" s="44" t="s">
        <v>34</v>
      </c>
      <c r="L8" s="45">
        <f xml:space="preserve"> SQRT((H19/F19)^2 + (H18/F18)^2)</f>
        <v>2.1336662181275026E-2</v>
      </c>
    </row>
    <row r="9" spans="1:12" x14ac:dyDescent="0.3">
      <c r="A9" s="2">
        <v>5</v>
      </c>
      <c r="B9" s="2">
        <v>211.3</v>
      </c>
      <c r="C9" s="12">
        <f t="shared" si="0"/>
        <v>0.20702500000001137</v>
      </c>
      <c r="D9" s="5" t="s">
        <v>32</v>
      </c>
      <c r="F9" s="16"/>
      <c r="G9" s="16"/>
      <c r="J9" s="44" t="s">
        <v>33</v>
      </c>
      <c r="K9" s="44" t="s">
        <v>34</v>
      </c>
      <c r="L9" s="45">
        <f>SQRT((B26/B25)^2 + L8^2)</f>
        <v>3.3383034958937019E-2</v>
      </c>
    </row>
    <row r="10" spans="1:12" x14ac:dyDescent="0.3">
      <c r="A10" s="2">
        <v>6</v>
      </c>
      <c r="B10" s="2">
        <v>212.3</v>
      </c>
      <c r="C10" s="12">
        <f t="shared" si="0"/>
        <v>0.29702499999998638</v>
      </c>
      <c r="D10" s="5" t="s">
        <v>17</v>
      </c>
      <c r="F10" s="46">
        <f>(B25*5.2)/508.5</f>
        <v>2.1654395280235992</v>
      </c>
      <c r="G10" s="16"/>
    </row>
    <row r="11" spans="1:12" x14ac:dyDescent="0.3">
      <c r="A11" s="2">
        <v>7</v>
      </c>
      <c r="B11" s="2">
        <v>217.4</v>
      </c>
      <c r="C11" s="12">
        <f t="shared" si="0"/>
        <v>31.866024999999794</v>
      </c>
      <c r="D11" s="1"/>
    </row>
    <row r="12" spans="1:12" x14ac:dyDescent="0.3">
      <c r="A12" s="2">
        <v>8</v>
      </c>
      <c r="B12" s="2">
        <v>211.4</v>
      </c>
      <c r="C12" s="12">
        <f t="shared" si="0"/>
        <v>0.1260250000000129</v>
      </c>
      <c r="D12" s="20" t="s">
        <v>25</v>
      </c>
      <c r="E12" s="1"/>
      <c r="F12" s="21"/>
      <c r="G12" s="21"/>
      <c r="H12" s="35"/>
    </row>
    <row r="13" spans="1:12" x14ac:dyDescent="0.3">
      <c r="A13" s="2">
        <v>9</v>
      </c>
      <c r="B13" s="2">
        <v>217.7</v>
      </c>
      <c r="C13" s="12">
        <f t="shared" si="0"/>
        <v>35.343024999999578</v>
      </c>
      <c r="D13" s="22" t="s">
        <v>18</v>
      </c>
      <c r="E13" s="1"/>
      <c r="F13" s="21"/>
      <c r="G13" s="21"/>
      <c r="H13" s="35"/>
    </row>
    <row r="14" spans="1:12" x14ac:dyDescent="0.3">
      <c r="A14" s="2">
        <v>10</v>
      </c>
      <c r="B14" s="2">
        <v>213.4</v>
      </c>
      <c r="C14" s="12">
        <f t="shared" si="0"/>
        <v>2.70602499999994</v>
      </c>
      <c r="D14" s="23" t="s">
        <v>20</v>
      </c>
      <c r="E14" s="1"/>
      <c r="F14" s="21" t="s">
        <v>19</v>
      </c>
      <c r="G14" s="21">
        <v>0.1</v>
      </c>
      <c r="H14" s="35"/>
    </row>
    <row r="15" spans="1:12" x14ac:dyDescent="0.3">
      <c r="A15" s="2">
        <v>11</v>
      </c>
      <c r="B15" s="2">
        <v>211.5</v>
      </c>
      <c r="C15" s="12">
        <f t="shared" si="0"/>
        <v>6.502500000001217E-2</v>
      </c>
      <c r="D15" s="24"/>
      <c r="E15" s="1"/>
      <c r="F15" s="21"/>
      <c r="G15" s="25"/>
      <c r="H15" s="35"/>
    </row>
    <row r="16" spans="1:12" x14ac:dyDescent="0.3">
      <c r="A16" s="2">
        <v>12</v>
      </c>
      <c r="B16" s="2">
        <v>212.1</v>
      </c>
      <c r="C16" s="12">
        <f t="shared" si="0"/>
        <v>0.11902499999997961</v>
      </c>
      <c r="D16" s="24" t="s">
        <v>24</v>
      </c>
      <c r="E16" s="1"/>
      <c r="F16" s="21"/>
      <c r="G16" s="25"/>
      <c r="H16" s="35"/>
      <c r="J16" s="47"/>
      <c r="K16" s="47" t="s">
        <v>40</v>
      </c>
      <c r="L16" s="47"/>
    </row>
    <row r="17" spans="1:12" x14ac:dyDescent="0.3">
      <c r="A17" s="2">
        <v>13</v>
      </c>
      <c r="B17" s="2">
        <v>217.3</v>
      </c>
      <c r="C17" s="12">
        <f t="shared" si="0"/>
        <v>30.747024999999862</v>
      </c>
      <c r="D17" s="26" t="s">
        <v>21</v>
      </c>
      <c r="E17" s="18"/>
      <c r="F17" s="27" t="s">
        <v>22</v>
      </c>
      <c r="G17" s="37" t="s">
        <v>23</v>
      </c>
      <c r="H17" s="34"/>
      <c r="J17" s="48" t="s">
        <v>21</v>
      </c>
      <c r="K17" s="48" t="s">
        <v>41</v>
      </c>
      <c r="L17" s="48" t="s">
        <v>23</v>
      </c>
    </row>
    <row r="18" spans="1:12" x14ac:dyDescent="0.3">
      <c r="A18" s="2">
        <v>14</v>
      </c>
      <c r="B18" s="2">
        <v>211.6</v>
      </c>
      <c r="C18" s="12">
        <f t="shared" si="0"/>
        <v>2.4025000000009164E-2</v>
      </c>
      <c r="D18" s="33" t="s">
        <v>35</v>
      </c>
      <c r="E18" s="18"/>
      <c r="F18" s="36">
        <v>508.5</v>
      </c>
      <c r="G18" s="39" t="s">
        <v>37</v>
      </c>
      <c r="H18" s="40">
        <v>4.7</v>
      </c>
      <c r="J18" s="48" t="s">
        <v>42</v>
      </c>
      <c r="K18" s="48">
        <v>508.5</v>
      </c>
      <c r="L18" s="48">
        <v>4.7</v>
      </c>
    </row>
    <row r="19" spans="1:12" x14ac:dyDescent="0.3">
      <c r="A19" s="2">
        <v>15</v>
      </c>
      <c r="B19" s="2">
        <v>214.6</v>
      </c>
      <c r="C19" s="12">
        <f t="shared" si="0"/>
        <v>8.0940249999998315</v>
      </c>
      <c r="D19" s="33" t="s">
        <v>36</v>
      </c>
      <c r="E19" s="18"/>
      <c r="F19" s="19">
        <v>5.2</v>
      </c>
      <c r="G19" s="38" t="s">
        <v>38</v>
      </c>
      <c r="H19" s="41">
        <v>0.1</v>
      </c>
      <c r="J19" s="48" t="s">
        <v>43</v>
      </c>
      <c r="K19" s="48">
        <v>5.2</v>
      </c>
      <c r="L19" s="48">
        <v>0.1</v>
      </c>
    </row>
    <row r="20" spans="1:12" x14ac:dyDescent="0.3">
      <c r="A20" s="2">
        <v>16</v>
      </c>
      <c r="B20" s="2">
        <v>216.5</v>
      </c>
      <c r="C20" s="12">
        <f t="shared" si="0"/>
        <v>22.515024999999774</v>
      </c>
      <c r="D20" s="1"/>
      <c r="J20" s="48" t="s">
        <v>6</v>
      </c>
      <c r="K20" s="48">
        <v>2.17</v>
      </c>
      <c r="L20" s="48">
        <v>0.02</v>
      </c>
    </row>
    <row r="21" spans="1:12" x14ac:dyDescent="0.3">
      <c r="A21" s="2">
        <v>17</v>
      </c>
      <c r="B21" s="2">
        <v>212.5</v>
      </c>
      <c r="C21" s="12">
        <f t="shared" si="0"/>
        <v>0.55502499999996446</v>
      </c>
      <c r="D21" s="30" t="s">
        <v>26</v>
      </c>
      <c r="E21" s="30"/>
      <c r="F21" s="30"/>
      <c r="G21" s="30"/>
      <c r="J21" s="48" t="s">
        <v>44</v>
      </c>
      <c r="K21" s="48">
        <v>211.8</v>
      </c>
      <c r="L21" s="48">
        <v>5.4</v>
      </c>
    </row>
    <row r="22" spans="1:12" x14ac:dyDescent="0.3">
      <c r="A22" s="2">
        <v>18</v>
      </c>
      <c r="B22" s="2">
        <v>212.8</v>
      </c>
      <c r="C22" s="12">
        <f t="shared" si="0"/>
        <v>1.0920249999999738</v>
      </c>
      <c r="D22" s="31" t="s">
        <v>27</v>
      </c>
      <c r="E22" s="30"/>
      <c r="F22" s="32">
        <v>3.05</v>
      </c>
      <c r="G22" s="30"/>
    </row>
    <row r="23" spans="1:12" x14ac:dyDescent="0.3">
      <c r="A23" s="2">
        <v>19</v>
      </c>
      <c r="B23" s="2">
        <v>215.3</v>
      </c>
      <c r="C23" s="12">
        <f t="shared" si="0"/>
        <v>12.567024999999912</v>
      </c>
      <c r="D23" s="1"/>
    </row>
    <row r="24" spans="1:12" x14ac:dyDescent="0.3">
      <c r="A24" s="2">
        <v>20</v>
      </c>
      <c r="B24" s="2">
        <v>217.6</v>
      </c>
      <c r="C24" s="12">
        <f t="shared" si="0"/>
        <v>34.164024999999654</v>
      </c>
      <c r="D24" s="1"/>
    </row>
    <row r="25" spans="1:12" x14ac:dyDescent="0.3">
      <c r="A25" s="3" t="s">
        <v>2</v>
      </c>
      <c r="B25" s="10">
        <f>SUM(B5:B24)/20</f>
        <v>211.75500000000002</v>
      </c>
    </row>
    <row r="26" spans="1:12" x14ac:dyDescent="0.3">
      <c r="A26" s="3" t="s">
        <v>3</v>
      </c>
      <c r="B26" s="11">
        <f>SQRT(SUM(C5:C24) / 20 -1)</f>
        <v>5.4366786736021133</v>
      </c>
      <c r="D26" s="49" t="s">
        <v>8</v>
      </c>
      <c r="E26" s="18">
        <v>3</v>
      </c>
      <c r="F26" s="49" t="s">
        <v>7</v>
      </c>
    </row>
    <row r="27" spans="1:12" x14ac:dyDescent="0.3">
      <c r="D27" s="18" t="s">
        <v>45</v>
      </c>
      <c r="E27" s="18">
        <v>0</v>
      </c>
      <c r="F27" s="18">
        <v>3</v>
      </c>
    </row>
    <row r="28" spans="1:12" x14ac:dyDescent="0.3">
      <c r="D28" s="18" t="s">
        <v>46</v>
      </c>
      <c r="E28" s="18">
        <v>0</v>
      </c>
      <c r="F28" s="18">
        <v>0</v>
      </c>
    </row>
    <row r="29" spans="1:12" x14ac:dyDescent="0.3">
      <c r="D29" s="18" t="s">
        <v>47</v>
      </c>
      <c r="E29" s="18">
        <v>5</v>
      </c>
      <c r="F29" s="18">
        <v>0</v>
      </c>
    </row>
    <row r="30" spans="1:12" x14ac:dyDescent="0.3">
      <c r="D30" s="18" t="s">
        <v>48</v>
      </c>
      <c r="E30" s="18">
        <v>6</v>
      </c>
      <c r="F30" s="18">
        <v>5</v>
      </c>
    </row>
    <row r="31" spans="1:12" x14ac:dyDescent="0.3">
      <c r="D31" s="18" t="s">
        <v>49</v>
      </c>
      <c r="E31" s="18">
        <v>5</v>
      </c>
      <c r="F31" s="18">
        <v>6</v>
      </c>
    </row>
    <row r="32" spans="1:12" x14ac:dyDescent="0.3">
      <c r="D32" s="18" t="s">
        <v>50</v>
      </c>
      <c r="E32" s="18"/>
      <c r="F32" s="18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3" sqref="B3:B8"/>
    </sheetView>
  </sheetViews>
  <sheetFormatPr defaultRowHeight="14.4" x14ac:dyDescent="0.3"/>
  <cols>
    <col min="1" max="1" width="11.109375" customWidth="1"/>
    <col min="2" max="2" width="10.6640625" customWidth="1"/>
  </cols>
  <sheetData>
    <row r="2" spans="1:2" x14ac:dyDescent="0.3">
      <c r="A2" t="s">
        <v>8</v>
      </c>
      <c r="B2" t="s">
        <v>7</v>
      </c>
    </row>
    <row r="3" spans="1:2" x14ac:dyDescent="0.3">
      <c r="A3" t="s">
        <v>9</v>
      </c>
      <c r="B3">
        <v>3</v>
      </c>
    </row>
    <row r="4" spans="1:2" x14ac:dyDescent="0.3">
      <c r="A4" t="s">
        <v>10</v>
      </c>
      <c r="B4">
        <v>0</v>
      </c>
    </row>
    <row r="5" spans="1:2" x14ac:dyDescent="0.3">
      <c r="A5" t="s">
        <v>11</v>
      </c>
      <c r="B5">
        <v>0</v>
      </c>
    </row>
    <row r="6" spans="1:2" x14ac:dyDescent="0.3">
      <c r="A6" t="s">
        <v>12</v>
      </c>
      <c r="B6">
        <v>5</v>
      </c>
    </row>
    <row r="7" spans="1:2" x14ac:dyDescent="0.3">
      <c r="A7" t="s">
        <v>13</v>
      </c>
      <c r="B7">
        <v>6</v>
      </c>
    </row>
    <row r="8" spans="1:2" x14ac:dyDescent="0.3">
      <c r="A8" t="s">
        <v>14</v>
      </c>
      <c r="B8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2016-03-15T18:17:34Z</dcterms:created>
  <dcterms:modified xsi:type="dcterms:W3CDTF">2016-03-25T12:43:00Z</dcterms:modified>
</cp:coreProperties>
</file>