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phaelcabuntocan/Documents/Personal Development/Data Science/personal projects/04_philippine_health_workforce/data sets/WHO/cleaned/"/>
    </mc:Choice>
  </mc:AlternateContent>
  <xr:revisionPtr revIDLastSave="0" documentId="13_ncr:1_{3EA03DC3-C47B-FA4C-88FB-E31533522AE8}" xr6:coauthVersionLast="47" xr6:coauthVersionMax="47" xr10:uidLastSave="{00000000-0000-0000-0000-000000000000}"/>
  <bookViews>
    <workbookView xWindow="0" yWindow="0" windowWidth="28800" windowHeight="18000" xr2:uid="{65C74BED-59EA-AC4B-82A3-F7DAB72D81E1}"/>
  </bookViews>
  <sheets>
    <sheet name="main_processed (2)" sheetId="10" r:id="rId1"/>
    <sheet name="main_processed" sheetId="9" r:id="rId2"/>
    <sheet name="main" sheetId="1" r:id="rId3"/>
    <sheet name="community_health_workers_cleane" sheetId="8" r:id="rId4"/>
    <sheet name="dentistry_personnel_cleaned" sheetId="3" r:id="rId5"/>
    <sheet name="environmental_occupational_heal" sheetId="7" r:id="rId6"/>
    <sheet name="medical_pathology_laboratory_pe" sheetId="6" r:id="rId7"/>
    <sheet name="nursing_midwifery_personnel_cle" sheetId="5" r:id="rId8"/>
    <sheet name="pharmaceutical_personnel_cleane" sheetId="4" r:id="rId9"/>
    <sheet name="medical_doctors_cleaned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0" l="1"/>
  <c r="K5" i="10"/>
  <c r="K6" i="10"/>
  <c r="K3" i="10"/>
  <c r="M6" i="10"/>
  <c r="H6" i="10"/>
  <c r="G6" i="10"/>
  <c r="F6" i="10"/>
  <c r="E6" i="10"/>
  <c r="D6" i="10"/>
  <c r="C6" i="10"/>
  <c r="M5" i="10"/>
  <c r="H5" i="10"/>
  <c r="G5" i="10"/>
  <c r="F5" i="10"/>
  <c r="E5" i="10"/>
  <c r="D5" i="10"/>
  <c r="C5" i="10"/>
  <c r="M4" i="10"/>
  <c r="H4" i="10"/>
  <c r="G4" i="10"/>
  <c r="F4" i="10"/>
  <c r="E4" i="10"/>
  <c r="D4" i="10"/>
  <c r="C4" i="10"/>
  <c r="M3" i="10"/>
  <c r="H3" i="10"/>
  <c r="G3" i="10"/>
  <c r="F3" i="10"/>
  <c r="E3" i="10"/>
  <c r="D3" i="10"/>
  <c r="C3" i="10"/>
  <c r="M2" i="10"/>
  <c r="H2" i="10"/>
  <c r="G2" i="10"/>
  <c r="F2" i="10"/>
  <c r="E2" i="10"/>
  <c r="D2" i="10"/>
  <c r="C2" i="10"/>
  <c r="H1" i="10"/>
  <c r="G1" i="10"/>
  <c r="F1" i="10"/>
  <c r="E1" i="10"/>
  <c r="D1" i="10"/>
  <c r="C1" i="10"/>
  <c r="M3" i="9"/>
  <c r="M4" i="9"/>
  <c r="M5" i="9"/>
  <c r="M6" i="9"/>
  <c r="M2" i="9"/>
  <c r="L2" i="9"/>
  <c r="K3" i="9"/>
  <c r="K4" i="9"/>
  <c r="K5" i="9"/>
  <c r="L5" i="9" s="1"/>
  <c r="K6" i="9"/>
  <c r="L6" i="9" s="1"/>
  <c r="K2" i="9"/>
  <c r="L3" i="9"/>
  <c r="L4" i="9"/>
  <c r="I3" i="9"/>
  <c r="I4" i="9"/>
  <c r="I5" i="9"/>
  <c r="I6" i="9"/>
  <c r="I2" i="9"/>
  <c r="G6" i="9"/>
  <c r="D6" i="9"/>
  <c r="C6" i="9"/>
  <c r="B6" i="9"/>
  <c r="G5" i="9"/>
  <c r="D5" i="9"/>
  <c r="C5" i="9"/>
  <c r="B5" i="9"/>
  <c r="G4" i="9"/>
  <c r="D4" i="9"/>
  <c r="C4" i="9"/>
  <c r="B4" i="9"/>
  <c r="G3" i="9"/>
  <c r="D3" i="9"/>
  <c r="C3" i="9"/>
  <c r="B3" i="9"/>
  <c r="G2" i="9"/>
  <c r="D2" i="9"/>
  <c r="C2" i="9"/>
  <c r="B2" i="9"/>
  <c r="G1" i="9"/>
  <c r="F1" i="9"/>
  <c r="E1" i="9"/>
  <c r="D1" i="9"/>
  <c r="C1" i="9"/>
  <c r="B1" i="9"/>
  <c r="C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I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  <c r="H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G1" i="1"/>
  <c r="H3" i="5"/>
  <c r="G3" i="5" s="1"/>
  <c r="H4" i="5"/>
  <c r="H5" i="5"/>
  <c r="H6" i="5"/>
  <c r="H7" i="5"/>
  <c r="H8" i="5"/>
  <c r="G8" i="5" s="1"/>
  <c r="H9" i="5"/>
  <c r="G9" i="5" s="1"/>
  <c r="H10" i="5"/>
  <c r="G10" i="5" s="1"/>
  <c r="H11" i="5"/>
  <c r="G11" i="5" s="1"/>
  <c r="H12" i="5"/>
  <c r="H13" i="5"/>
  <c r="H14" i="5"/>
  <c r="H15" i="5"/>
  <c r="H16" i="5"/>
  <c r="G16" i="5" s="1"/>
  <c r="H17" i="5"/>
  <c r="G17" i="5" s="1"/>
  <c r="H18" i="5"/>
  <c r="G18" i="5" s="1"/>
  <c r="H19" i="5"/>
  <c r="H20" i="5"/>
  <c r="H21" i="5"/>
  <c r="H2" i="5"/>
  <c r="G7" i="5"/>
  <c r="G15" i="5"/>
  <c r="G4" i="5"/>
  <c r="G5" i="5"/>
  <c r="G6" i="5"/>
  <c r="G12" i="5"/>
  <c r="G13" i="5"/>
  <c r="G14" i="5"/>
  <c r="G19" i="5"/>
  <c r="G20" i="5"/>
  <c r="G21" i="5"/>
  <c r="G2" i="5"/>
  <c r="F3" i="9" s="1"/>
  <c r="E5" i="5"/>
  <c r="E6" i="5"/>
  <c r="E7" i="5"/>
  <c r="E8" i="5"/>
  <c r="E13" i="5"/>
  <c r="E14" i="5"/>
  <c r="E15" i="5"/>
  <c r="E16" i="5"/>
  <c r="E21" i="5"/>
  <c r="F3" i="5"/>
  <c r="E3" i="5" s="1"/>
  <c r="F4" i="5"/>
  <c r="E4" i="5" s="1"/>
  <c r="F5" i="5"/>
  <c r="F6" i="5"/>
  <c r="F7" i="5"/>
  <c r="F8" i="5"/>
  <c r="F9" i="5"/>
  <c r="E9" i="5" s="1"/>
  <c r="F10" i="5"/>
  <c r="E10" i="5" s="1"/>
  <c r="F11" i="5"/>
  <c r="E11" i="5" s="1"/>
  <c r="F12" i="5"/>
  <c r="E12" i="5" s="1"/>
  <c r="F13" i="5"/>
  <c r="F14" i="5"/>
  <c r="F15" i="5"/>
  <c r="F16" i="5"/>
  <c r="F17" i="5"/>
  <c r="E17" i="5" s="1"/>
  <c r="F18" i="5"/>
  <c r="E18" i="5" s="1"/>
  <c r="F19" i="5"/>
  <c r="E19" i="5" s="1"/>
  <c r="F20" i="5"/>
  <c r="E20" i="5" s="1"/>
  <c r="F21" i="5"/>
  <c r="F2" i="5"/>
  <c r="E2" i="5" s="1"/>
  <c r="F1" i="1"/>
  <c r="E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D1" i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  <c r="C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  <c r="B1" i="1"/>
  <c r="J3" i="10" l="1"/>
  <c r="N3" i="10" s="1"/>
  <c r="O3" i="10" s="1"/>
  <c r="J5" i="10"/>
  <c r="J2" i="10"/>
  <c r="N2" i="10" s="1"/>
  <c r="O2" i="10" s="1"/>
  <c r="I6" i="10"/>
  <c r="J4" i="10"/>
  <c r="N4" i="10" s="1"/>
  <c r="O4" i="10" s="1"/>
  <c r="I3" i="10"/>
  <c r="I2" i="10"/>
  <c r="I5" i="10"/>
  <c r="J6" i="10"/>
  <c r="N6" i="10" s="1"/>
  <c r="O6" i="10" s="1"/>
  <c r="N5" i="10"/>
  <c r="O5" i="10" s="1"/>
  <c r="I4" i="10"/>
  <c r="E2" i="1"/>
  <c r="E3" i="9"/>
  <c r="H3" i="9" s="1"/>
  <c r="E4" i="9"/>
  <c r="E5" i="9"/>
  <c r="H5" i="9" s="1"/>
  <c r="E6" i="9"/>
  <c r="H6" i="9" s="1"/>
  <c r="E2" i="9"/>
  <c r="H2" i="9" s="1"/>
  <c r="F13" i="1"/>
  <c r="F22" i="1"/>
  <c r="F16" i="1"/>
  <c r="F7" i="1"/>
  <c r="F4" i="9"/>
  <c r="F6" i="1"/>
  <c r="F23" i="1"/>
  <c r="F9" i="1"/>
  <c r="F17" i="1"/>
  <c r="F14" i="1"/>
  <c r="F15" i="1"/>
  <c r="F8" i="1"/>
  <c r="F21" i="1"/>
  <c r="F5" i="1"/>
  <c r="F19" i="1"/>
  <c r="F11" i="1"/>
  <c r="F3" i="1"/>
  <c r="F18" i="1"/>
  <c r="F10" i="1"/>
  <c r="F2" i="9"/>
  <c r="F6" i="9"/>
  <c r="F5" i="9"/>
  <c r="F20" i="1"/>
  <c r="F12" i="1"/>
  <c r="F4" i="1"/>
  <c r="F2" i="1"/>
  <c r="E9" i="1"/>
  <c r="E17" i="1"/>
  <c r="E11" i="1"/>
  <c r="E12" i="1"/>
  <c r="E5" i="1"/>
  <c r="E14" i="1"/>
  <c r="E23" i="1"/>
  <c r="E10" i="1"/>
  <c r="E18" i="1"/>
  <c r="E19" i="1"/>
  <c r="E4" i="1"/>
  <c r="E20" i="1"/>
  <c r="E21" i="1"/>
  <c r="E22" i="1"/>
  <c r="E3" i="1"/>
  <c r="E7" i="1"/>
  <c r="E15" i="1"/>
  <c r="E8" i="1"/>
  <c r="E16" i="1"/>
  <c r="E13" i="1"/>
  <c r="E6" i="1"/>
  <c r="H4" i="9" l="1"/>
</calcChain>
</file>

<file path=xl/sharedStrings.xml><?xml version="1.0" encoding="utf-8"?>
<sst xmlns="http://schemas.openxmlformats.org/spreadsheetml/2006/main" count="130" uniqueCount="56">
  <si>
    <t>Period</t>
  </si>
  <si>
    <t>Indicator</t>
  </si>
  <si>
    <t>doctor_population</t>
  </si>
  <si>
    <t>Medical doctors (number)</t>
  </si>
  <si>
    <t>dentist_population</t>
  </si>
  <si>
    <t>Dentists (number)</t>
  </si>
  <si>
    <t>Dental Assistants and Therapists (number)</t>
  </si>
  <si>
    <t>Dental Prosthetic Technicians (number)</t>
  </si>
  <si>
    <t>pharmacist_population</t>
  </si>
  <si>
    <t>Pharmacists  (number)</t>
  </si>
  <si>
    <t>Pharmaceutical Technicians and Assistants  (number)</t>
  </si>
  <si>
    <t>nurse_midwife_population</t>
  </si>
  <si>
    <t>Nursing personnel (number)</t>
  </si>
  <si>
    <t>Midwifery personnel (number)</t>
  </si>
  <si>
    <t>pathologist_population</t>
  </si>
  <si>
    <t>Medical and Pathology Laboratory scientists  (number)</t>
  </si>
  <si>
    <t>hygiene_personnel_population</t>
  </si>
  <si>
    <t>Environmental and Occupational Health and Hygiene Professionals  (number)</t>
  </si>
  <si>
    <t>community_health_worker_population</t>
  </si>
  <si>
    <t>Community Health Workers (number)</t>
  </si>
  <si>
    <t>nurse_population</t>
  </si>
  <si>
    <t>midwife_population</t>
  </si>
  <si>
    <t>total</t>
  </si>
  <si>
    <t>population</t>
  </si>
  <si>
    <t>required_medical_personnel</t>
  </si>
  <si>
    <t>percent_sufficiency</t>
  </si>
  <si>
    <t>total_dnm</t>
  </si>
  <si>
    <t>ratio per 1000</t>
  </si>
  <si>
    <t>growth rate of dnm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</si>
  <si>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</si>
  <si>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</si>
  <si>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</si>
  <si>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</si>
  <si>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</si>
  <si>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</si>
  <si>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</si>
  <si>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</si>
  <si>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</si>
  <si>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</si>
  <si>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</si>
  <si>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</si>
  <si>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</si>
  <si>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</si>
  <si>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</si>
  <si>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</si>
  <si>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</si>
  <si>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</si>
  <si>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</si>
  <si>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</si>
  <si>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</si>
  <si>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</si>
  <si>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</si>
  <si>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</si>
  <si>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</si>
  <si>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y = 13491.9x + 579774</t>
  </si>
  <si>
    <t>growth rate of dnm to 1000 population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</si>
</sst>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/>
    <xf numFmtId="10" fontId="0" fillId="0" borderId="0" xfId="2" applyNumberFormat="1" applyFont="1" applyFill="1"/>
    <xf numFmtId="43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9" fontId="0" fillId="0" borderId="0" xfId="2" applyFont="1" applyAlignment="1">
      <alignment horizontal="center" vertical="center"/>
    </xf>
    <xf numFmtId="0" fontId="2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339BB-28EC-234F-A7C4-40EEBFF8A576}">
  <dimension ref="A1:O32"/>
  <sheetViews>
    <sheetView tabSelected="1" topLeftCell="I1" zoomScale="126" zoomScaleNormal="126" workbookViewId="0">
      <selection activeCell="R23" sqref="R23"/>
    </sheetView>
  </sheetViews>
  <sheetFormatPr baseColWidth="10" defaultRowHeight="16" x14ac:dyDescent="0.2"/>
  <cols>
    <col min="3" max="3" width="16" bestFit="1" customWidth="1"/>
    <col min="4" max="4" width="16.6640625" bestFit="1" customWidth="1"/>
    <col min="5" max="5" width="20.1640625" bestFit="1" customWidth="1"/>
    <col min="6" max="6" width="15.6640625" customWidth="1"/>
    <col min="12" max="12" width="12.83203125" bestFit="1" customWidth="1"/>
    <col min="13" max="13" width="24.83203125" bestFit="1" customWidth="1"/>
    <col min="14" max="14" width="17.5" customWidth="1"/>
  </cols>
  <sheetData>
    <row r="1" spans="1:15" x14ac:dyDescent="0.2">
      <c r="A1" s="2" t="s">
        <v>0</v>
      </c>
      <c r="B1" s="2"/>
      <c r="C1" s="2" t="str">
        <f>medical_doctors_cleaned!C1</f>
        <v>doctor_population</v>
      </c>
      <c r="D1" s="2" t="str">
        <f>dentistry_personnel_cleaned!C1</f>
        <v>dentist_population</v>
      </c>
      <c r="E1" s="2" t="str">
        <f>pharmaceutical_personnel_cleane!C1</f>
        <v>pharmacist_population</v>
      </c>
      <c r="F1" s="2" t="str">
        <f>nursing_midwifery_personnel_cle!F1</f>
        <v>nurse_population</v>
      </c>
      <c r="G1" s="2" t="str">
        <f>nursing_midwifery_personnel_cle!H1</f>
        <v>midwife_population</v>
      </c>
      <c r="H1" s="2" t="str">
        <f>medical_pathology_laboratory_pe!C1</f>
        <v>pathologist_population</v>
      </c>
      <c r="I1" s="2" t="s">
        <v>22</v>
      </c>
      <c r="J1" s="2" t="s">
        <v>26</v>
      </c>
      <c r="K1" s="2"/>
      <c r="L1" s="2" t="s">
        <v>23</v>
      </c>
      <c r="M1" t="s">
        <v>24</v>
      </c>
      <c r="N1" s="2" t="s">
        <v>25</v>
      </c>
      <c r="O1" s="2" t="s">
        <v>27</v>
      </c>
    </row>
    <row r="2" spans="1:15" x14ac:dyDescent="0.2">
      <c r="A2" s="2">
        <v>2017</v>
      </c>
      <c r="B2" s="2">
        <v>0</v>
      </c>
      <c r="C2" s="2">
        <f>IFERROR(VLOOKUP(A2,medical_doctors_cleaned!$A$2:$C$17,3,FALSE),"")</f>
        <v>71407</v>
      </c>
      <c r="D2" s="2">
        <f>IFERROR(VLOOKUP(A2, dentistry_personnel_cleaned!$A$2:$C$12,3,FALSE),"")</f>
        <v>25464</v>
      </c>
      <c r="E2" s="2">
        <f>IFERROR(VLOOKUP(A2, pharmaceutical_personnel_cleane!$A$2:$C$10,3,FALSE),"")</f>
        <v>41781</v>
      </c>
      <c r="F2" s="2">
        <f>IFERROR(VLOOKUP(A2, nursing_midwifery_personnel_cle!$E$2:$F$21,2,FALSE),"")</f>
        <v>443808</v>
      </c>
      <c r="G2" s="2">
        <f>IFERROR(VLOOKUP(A2, nursing_midwifery_personnel_cle!$G$2:$H$21,2,FALSE),"")</f>
        <v>61239</v>
      </c>
      <c r="H2" s="2">
        <f>IFERROR(VLOOKUP(A2, medical_pathology_laboratory_pe!$A$2:$C$6,3,FALSE),"")</f>
        <v>40419</v>
      </c>
      <c r="I2" s="2">
        <f>SUM(C2:H2)</f>
        <v>684118</v>
      </c>
      <c r="J2" s="2">
        <f t="shared" ref="J2:J5" si="0">SUM(C2,G2,F2)</f>
        <v>576454</v>
      </c>
      <c r="K2" s="2"/>
      <c r="L2" s="3">
        <v>106738501</v>
      </c>
      <c r="M2" s="4">
        <f t="shared" ref="M2:M5" si="1">L2*(0.445%)</f>
        <v>474986.32945000002</v>
      </c>
      <c r="N2" s="5">
        <f t="shared" ref="N2:N5" si="2">J2/M2</f>
        <v>1.2136222965984984</v>
      </c>
      <c r="O2" s="6">
        <f t="shared" ref="O2:O5" si="3">4.45*N2</f>
        <v>5.4006192198633185</v>
      </c>
    </row>
    <row r="3" spans="1:15" x14ac:dyDescent="0.2">
      <c r="A3" s="2">
        <v>2018</v>
      </c>
      <c r="B3" s="2">
        <v>1</v>
      </c>
      <c r="C3" s="2">
        <f>IFERROR(VLOOKUP(A3,medical_doctors_cleaned!$A$2:$C$17,3,FALSE),"")</f>
        <v>76079</v>
      </c>
      <c r="D3" s="2">
        <f>IFERROR(VLOOKUP(A3, dentistry_personnel_cleaned!$A$2:$C$12,3,FALSE),"")</f>
        <v>26685</v>
      </c>
      <c r="E3" s="2">
        <f>IFERROR(VLOOKUP(A3, pharmaceutical_personnel_cleane!$A$2:$C$10,3,FALSE),"")</f>
        <v>46267</v>
      </c>
      <c r="F3" s="2">
        <f>IFERROR(VLOOKUP(A3, nursing_midwifery_personnel_cle!$E$2:$F$21,2,FALSE),"")</f>
        <v>455061</v>
      </c>
      <c r="G3" s="2">
        <f>IFERROR(VLOOKUP(A3, nursing_midwifery_personnel_cle!$G$2:$H$21,2,FALSE),"")</f>
        <v>63190</v>
      </c>
      <c r="H3" s="2">
        <f>IFERROR(VLOOKUP(A3, medical_pathology_laboratory_pe!$A$2:$C$6,3,FALSE),"")</f>
        <v>47103</v>
      </c>
      <c r="I3" s="2">
        <f>SUM(C3:H3)</f>
        <v>714385</v>
      </c>
      <c r="J3" s="2">
        <f t="shared" si="0"/>
        <v>594330</v>
      </c>
      <c r="K3" s="12">
        <f>(J3-J2)/J2</f>
        <v>3.1010280091733251E-2</v>
      </c>
      <c r="L3" s="3">
        <v>108568836</v>
      </c>
      <c r="M3" s="4">
        <f t="shared" si="1"/>
        <v>483131.32020000002</v>
      </c>
      <c r="N3" s="5">
        <f t="shared" si="2"/>
        <v>1.2301624323464839</v>
      </c>
      <c r="O3" s="6">
        <f t="shared" si="3"/>
        <v>5.4742228239418536</v>
      </c>
    </row>
    <row r="4" spans="1:15" x14ac:dyDescent="0.2">
      <c r="A4" s="2">
        <v>2019</v>
      </c>
      <c r="B4" s="2">
        <v>2</v>
      </c>
      <c r="C4" s="2">
        <f>IFERROR(VLOOKUP(A4,medical_doctors_cleaned!$A$2:$C$17,3,FALSE),"")</f>
        <v>81157</v>
      </c>
      <c r="D4" s="2">
        <f>IFERROR(VLOOKUP(A4, dentistry_personnel_cleaned!$A$2:$C$12,3,FALSE),"")</f>
        <v>27839</v>
      </c>
      <c r="E4" s="2">
        <f>IFERROR(VLOOKUP(A4, pharmaceutical_personnel_cleane!$A$2:$C$10,3,FALSE),"")</f>
        <v>51281</v>
      </c>
      <c r="F4" s="2">
        <f>IFERROR(VLOOKUP(A4, nursing_midwifery_personnel_cle!$E$2:$F$21,2,FALSE),"")</f>
        <v>465966</v>
      </c>
      <c r="G4" s="2">
        <f>IFERROR(VLOOKUP(A4, nursing_midwifery_personnel_cle!$G$2:$H$21,2,FALSE),"")</f>
        <v>64726</v>
      </c>
      <c r="H4" s="2">
        <f>IFERROR(VLOOKUP(A4, medical_pathology_laboratory_pe!$A$2:$C$6,3,FALSE),"")</f>
        <v>53922</v>
      </c>
      <c r="I4" s="2">
        <f>SUM(C4:H4)</f>
        <v>744891</v>
      </c>
      <c r="J4" s="2">
        <f t="shared" si="0"/>
        <v>611849</v>
      </c>
      <c r="K4" s="12">
        <f t="shared" ref="K4:K6" si="4">(J4-J3)/J3</f>
        <v>2.9476889943297495E-2</v>
      </c>
      <c r="L4" s="3">
        <v>110380804</v>
      </c>
      <c r="M4" s="4">
        <f t="shared" si="1"/>
        <v>491194.57779999997</v>
      </c>
      <c r="N4" s="5">
        <f t="shared" si="2"/>
        <v>1.2456346785023489</v>
      </c>
      <c r="O4" s="6">
        <f t="shared" si="3"/>
        <v>5.543074319335453</v>
      </c>
    </row>
    <row r="5" spans="1:15" x14ac:dyDescent="0.2">
      <c r="A5" s="2">
        <v>2020</v>
      </c>
      <c r="B5" s="2">
        <v>3</v>
      </c>
      <c r="C5" s="2">
        <f>IFERROR(VLOOKUP(A5,medical_doctors_cleaned!$A$2:$C$17,3,FALSE),"")</f>
        <v>84306</v>
      </c>
      <c r="D5" s="2">
        <f>IFERROR(VLOOKUP(A5, dentistry_personnel_cleaned!$A$2:$C$12,3,FALSE),"")</f>
        <v>28375</v>
      </c>
      <c r="E5" s="2">
        <f>IFERROR(VLOOKUP(A5, pharmaceutical_personnel_cleane!$A$2:$C$10,3,FALSE),"")</f>
        <v>51320</v>
      </c>
      <c r="F5" s="2">
        <f>IFERROR(VLOOKUP(A5, nursing_midwifery_personnel_cle!$E$2:$F$21,2,FALSE),"")</f>
        <v>470964</v>
      </c>
      <c r="G5" s="2">
        <f>IFERROR(VLOOKUP(A5, nursing_midwifery_personnel_cle!$G$2:$H$21,2,FALSE),"")</f>
        <v>64885</v>
      </c>
      <c r="H5" s="2">
        <f>IFERROR(VLOOKUP(A5, medical_pathology_laboratory_pe!$A$2:$C$6,3,FALSE),"")</f>
        <v>55926</v>
      </c>
      <c r="I5" s="2">
        <f>SUM(C5:H5)</f>
        <v>755776</v>
      </c>
      <c r="J5" s="2">
        <f t="shared" si="0"/>
        <v>620155</v>
      </c>
      <c r="K5" s="12">
        <f t="shared" si="4"/>
        <v>1.3575244872509393E-2</v>
      </c>
      <c r="L5" s="3">
        <v>112190977</v>
      </c>
      <c r="M5" s="4">
        <f t="shared" si="1"/>
        <v>499249.84765000001</v>
      </c>
      <c r="N5" s="5">
        <f t="shared" si="2"/>
        <v>1.2421736389487308</v>
      </c>
      <c r="O5" s="6">
        <f t="shared" si="3"/>
        <v>5.5276726933218523</v>
      </c>
    </row>
    <row r="6" spans="1:15" x14ac:dyDescent="0.2">
      <c r="A6" s="2">
        <v>2021</v>
      </c>
      <c r="B6" s="2">
        <v>4</v>
      </c>
      <c r="C6" s="2">
        <f>IFERROR(VLOOKUP(A6,medical_doctors_cleaned!$A$2:$C$17,3,FALSE),"")</f>
        <v>89533</v>
      </c>
      <c r="D6" s="2">
        <f>IFERROR(VLOOKUP(A6, dentistry_personnel_cleaned!$A$2:$C$12,3,FALSE),"")</f>
        <v>28378</v>
      </c>
      <c r="E6" s="2">
        <f>IFERROR(VLOOKUP(A6, pharmaceutical_personnel_cleane!$A$2:$C$10,3,FALSE),"")</f>
        <v>53498</v>
      </c>
      <c r="F6" s="2">
        <f>IFERROR(VLOOKUP(A6, nursing_midwifery_personnel_cle!$E$2:$F$21,2,FALSE),"")</f>
        <v>475995</v>
      </c>
      <c r="G6" s="2">
        <f>IFERROR(VLOOKUP(A6, nursing_midwifery_personnel_cle!$G$2:$H$21,2,FALSE),"")</f>
        <v>65473</v>
      </c>
      <c r="H6" s="2">
        <f>IFERROR(VLOOKUP(A6, medical_pathology_laboratory_pe!$A$2:$C$6,3,FALSE),"")</f>
        <v>59333</v>
      </c>
      <c r="I6" s="2">
        <f>SUM(C6:H6)</f>
        <v>772210</v>
      </c>
      <c r="J6" s="2">
        <f>SUM(C6,G6,F6)</f>
        <v>631001</v>
      </c>
      <c r="K6" s="12">
        <f t="shared" si="4"/>
        <v>1.7489176093073506E-2</v>
      </c>
      <c r="L6" s="3">
        <v>113880328</v>
      </c>
      <c r="M6" s="4">
        <f>L6*(0.445%)</f>
        <v>506767.4596</v>
      </c>
      <c r="N6" s="5">
        <f>J6/M6</f>
        <v>1.24514900877428</v>
      </c>
      <c r="O6" s="6">
        <f>4.45*N6</f>
        <v>5.5409130890455467</v>
      </c>
    </row>
    <row r="8" spans="1:15" x14ac:dyDescent="0.2">
      <c r="B8" s="13" t="s">
        <v>28</v>
      </c>
    </row>
    <row r="9" spans="1:15" x14ac:dyDescent="0.2">
      <c r="B9" t="s">
        <v>29</v>
      </c>
    </row>
    <row r="10" spans="1:15" ht="17" thickBot="1" x14ac:dyDescent="0.25"/>
    <row r="11" spans="1:15" x14ac:dyDescent="0.2">
      <c r="B11" s="10" t="s">
        <v>30</v>
      </c>
      <c r="C11" s="10"/>
    </row>
    <row r="12" spans="1:15" x14ac:dyDescent="0.2">
      <c r="B12" s="7" t="s">
        <v>31</v>
      </c>
      <c r="C12" s="7">
        <v>0.98770655847099398</v>
      </c>
    </row>
    <row r="13" spans="1:15" x14ac:dyDescent="0.2">
      <c r="B13" s="7" t="s">
        <v>32</v>
      </c>
      <c r="C13" s="7">
        <v>0.97556424564661515</v>
      </c>
    </row>
    <row r="14" spans="1:15" x14ac:dyDescent="0.2">
      <c r="B14" s="7" t="s">
        <v>33</v>
      </c>
      <c r="C14" s="7">
        <v>0.96741899419548683</v>
      </c>
    </row>
    <row r="15" spans="1:15" x14ac:dyDescent="0.2">
      <c r="B15" s="7" t="s">
        <v>34</v>
      </c>
      <c r="C15" s="7">
        <v>3898.498971826637</v>
      </c>
    </row>
    <row r="16" spans="1:15" ht="17" thickBot="1" x14ac:dyDescent="0.25">
      <c r="B16" s="8" t="s">
        <v>35</v>
      </c>
      <c r="C16" s="8">
        <v>5</v>
      </c>
    </row>
    <row r="18" spans="2:11" ht="17" thickBot="1" x14ac:dyDescent="0.25">
      <c r="B18" t="s">
        <v>36</v>
      </c>
    </row>
    <row r="19" spans="2:11" x14ac:dyDescent="0.2">
      <c r="B19" s="9"/>
      <c r="C19" s="9" t="s">
        <v>41</v>
      </c>
      <c r="D19" s="9" t="s">
        <v>42</v>
      </c>
      <c r="E19" s="9" t="s">
        <v>43</v>
      </c>
      <c r="F19" s="9" t="s">
        <v>44</v>
      </c>
      <c r="G19" s="9" t="s">
        <v>45</v>
      </c>
    </row>
    <row r="20" spans="2:11" x14ac:dyDescent="0.2">
      <c r="B20" s="7" t="s">
        <v>37</v>
      </c>
      <c r="C20" s="7">
        <v>1</v>
      </c>
      <c r="D20" s="7">
        <v>1820313656.1000001</v>
      </c>
      <c r="E20" s="7">
        <v>1820313656.1000001</v>
      </c>
      <c r="F20" s="7">
        <v>119.77091824605122</v>
      </c>
      <c r="G20" s="7">
        <v>1.6332084159676637E-3</v>
      </c>
    </row>
    <row r="21" spans="2:11" x14ac:dyDescent="0.2">
      <c r="B21" s="7" t="s">
        <v>38</v>
      </c>
      <c r="C21" s="7">
        <v>3</v>
      </c>
      <c r="D21" s="7">
        <v>45594882.70000004</v>
      </c>
      <c r="E21" s="7">
        <v>15198294.233333347</v>
      </c>
      <c r="F21" s="7"/>
      <c r="G21" s="7"/>
    </row>
    <row r="22" spans="2:11" ht="17" thickBot="1" x14ac:dyDescent="0.25">
      <c r="B22" s="8" t="s">
        <v>39</v>
      </c>
      <c r="C22" s="8">
        <v>4</v>
      </c>
      <c r="D22" s="8">
        <v>1865908538.8000002</v>
      </c>
      <c r="E22" s="8"/>
      <c r="F22" s="8"/>
      <c r="G22" s="8"/>
    </row>
    <row r="23" spans="2:11" ht="17" thickBot="1" x14ac:dyDescent="0.25"/>
    <row r="24" spans="2:11" x14ac:dyDescent="0.2">
      <c r="B24" s="9"/>
      <c r="C24" s="9" t="s">
        <v>46</v>
      </c>
      <c r="D24" s="9" t="s">
        <v>34</v>
      </c>
      <c r="E24" s="9" t="s">
        <v>47</v>
      </c>
      <c r="F24" s="9" t="s">
        <v>48</v>
      </c>
      <c r="G24" s="9" t="s">
        <v>49</v>
      </c>
      <c r="H24" s="9" t="s">
        <v>50</v>
      </c>
      <c r="I24" s="9" t="s">
        <v>51</v>
      </c>
      <c r="J24" s="9" t="s">
        <v>52</v>
      </c>
      <c r="K24" s="11"/>
    </row>
    <row r="25" spans="2:11" x14ac:dyDescent="0.2">
      <c r="B25" s="7" t="s">
        <v>40</v>
      </c>
      <c r="C25" s="7">
        <v>579774</v>
      </c>
      <c r="D25" s="7">
        <v>3019.7643186182604</v>
      </c>
      <c r="E25" s="7">
        <v>191.99312887612518</v>
      </c>
      <c r="F25" s="7">
        <v>3.1158122049922112E-7</v>
      </c>
      <c r="G25" s="7">
        <v>570163.76220138569</v>
      </c>
      <c r="H25" s="7">
        <v>589384.23779861431</v>
      </c>
      <c r="I25" s="7">
        <v>570163.76220138569</v>
      </c>
      <c r="J25" s="7">
        <v>589384.23779861431</v>
      </c>
      <c r="K25" s="7"/>
    </row>
    <row r="26" spans="2:11" ht="17" thickBot="1" x14ac:dyDescent="0.25">
      <c r="B26" s="8" t="s">
        <v>53</v>
      </c>
      <c r="C26" s="8">
        <v>13491.899999999998</v>
      </c>
      <c r="D26" s="8">
        <v>1232.8136206796771</v>
      </c>
      <c r="E26" s="8">
        <v>10.94399005144153</v>
      </c>
      <c r="F26" s="8">
        <v>1.6332084159676637E-3</v>
      </c>
      <c r="G26" s="8">
        <v>9568.5368477645279</v>
      </c>
      <c r="H26" s="8">
        <v>17415.263152235468</v>
      </c>
      <c r="I26" s="8">
        <v>9568.5368477645279</v>
      </c>
      <c r="J26" s="8">
        <v>17415.263152235468</v>
      </c>
      <c r="K26" s="7"/>
    </row>
    <row r="28" spans="2:11" x14ac:dyDescent="0.2">
      <c r="B28" t="s">
        <v>54</v>
      </c>
    </row>
    <row r="32" spans="2:11" x14ac:dyDescent="0.2">
      <c r="B32" s="13" t="s">
        <v>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AF46-E512-854D-B88C-21F8A4691848}">
  <dimension ref="A1:C17"/>
  <sheetViews>
    <sheetView workbookViewId="0">
      <selection activeCell="C1" sqref="C1"/>
    </sheetView>
  </sheetViews>
  <sheetFormatPr baseColWidth="10" defaultRowHeight="16" x14ac:dyDescent="0.2"/>
  <cols>
    <col min="2" max="2" width="22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2021</v>
      </c>
      <c r="B2" t="s">
        <v>3</v>
      </c>
      <c r="C2">
        <v>89533</v>
      </c>
    </row>
    <row r="3" spans="1:3" x14ac:dyDescent="0.2">
      <c r="A3">
        <v>2020</v>
      </c>
      <c r="B3" t="s">
        <v>3</v>
      </c>
      <c r="C3">
        <v>84306</v>
      </c>
    </row>
    <row r="4" spans="1:3" x14ac:dyDescent="0.2">
      <c r="A4">
        <v>2019</v>
      </c>
      <c r="B4" t="s">
        <v>3</v>
      </c>
      <c r="C4">
        <v>81157</v>
      </c>
    </row>
    <row r="5" spans="1:3" x14ac:dyDescent="0.2">
      <c r="A5">
        <v>2018</v>
      </c>
      <c r="B5" t="s">
        <v>3</v>
      </c>
      <c r="C5">
        <v>76079</v>
      </c>
    </row>
    <row r="6" spans="1:3" x14ac:dyDescent="0.2">
      <c r="A6">
        <v>2017</v>
      </c>
      <c r="B6" t="s">
        <v>3</v>
      </c>
      <c r="C6">
        <v>71407</v>
      </c>
    </row>
    <row r="7" spans="1:3" x14ac:dyDescent="0.2">
      <c r="A7">
        <v>2010</v>
      </c>
      <c r="B7" t="s">
        <v>3</v>
      </c>
      <c r="C7">
        <v>119497</v>
      </c>
    </row>
    <row r="8" spans="1:3" x14ac:dyDescent="0.2">
      <c r="A8">
        <v>2009</v>
      </c>
      <c r="B8" t="s">
        <v>3</v>
      </c>
      <c r="C8">
        <v>116734</v>
      </c>
    </row>
    <row r="9" spans="1:3" x14ac:dyDescent="0.2">
      <c r="A9">
        <v>2008</v>
      </c>
      <c r="B9" t="s">
        <v>3</v>
      </c>
      <c r="C9">
        <v>114159</v>
      </c>
    </row>
    <row r="10" spans="1:3" x14ac:dyDescent="0.2">
      <c r="A10">
        <v>2007</v>
      </c>
      <c r="B10" t="s">
        <v>3</v>
      </c>
      <c r="C10">
        <v>111233</v>
      </c>
    </row>
    <row r="11" spans="1:3" x14ac:dyDescent="0.2">
      <c r="A11">
        <v>2006</v>
      </c>
      <c r="B11" t="s">
        <v>3</v>
      </c>
      <c r="C11">
        <v>108640</v>
      </c>
    </row>
    <row r="12" spans="1:3" x14ac:dyDescent="0.2">
      <c r="A12">
        <v>2005</v>
      </c>
      <c r="B12" t="s">
        <v>3</v>
      </c>
      <c r="C12">
        <v>106083</v>
      </c>
    </row>
    <row r="13" spans="1:3" x14ac:dyDescent="0.2">
      <c r="A13">
        <v>2004</v>
      </c>
      <c r="B13" t="s">
        <v>3</v>
      </c>
      <c r="C13">
        <v>93862</v>
      </c>
    </row>
    <row r="14" spans="1:3" x14ac:dyDescent="0.2">
      <c r="A14">
        <v>2003</v>
      </c>
      <c r="B14" t="s">
        <v>3</v>
      </c>
      <c r="C14">
        <v>101786</v>
      </c>
    </row>
    <row r="15" spans="1:3" x14ac:dyDescent="0.2">
      <c r="A15">
        <v>2002</v>
      </c>
      <c r="B15" t="s">
        <v>3</v>
      </c>
      <c r="C15">
        <v>90370</v>
      </c>
    </row>
    <row r="16" spans="1:3" x14ac:dyDescent="0.2">
      <c r="A16">
        <v>2001</v>
      </c>
      <c r="B16" t="s">
        <v>3</v>
      </c>
      <c r="C16">
        <v>97206</v>
      </c>
    </row>
    <row r="17" spans="1:3" x14ac:dyDescent="0.2">
      <c r="A17">
        <v>2000</v>
      </c>
      <c r="B17" t="s">
        <v>3</v>
      </c>
      <c r="C17">
        <v>95032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405DE-E6EC-164A-99C1-9ABC3E3F880D}">
  <dimension ref="A1:M12"/>
  <sheetViews>
    <sheetView zoomScale="126" zoomScaleNormal="126" workbookViewId="0">
      <selection activeCell="D19" sqref="D19"/>
    </sheetView>
  </sheetViews>
  <sheetFormatPr baseColWidth="10" defaultRowHeight="16" x14ac:dyDescent="0.2"/>
  <cols>
    <col min="2" max="2" width="16" bestFit="1" customWidth="1"/>
    <col min="3" max="3" width="16.6640625" bestFit="1" customWidth="1"/>
    <col min="4" max="4" width="20.1640625" bestFit="1" customWidth="1"/>
    <col min="5" max="5" width="15.6640625" customWidth="1"/>
    <col min="10" max="10" width="12.83203125" bestFit="1" customWidth="1"/>
    <col min="11" max="11" width="24.83203125" bestFit="1" customWidth="1"/>
    <col min="12" max="12" width="17.5" customWidth="1"/>
  </cols>
  <sheetData>
    <row r="1" spans="1:13" x14ac:dyDescent="0.2">
      <c r="A1" s="2" t="s">
        <v>0</v>
      </c>
      <c r="B1" s="2" t="str">
        <f>medical_doctors_cleaned!C1</f>
        <v>doctor_population</v>
      </c>
      <c r="C1" s="2" t="str">
        <f>dentistry_personnel_cleaned!C1</f>
        <v>dentist_population</v>
      </c>
      <c r="D1" s="2" t="str">
        <f>pharmaceutical_personnel_cleane!C1</f>
        <v>pharmacist_population</v>
      </c>
      <c r="E1" s="2" t="str">
        <f>nursing_midwifery_personnel_cle!F1</f>
        <v>nurse_population</v>
      </c>
      <c r="F1" s="2" t="str">
        <f>nursing_midwifery_personnel_cle!H1</f>
        <v>midwife_population</v>
      </c>
      <c r="G1" s="2" t="str">
        <f>medical_pathology_laboratory_pe!C1</f>
        <v>pathologist_population</v>
      </c>
      <c r="H1" s="2" t="s">
        <v>22</v>
      </c>
      <c r="I1" s="2" t="s">
        <v>26</v>
      </c>
      <c r="J1" s="2" t="s">
        <v>23</v>
      </c>
      <c r="K1" t="s">
        <v>24</v>
      </c>
      <c r="L1" s="2" t="s">
        <v>25</v>
      </c>
      <c r="M1" s="2" t="s">
        <v>27</v>
      </c>
    </row>
    <row r="2" spans="1:13" x14ac:dyDescent="0.2">
      <c r="A2" s="2">
        <v>2021</v>
      </c>
      <c r="B2" s="2">
        <f>IFERROR(VLOOKUP(A2,medical_doctors_cleaned!$A$2:$C$17,3,FALSE),"")</f>
        <v>89533</v>
      </c>
      <c r="C2" s="2">
        <f>IFERROR(VLOOKUP(A2, dentistry_personnel_cleaned!$A$2:$C$12,3,FALSE),"")</f>
        <v>28378</v>
      </c>
      <c r="D2" s="2">
        <f>IFERROR(VLOOKUP(A2, pharmaceutical_personnel_cleane!$A$2:$C$10,3,FALSE),"")</f>
        <v>53498</v>
      </c>
      <c r="E2" s="2">
        <f>IFERROR(VLOOKUP(A2, nursing_midwifery_personnel_cle!$E$2:$F$21,2,FALSE),"")</f>
        <v>475995</v>
      </c>
      <c r="F2" s="2">
        <f>IFERROR(VLOOKUP(A2, nursing_midwifery_personnel_cle!$G$2:$H$21,2,FALSE),"")</f>
        <v>65473</v>
      </c>
      <c r="G2" s="2">
        <f>IFERROR(VLOOKUP(A2, medical_pathology_laboratory_pe!$A$2:$C$6,3,FALSE),"")</f>
        <v>59333</v>
      </c>
      <c r="H2" s="2">
        <f>SUM(B2:G2)</f>
        <v>772210</v>
      </c>
      <c r="I2" s="2">
        <f>SUM(B2,F2,E2)</f>
        <v>631001</v>
      </c>
      <c r="J2" s="3">
        <v>113880328</v>
      </c>
      <c r="K2" s="4">
        <f>J2*(0.445%)</f>
        <v>506767.4596</v>
      </c>
      <c r="L2" s="5">
        <f>I2/K2</f>
        <v>1.24514900877428</v>
      </c>
      <c r="M2" s="6">
        <f>4.45*L2</f>
        <v>5.5409130890455467</v>
      </c>
    </row>
    <row r="3" spans="1:13" x14ac:dyDescent="0.2">
      <c r="A3" s="2">
        <v>2020</v>
      </c>
      <c r="B3" s="2">
        <f>IFERROR(VLOOKUP(A3,medical_doctors_cleaned!$A$2:$C$17,3,FALSE),"")</f>
        <v>84306</v>
      </c>
      <c r="C3" s="2">
        <f>IFERROR(VLOOKUP(A3, dentistry_personnel_cleaned!$A$2:$C$12,3,FALSE),"")</f>
        <v>28375</v>
      </c>
      <c r="D3" s="2">
        <f>IFERROR(VLOOKUP(A3, pharmaceutical_personnel_cleane!$A$2:$C$10,3,FALSE),"")</f>
        <v>51320</v>
      </c>
      <c r="E3" s="2">
        <f>IFERROR(VLOOKUP(A3, nursing_midwifery_personnel_cle!$E$2:$F$21,2,FALSE),"")</f>
        <v>470964</v>
      </c>
      <c r="F3" s="2">
        <f>IFERROR(VLOOKUP(A3, nursing_midwifery_personnel_cle!$G$2:$H$21,2,FALSE),"")</f>
        <v>64885</v>
      </c>
      <c r="G3" s="2">
        <f>IFERROR(VLOOKUP(A3, medical_pathology_laboratory_pe!$A$2:$C$6,3,FALSE),"")</f>
        <v>55926</v>
      </c>
      <c r="H3" s="2">
        <f>SUM(B3:G3)</f>
        <v>755776</v>
      </c>
      <c r="I3" s="2">
        <f t="shared" ref="I3:I6" si="0">SUM(B3,F3,E3)</f>
        <v>620155</v>
      </c>
      <c r="J3" s="3">
        <v>112190977</v>
      </c>
      <c r="K3" s="4">
        <f t="shared" ref="K3:K6" si="1">J3*(0.445%)</f>
        <v>499249.84765000001</v>
      </c>
      <c r="L3" s="5">
        <f t="shared" ref="L3:L6" si="2">I3/K3</f>
        <v>1.2421736389487308</v>
      </c>
      <c r="M3" s="6">
        <f t="shared" ref="M3:M6" si="3">4.45*L3</f>
        <v>5.5276726933218523</v>
      </c>
    </row>
    <row r="4" spans="1:13" x14ac:dyDescent="0.2">
      <c r="A4" s="2">
        <v>2019</v>
      </c>
      <c r="B4" s="2">
        <f>IFERROR(VLOOKUP(A4,medical_doctors_cleaned!$A$2:$C$17,3,FALSE),"")</f>
        <v>81157</v>
      </c>
      <c r="C4" s="2">
        <f>IFERROR(VLOOKUP(A4, dentistry_personnel_cleaned!$A$2:$C$12,3,FALSE),"")</f>
        <v>27839</v>
      </c>
      <c r="D4" s="2">
        <f>IFERROR(VLOOKUP(A4, pharmaceutical_personnel_cleane!$A$2:$C$10,3,FALSE),"")</f>
        <v>51281</v>
      </c>
      <c r="E4" s="2">
        <f>IFERROR(VLOOKUP(A4, nursing_midwifery_personnel_cle!$E$2:$F$21,2,FALSE),"")</f>
        <v>465966</v>
      </c>
      <c r="F4" s="2">
        <f>IFERROR(VLOOKUP(A4, nursing_midwifery_personnel_cle!$G$2:$H$21,2,FALSE),"")</f>
        <v>64726</v>
      </c>
      <c r="G4" s="2">
        <f>IFERROR(VLOOKUP(A4, medical_pathology_laboratory_pe!$A$2:$C$6,3,FALSE),"")</f>
        <v>53922</v>
      </c>
      <c r="H4" s="2">
        <f>SUM(B4:G4)</f>
        <v>744891</v>
      </c>
      <c r="I4" s="2">
        <f t="shared" si="0"/>
        <v>611849</v>
      </c>
      <c r="J4" s="3">
        <v>110380804</v>
      </c>
      <c r="K4" s="4">
        <f t="shared" si="1"/>
        <v>491194.57779999997</v>
      </c>
      <c r="L4" s="5">
        <f t="shared" si="2"/>
        <v>1.2456346785023489</v>
      </c>
      <c r="M4" s="6">
        <f t="shared" si="3"/>
        <v>5.543074319335453</v>
      </c>
    </row>
    <row r="5" spans="1:13" x14ac:dyDescent="0.2">
      <c r="A5" s="2">
        <v>2018</v>
      </c>
      <c r="B5" s="2">
        <f>IFERROR(VLOOKUP(A5,medical_doctors_cleaned!$A$2:$C$17,3,FALSE),"")</f>
        <v>76079</v>
      </c>
      <c r="C5" s="2">
        <f>IFERROR(VLOOKUP(A5, dentistry_personnel_cleaned!$A$2:$C$12,3,FALSE),"")</f>
        <v>26685</v>
      </c>
      <c r="D5" s="2">
        <f>IFERROR(VLOOKUP(A5, pharmaceutical_personnel_cleane!$A$2:$C$10,3,FALSE),"")</f>
        <v>46267</v>
      </c>
      <c r="E5" s="2">
        <f>IFERROR(VLOOKUP(A5, nursing_midwifery_personnel_cle!$E$2:$F$21,2,FALSE),"")</f>
        <v>455061</v>
      </c>
      <c r="F5" s="2">
        <f>IFERROR(VLOOKUP(A5, nursing_midwifery_personnel_cle!$G$2:$H$21,2,FALSE),"")</f>
        <v>63190</v>
      </c>
      <c r="G5" s="2">
        <f>IFERROR(VLOOKUP(A5, medical_pathology_laboratory_pe!$A$2:$C$6,3,FALSE),"")</f>
        <v>47103</v>
      </c>
      <c r="H5" s="2">
        <f>SUM(B5:G5)</f>
        <v>714385</v>
      </c>
      <c r="I5" s="2">
        <f t="shared" si="0"/>
        <v>594330</v>
      </c>
      <c r="J5" s="3">
        <v>108568836</v>
      </c>
      <c r="K5" s="4">
        <f t="shared" si="1"/>
        <v>483131.32020000002</v>
      </c>
      <c r="L5" s="5">
        <f t="shared" si="2"/>
        <v>1.2301624323464839</v>
      </c>
      <c r="M5" s="6">
        <f t="shared" si="3"/>
        <v>5.4742228239418536</v>
      </c>
    </row>
    <row r="6" spans="1:13" x14ac:dyDescent="0.2">
      <c r="A6" s="2">
        <v>2017</v>
      </c>
      <c r="B6" s="2">
        <f>IFERROR(VLOOKUP(A6,medical_doctors_cleaned!$A$2:$C$17,3,FALSE),"")</f>
        <v>71407</v>
      </c>
      <c r="C6" s="2">
        <f>IFERROR(VLOOKUP(A6, dentistry_personnel_cleaned!$A$2:$C$12,3,FALSE),"")</f>
        <v>25464</v>
      </c>
      <c r="D6" s="2">
        <f>IFERROR(VLOOKUP(A6, pharmaceutical_personnel_cleane!$A$2:$C$10,3,FALSE),"")</f>
        <v>41781</v>
      </c>
      <c r="E6" s="2">
        <f>IFERROR(VLOOKUP(A6, nursing_midwifery_personnel_cle!$E$2:$F$21,2,FALSE),"")</f>
        <v>443808</v>
      </c>
      <c r="F6" s="2">
        <f>IFERROR(VLOOKUP(A6, nursing_midwifery_personnel_cle!$G$2:$H$21,2,FALSE),"")</f>
        <v>61239</v>
      </c>
      <c r="G6" s="2">
        <f>IFERROR(VLOOKUP(A6, medical_pathology_laboratory_pe!$A$2:$C$6,3,FALSE),"")</f>
        <v>40419</v>
      </c>
      <c r="H6" s="2">
        <f>SUM(B6:G6)</f>
        <v>684118</v>
      </c>
      <c r="I6" s="2">
        <f t="shared" si="0"/>
        <v>576454</v>
      </c>
      <c r="J6" s="3">
        <v>106738501</v>
      </c>
      <c r="K6" s="4">
        <f t="shared" si="1"/>
        <v>474986.32945000002</v>
      </c>
      <c r="L6" s="5">
        <f t="shared" si="2"/>
        <v>1.2136222965984984</v>
      </c>
      <c r="M6" s="6">
        <f t="shared" si="3"/>
        <v>5.4006192198633185</v>
      </c>
    </row>
    <row r="7" spans="1:13" x14ac:dyDescent="0.2">
      <c r="A7" s="1"/>
      <c r="B7" s="1"/>
      <c r="C7" s="1"/>
      <c r="D7" s="1"/>
      <c r="E7" s="1"/>
      <c r="F7" s="1"/>
      <c r="G7" s="1"/>
    </row>
    <row r="8" spans="1:13" x14ac:dyDescent="0.2">
      <c r="A8" s="1"/>
      <c r="B8" s="1"/>
      <c r="C8" s="1"/>
      <c r="D8" s="1"/>
      <c r="E8" s="1"/>
      <c r="F8" s="1"/>
      <c r="G8" s="1"/>
      <c r="J8" s="3"/>
    </row>
    <row r="9" spans="1:13" x14ac:dyDescent="0.2">
      <c r="A9" s="1"/>
      <c r="B9" s="1"/>
      <c r="C9" s="1"/>
      <c r="D9" s="1"/>
      <c r="E9" s="1"/>
      <c r="F9" s="1"/>
      <c r="G9" s="1"/>
      <c r="J9" s="3"/>
    </row>
    <row r="10" spans="1:13" x14ac:dyDescent="0.2">
      <c r="J10" s="3"/>
    </row>
    <row r="11" spans="1:13" x14ac:dyDescent="0.2">
      <c r="J11" s="3"/>
    </row>
    <row r="12" spans="1:13" x14ac:dyDescent="0.2">
      <c r="J1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7A5FA-49D8-064E-9FE8-84D232B5183E}">
  <dimension ref="A1:I26"/>
  <sheetViews>
    <sheetView zoomScale="126" zoomScaleNormal="126" workbookViewId="0">
      <selection activeCell="H14" sqref="H14"/>
    </sheetView>
  </sheetViews>
  <sheetFormatPr baseColWidth="10" defaultRowHeight="16" x14ac:dyDescent="0.2"/>
  <cols>
    <col min="2" max="2" width="16" bestFit="1" customWidth="1"/>
    <col min="3" max="3" width="16.6640625" bestFit="1" customWidth="1"/>
    <col min="4" max="4" width="20.1640625" bestFit="1" customWidth="1"/>
  </cols>
  <sheetData>
    <row r="1" spans="1:9" x14ac:dyDescent="0.2">
      <c r="A1" s="1" t="s">
        <v>0</v>
      </c>
      <c r="B1" s="1" t="str">
        <f>medical_doctors_cleaned!C1</f>
        <v>doctor_population</v>
      </c>
      <c r="C1" s="1" t="str">
        <f>dentistry_personnel_cleaned!C1</f>
        <v>dentist_population</v>
      </c>
      <c r="D1" s="1" t="str">
        <f>pharmaceutical_personnel_cleane!C1</f>
        <v>pharmacist_population</v>
      </c>
      <c r="E1" s="1" t="str">
        <f>nursing_midwifery_personnel_cle!F1</f>
        <v>nurse_population</v>
      </c>
      <c r="F1" s="1" t="str">
        <f>nursing_midwifery_personnel_cle!H1</f>
        <v>midwife_population</v>
      </c>
      <c r="G1" s="1" t="str">
        <f>medical_pathology_laboratory_pe!C1</f>
        <v>pathologist_population</v>
      </c>
      <c r="H1" s="1" t="str">
        <f>environmental_occupational_heal!C1</f>
        <v>hygiene_personnel_population</v>
      </c>
      <c r="I1" s="1" t="str">
        <f>community_health_workers_cleane!C1</f>
        <v>community_health_worker_population</v>
      </c>
    </row>
    <row r="2" spans="1:9" x14ac:dyDescent="0.2">
      <c r="A2" s="1">
        <v>2021</v>
      </c>
      <c r="B2" s="1">
        <f>IFERROR(VLOOKUP(A2,medical_doctors_cleaned!$A$2:$C$17,3,FALSE),"")</f>
        <v>89533</v>
      </c>
      <c r="C2" s="1">
        <f>IFERROR(VLOOKUP(A2, dentistry_personnel_cleaned!$A$2:$C$12,3,FALSE),"")</f>
        <v>28378</v>
      </c>
      <c r="D2" s="1">
        <f>IFERROR(VLOOKUP(A2, pharmaceutical_personnel_cleane!$A$2:$C$10,3,FALSE),"")</f>
        <v>53498</v>
      </c>
      <c r="E2" s="1">
        <f>IFERROR(VLOOKUP(A2, nursing_midwifery_personnel_cle!$E$2:$F$21,2,FALSE),"")</f>
        <v>475995</v>
      </c>
      <c r="F2" s="1">
        <f>IFERROR(VLOOKUP(A2, nursing_midwifery_personnel_cle!$G$2:$H$21,2,FALSE),"")</f>
        <v>65473</v>
      </c>
      <c r="G2" s="1">
        <f>IFERROR(VLOOKUP(A2, medical_pathology_laboratory_pe!$A$2:$C$6,3,FALSE),"")</f>
        <v>59333</v>
      </c>
      <c r="H2" s="1" t="str">
        <f>IFERROR(VLOOKUP(A2, environmental_occupational_heal!$A$2:$C$2,3,FALSE),"")</f>
        <v/>
      </c>
      <c r="I2" s="1" t="str">
        <f>IFERROR(VLOOKUP(A2, community_health_workers_cleane!$A$1:$C$2,3,FALSE),"")</f>
        <v/>
      </c>
    </row>
    <row r="3" spans="1:9" x14ac:dyDescent="0.2">
      <c r="A3" s="1">
        <v>2020</v>
      </c>
      <c r="B3" s="1">
        <f>IFERROR(VLOOKUP(A3,medical_doctors_cleaned!$A$2:$C$17,3,FALSE),"")</f>
        <v>84306</v>
      </c>
      <c r="C3" s="1">
        <f>IFERROR(VLOOKUP(A3, dentistry_personnel_cleaned!$A$2:$C$12,3,FALSE),"")</f>
        <v>28375</v>
      </c>
      <c r="D3" s="1">
        <f>IFERROR(VLOOKUP(A3, pharmaceutical_personnel_cleane!$A$2:$C$10,3,FALSE),"")</f>
        <v>51320</v>
      </c>
      <c r="E3" s="1">
        <f>IFERROR(VLOOKUP(A3, nursing_midwifery_personnel_cle!$E$2:$F$21,2,FALSE),"")</f>
        <v>470964</v>
      </c>
      <c r="F3" s="1">
        <f>IFERROR(VLOOKUP(A3, nursing_midwifery_personnel_cle!$G$2:$H$21,2,FALSE),"")</f>
        <v>64885</v>
      </c>
      <c r="G3" s="1">
        <f>IFERROR(VLOOKUP(A3, medical_pathology_laboratory_pe!$A$2:$C$6,3,FALSE),"")</f>
        <v>55926</v>
      </c>
      <c r="H3" s="1" t="str">
        <f>IFERROR(VLOOKUP(A3, environmental_occupational_heal!$A$2:$C$2,3,FALSE),"")</f>
        <v/>
      </c>
      <c r="I3" s="1" t="str">
        <f>IFERROR(VLOOKUP(A3, community_health_workers_cleane!$A$1:$C$2,3,FALSE),"")</f>
        <v/>
      </c>
    </row>
    <row r="4" spans="1:9" x14ac:dyDescent="0.2">
      <c r="A4" s="1">
        <v>2019</v>
      </c>
      <c r="B4" s="1">
        <f>IFERROR(VLOOKUP(A4,medical_doctors_cleaned!$A$2:$C$17,3,FALSE),"")</f>
        <v>81157</v>
      </c>
      <c r="C4" s="1">
        <f>IFERROR(VLOOKUP(A4, dentistry_personnel_cleaned!$A$2:$C$12,3,FALSE),"")</f>
        <v>27839</v>
      </c>
      <c r="D4" s="1">
        <f>IFERROR(VLOOKUP(A4, pharmaceutical_personnel_cleane!$A$2:$C$10,3,FALSE),"")</f>
        <v>51281</v>
      </c>
      <c r="E4" s="1">
        <f>IFERROR(VLOOKUP(A4, nursing_midwifery_personnel_cle!$E$2:$F$21,2,FALSE),"")</f>
        <v>465966</v>
      </c>
      <c r="F4" s="1">
        <f>IFERROR(VLOOKUP(A4, nursing_midwifery_personnel_cle!$G$2:$H$21,2,FALSE),"")</f>
        <v>64726</v>
      </c>
      <c r="G4" s="1">
        <f>IFERROR(VLOOKUP(A4, medical_pathology_laboratory_pe!$A$2:$C$6,3,FALSE),"")</f>
        <v>53922</v>
      </c>
      <c r="H4" s="1" t="str">
        <f>IFERROR(VLOOKUP(A4, environmental_occupational_heal!$A$2:$C$2,3,FALSE),"")</f>
        <v/>
      </c>
      <c r="I4" s="1">
        <f>IFERROR(VLOOKUP(A4, community_health_workers_cleane!$A$1:$C$2,3,FALSE),"")</f>
        <v>248584</v>
      </c>
    </row>
    <row r="5" spans="1:9" x14ac:dyDescent="0.2">
      <c r="A5" s="1">
        <v>2018</v>
      </c>
      <c r="B5" s="1">
        <f>IFERROR(VLOOKUP(A5,medical_doctors_cleaned!$A$2:$C$17,3,FALSE),"")</f>
        <v>76079</v>
      </c>
      <c r="C5" s="1">
        <f>IFERROR(VLOOKUP(A5, dentistry_personnel_cleaned!$A$2:$C$12,3,FALSE),"")</f>
        <v>26685</v>
      </c>
      <c r="D5" s="1">
        <f>IFERROR(VLOOKUP(A5, pharmaceutical_personnel_cleane!$A$2:$C$10,3,FALSE),"")</f>
        <v>46267</v>
      </c>
      <c r="E5" s="1">
        <f>IFERROR(VLOOKUP(A5, nursing_midwifery_personnel_cle!$E$2:$F$21,2,FALSE),"")</f>
        <v>455061</v>
      </c>
      <c r="F5" s="1">
        <f>IFERROR(VLOOKUP(A5, nursing_midwifery_personnel_cle!$G$2:$H$21,2,FALSE),"")</f>
        <v>63190</v>
      </c>
      <c r="G5" s="1">
        <f>IFERROR(VLOOKUP(A5, medical_pathology_laboratory_pe!$A$2:$C$6,3,FALSE),"")</f>
        <v>47103</v>
      </c>
      <c r="H5" s="1" t="str">
        <f>IFERROR(VLOOKUP(A5, environmental_occupational_heal!$A$2:$C$2,3,FALSE),"")</f>
        <v/>
      </c>
      <c r="I5" s="1" t="str">
        <f>IFERROR(VLOOKUP(A5, community_health_workers_cleane!$A$1:$C$2,3,FALSE),"")</f>
        <v/>
      </c>
    </row>
    <row r="6" spans="1:9" x14ac:dyDescent="0.2">
      <c r="A6" s="1">
        <v>2017</v>
      </c>
      <c r="B6" s="1">
        <f>IFERROR(VLOOKUP(A6,medical_doctors_cleaned!$A$2:$C$17,3,FALSE),"")</f>
        <v>71407</v>
      </c>
      <c r="C6" s="1">
        <f>IFERROR(VLOOKUP(A6, dentistry_personnel_cleaned!$A$2:$C$12,3,FALSE),"")</f>
        <v>25464</v>
      </c>
      <c r="D6" s="1">
        <f>IFERROR(VLOOKUP(A6, pharmaceutical_personnel_cleane!$A$2:$C$10,3,FALSE),"")</f>
        <v>41781</v>
      </c>
      <c r="E6" s="1">
        <f>IFERROR(VLOOKUP(A6, nursing_midwifery_personnel_cle!$E$2:$F$21,2,FALSE),"")</f>
        <v>443808</v>
      </c>
      <c r="F6" s="1">
        <f>IFERROR(VLOOKUP(A6, nursing_midwifery_personnel_cle!$G$2:$H$21,2,FALSE),"")</f>
        <v>61239</v>
      </c>
      <c r="G6" s="1">
        <f>IFERROR(VLOOKUP(A6, medical_pathology_laboratory_pe!$A$2:$C$6,3,FALSE),"")</f>
        <v>40419</v>
      </c>
      <c r="H6" s="1" t="str">
        <f>IFERROR(VLOOKUP(A6, environmental_occupational_heal!$A$2:$C$2,3,FALSE),"")</f>
        <v/>
      </c>
      <c r="I6" s="1" t="str">
        <f>IFERROR(VLOOKUP(A6, community_health_workers_cleane!$A$1:$C$2,3,FALSE),"")</f>
        <v/>
      </c>
    </row>
    <row r="7" spans="1:9" x14ac:dyDescent="0.2">
      <c r="A7" s="1">
        <v>2016</v>
      </c>
      <c r="B7" s="1" t="str">
        <f>IFERROR(VLOOKUP(A7,medical_doctors_cleaned!$A$2:$C$17,3,FALSE),"")</f>
        <v/>
      </c>
      <c r="C7" s="1" t="str">
        <f>IFERROR(VLOOKUP(A7, dentistry_personnel_cleaned!$A$2:$C$12,3,FALSE),"")</f>
        <v/>
      </c>
      <c r="D7" s="1" t="str">
        <f>IFERROR(VLOOKUP(A7, pharmaceutical_personnel_cleane!$A$2:$C$10,3,FALSE),"")</f>
        <v/>
      </c>
      <c r="E7" s="1" t="str">
        <f>IFERROR(VLOOKUP(A7, nursing_midwifery_personnel_cle!$E$2:$F$21,2,FALSE),"")</f>
        <v/>
      </c>
      <c r="F7" s="1" t="str">
        <f>IFERROR(VLOOKUP(A7, nursing_midwifery_personnel_cle!$G$2:$H$21,2,FALSE),"")</f>
        <v/>
      </c>
      <c r="G7" s="1" t="str">
        <f>IFERROR(VLOOKUP(A7, medical_pathology_laboratory_pe!$A$2:$C$6,3,FALSE),"")</f>
        <v/>
      </c>
      <c r="H7" s="1" t="str">
        <f>IFERROR(VLOOKUP(A7, environmental_occupational_heal!$A$2:$C$2,3,FALSE),"")</f>
        <v/>
      </c>
      <c r="I7" s="1" t="str">
        <f>IFERROR(VLOOKUP(A7, community_health_workers_cleane!$A$1:$C$2,3,FALSE),"")</f>
        <v/>
      </c>
    </row>
    <row r="8" spans="1:9" x14ac:dyDescent="0.2">
      <c r="A8" s="1">
        <v>2015</v>
      </c>
      <c r="B8" s="1" t="str">
        <f>IFERROR(VLOOKUP(A8,medical_doctors_cleaned!$A$2:$C$17,3,FALSE),"")</f>
        <v/>
      </c>
      <c r="C8" s="1" t="str">
        <f>IFERROR(VLOOKUP(A8, dentistry_personnel_cleaned!$A$2:$C$12,3,FALSE),"")</f>
        <v/>
      </c>
      <c r="D8" s="1" t="str">
        <f>IFERROR(VLOOKUP(A8, pharmaceutical_personnel_cleane!$A$2:$C$10,3,FALSE),"")</f>
        <v/>
      </c>
      <c r="E8" s="1" t="str">
        <f>IFERROR(VLOOKUP(A8, nursing_midwifery_personnel_cle!$E$2:$F$21,2,FALSE),"")</f>
        <v/>
      </c>
      <c r="F8" s="1" t="str">
        <f>IFERROR(VLOOKUP(A8, nursing_midwifery_personnel_cle!$G$2:$H$21,2,FALSE),"")</f>
        <v/>
      </c>
      <c r="G8" s="1" t="str">
        <f>IFERROR(VLOOKUP(A8, medical_pathology_laboratory_pe!$A$2:$C$6,3,FALSE),"")</f>
        <v/>
      </c>
      <c r="H8" s="1">
        <f>IFERROR(VLOOKUP(A8, environmental_occupational_heal!$A$2:$C$2,3,FALSE),"")</f>
        <v>2737</v>
      </c>
      <c r="I8" s="1" t="str">
        <f>IFERROR(VLOOKUP(A8, community_health_workers_cleane!$A$1:$C$2,3,FALSE),"")</f>
        <v/>
      </c>
    </row>
    <row r="9" spans="1:9" x14ac:dyDescent="0.2">
      <c r="A9" s="1">
        <v>2014</v>
      </c>
      <c r="B9" s="1" t="str">
        <f>IFERROR(VLOOKUP(A9,medical_doctors_cleaned!$A$2:$C$17,3,FALSE),"")</f>
        <v/>
      </c>
      <c r="C9" s="1" t="str">
        <f>IFERROR(VLOOKUP(A9, dentistry_personnel_cleaned!$A$2:$C$12,3,FALSE),"")</f>
        <v/>
      </c>
      <c r="D9" s="1" t="str">
        <f>IFERROR(VLOOKUP(A9, pharmaceutical_personnel_cleane!$A$2:$C$10,3,FALSE),"")</f>
        <v/>
      </c>
      <c r="E9" s="1" t="str">
        <f>IFERROR(VLOOKUP(A9, nursing_midwifery_personnel_cle!$E$2:$F$21,2,FALSE),"")</f>
        <v/>
      </c>
      <c r="F9" s="1" t="str">
        <f>IFERROR(VLOOKUP(A9, nursing_midwifery_personnel_cle!$G$2:$H$21,2,FALSE),"")</f>
        <v/>
      </c>
      <c r="G9" s="1" t="str">
        <f>IFERROR(VLOOKUP(A9, medical_pathology_laboratory_pe!$A$2:$C$6,3,FALSE),"")</f>
        <v/>
      </c>
      <c r="H9" s="1" t="str">
        <f>IFERROR(VLOOKUP(A9, environmental_occupational_heal!$A$2:$C$2,3,FALSE),"")</f>
        <v/>
      </c>
      <c r="I9" s="1" t="str">
        <f>IFERROR(VLOOKUP(A9, community_health_workers_cleane!$A$1:$C$2,3,FALSE),"")</f>
        <v/>
      </c>
    </row>
    <row r="10" spans="1:9" x14ac:dyDescent="0.2">
      <c r="A10" s="1">
        <v>2013</v>
      </c>
      <c r="B10" s="1" t="str">
        <f>IFERROR(VLOOKUP(A10,medical_doctors_cleaned!$A$2:$C$17,3,FALSE),"")</f>
        <v/>
      </c>
      <c r="C10" s="1" t="str">
        <f>IFERROR(VLOOKUP(A10, dentistry_personnel_cleaned!$A$2:$C$12,3,FALSE),"")</f>
        <v/>
      </c>
      <c r="D10" s="1" t="str">
        <f>IFERROR(VLOOKUP(A10, pharmaceutical_personnel_cleane!$A$2:$C$10,3,FALSE),"")</f>
        <v/>
      </c>
      <c r="E10" s="1" t="str">
        <f>IFERROR(VLOOKUP(A10, nursing_midwifery_personnel_cle!$E$2:$F$21,2,FALSE),"")</f>
        <v/>
      </c>
      <c r="F10" s="1" t="str">
        <f>IFERROR(VLOOKUP(A10, nursing_midwifery_personnel_cle!$G$2:$H$21,2,FALSE),"")</f>
        <v/>
      </c>
      <c r="G10" s="1" t="str">
        <f>IFERROR(VLOOKUP(A10, medical_pathology_laboratory_pe!$A$2:$C$6,3,FALSE),"")</f>
        <v/>
      </c>
      <c r="H10" s="1" t="str">
        <f>IFERROR(VLOOKUP(A10, environmental_occupational_heal!$A$2:$C$2,3,FALSE),"")</f>
        <v/>
      </c>
      <c r="I10" s="1" t="str">
        <f>IFERROR(VLOOKUP(A10, community_health_workers_cleane!$A$1:$C$2,3,FALSE),"")</f>
        <v/>
      </c>
    </row>
    <row r="11" spans="1:9" x14ac:dyDescent="0.2">
      <c r="A11" s="1">
        <v>2012</v>
      </c>
      <c r="B11" s="1" t="str">
        <f>IFERROR(VLOOKUP(A11,medical_doctors_cleaned!$A$2:$C$17,3,FALSE),"")</f>
        <v/>
      </c>
      <c r="C11" s="1" t="str">
        <f>IFERROR(VLOOKUP(A11, dentistry_personnel_cleaned!$A$2:$C$12,3,FALSE),"")</f>
        <v/>
      </c>
      <c r="D11" s="1" t="str">
        <f>IFERROR(VLOOKUP(A11, pharmaceutical_personnel_cleane!$A$2:$C$10,3,FALSE),"")</f>
        <v/>
      </c>
      <c r="E11" s="1" t="str">
        <f>IFERROR(VLOOKUP(A11, nursing_midwifery_personnel_cle!$E$2:$F$21,2,FALSE),"")</f>
        <v/>
      </c>
      <c r="F11" s="1" t="str">
        <f>IFERROR(VLOOKUP(A11, nursing_midwifery_personnel_cle!$G$2:$H$21,2,FALSE),"")</f>
        <v/>
      </c>
      <c r="G11" s="1" t="str">
        <f>IFERROR(VLOOKUP(A11, medical_pathology_laboratory_pe!$A$2:$C$6,3,FALSE),"")</f>
        <v/>
      </c>
      <c r="H11" s="1" t="str">
        <f>IFERROR(VLOOKUP(A11, environmental_occupational_heal!$A$2:$C$2,3,FALSE),"")</f>
        <v/>
      </c>
      <c r="I11" s="1" t="str">
        <f>IFERROR(VLOOKUP(A11, community_health_workers_cleane!$A$1:$C$2,3,FALSE),"")</f>
        <v/>
      </c>
    </row>
    <row r="12" spans="1:9" x14ac:dyDescent="0.2">
      <c r="A12" s="1">
        <v>2011</v>
      </c>
      <c r="B12" s="1" t="str">
        <f>IFERROR(VLOOKUP(A12,medical_doctors_cleaned!$A$2:$C$17,3,FALSE),"")</f>
        <v/>
      </c>
      <c r="C12" s="1" t="str">
        <f>IFERROR(VLOOKUP(A12, dentistry_personnel_cleaned!$A$2:$C$12,3,FALSE),"")</f>
        <v/>
      </c>
      <c r="D12" s="1">
        <f>IFERROR(VLOOKUP(A12, pharmaceutical_personnel_cleane!$A$2:$C$10,3,FALSE),"")</f>
        <v>59000</v>
      </c>
      <c r="E12" s="1" t="str">
        <f>IFERROR(VLOOKUP(A12, nursing_midwifery_personnel_cle!$E$2:$F$21,2,FALSE),"")</f>
        <v/>
      </c>
      <c r="F12" s="1" t="str">
        <f>IFERROR(VLOOKUP(A12, nursing_midwifery_personnel_cle!$G$2:$H$21,2,FALSE),"")</f>
        <v/>
      </c>
      <c r="G12" s="1" t="str">
        <f>IFERROR(VLOOKUP(A12, medical_pathology_laboratory_pe!$A$2:$C$6,3,FALSE),"")</f>
        <v/>
      </c>
      <c r="H12" s="1" t="str">
        <f>IFERROR(VLOOKUP(A12, environmental_occupational_heal!$A$2:$C$2,3,FALSE),"")</f>
        <v/>
      </c>
      <c r="I12" s="1" t="str">
        <f>IFERROR(VLOOKUP(A12, community_health_workers_cleane!$A$1:$C$2,3,FALSE),"")</f>
        <v/>
      </c>
    </row>
    <row r="13" spans="1:9" x14ac:dyDescent="0.2">
      <c r="A13" s="1">
        <v>2010</v>
      </c>
      <c r="B13" s="1">
        <f>IFERROR(VLOOKUP(A13,medical_doctors_cleaned!$A$2:$C$17,3,FALSE),"")</f>
        <v>119497</v>
      </c>
      <c r="C13" s="1" t="str">
        <f>IFERROR(VLOOKUP(A13, dentistry_personnel_cleaned!$A$2:$C$12,3,FALSE),"")</f>
        <v/>
      </c>
      <c r="D13" s="1" t="str">
        <f>IFERROR(VLOOKUP(A13, pharmaceutical_personnel_cleane!$A$2:$C$10,3,FALSE),"")</f>
        <v/>
      </c>
      <c r="E13" s="1" t="str">
        <f>IFERROR(VLOOKUP(A13, nursing_midwifery_personnel_cle!$E$2:$F$21,2,FALSE),"")</f>
        <v/>
      </c>
      <c r="F13" s="1" t="str">
        <f>IFERROR(VLOOKUP(A13, nursing_midwifery_personnel_cle!$G$2:$H$21,2,FALSE),"")</f>
        <v/>
      </c>
      <c r="G13" s="1" t="str">
        <f>IFERROR(VLOOKUP(A13, medical_pathology_laboratory_pe!$A$2:$C$6,3,FALSE),"")</f>
        <v/>
      </c>
      <c r="H13" s="1" t="str">
        <f>IFERROR(VLOOKUP(A13, environmental_occupational_heal!$A$2:$C$2,3,FALSE),"")</f>
        <v/>
      </c>
      <c r="I13" s="1" t="str">
        <f>IFERROR(VLOOKUP(A13, community_health_workers_cleane!$A$1:$C$2,3,FALSE),"")</f>
        <v/>
      </c>
    </row>
    <row r="14" spans="1:9" x14ac:dyDescent="0.2">
      <c r="A14" s="1">
        <v>2009</v>
      </c>
      <c r="B14" s="1">
        <f>IFERROR(VLOOKUP(A14,medical_doctors_cleaned!$A$2:$C$17,3,FALSE),"")</f>
        <v>116734</v>
      </c>
      <c r="C14" s="1" t="str">
        <f>IFERROR(VLOOKUP(A14, dentistry_personnel_cleaned!$A$2:$C$12,3,FALSE),"")</f>
        <v/>
      </c>
      <c r="D14" s="1" t="str">
        <f>IFERROR(VLOOKUP(A14, pharmaceutical_personnel_cleane!$A$2:$C$10,3,FALSE),"")</f>
        <v/>
      </c>
      <c r="E14" s="1">
        <f>IFERROR(VLOOKUP(A14, nursing_midwifery_personnel_cle!$E$2:$F$21,2,FALSE),"")</f>
        <v>521865</v>
      </c>
      <c r="F14" s="1" t="str">
        <f>IFERROR(VLOOKUP(A14, nursing_midwifery_personnel_cle!$G$2:$H$21,2,FALSE),"")</f>
        <v/>
      </c>
      <c r="G14" s="1" t="str">
        <f>IFERROR(VLOOKUP(A14, medical_pathology_laboratory_pe!$A$2:$C$6,3,FALSE),"")</f>
        <v/>
      </c>
      <c r="H14" s="1" t="str">
        <f>IFERROR(VLOOKUP(A14, environmental_occupational_heal!$A$2:$C$2,3,FALSE),"")</f>
        <v/>
      </c>
      <c r="I14" s="1" t="str">
        <f>IFERROR(VLOOKUP(A14, community_health_workers_cleane!$A$1:$C$2,3,FALSE),"")</f>
        <v/>
      </c>
    </row>
    <row r="15" spans="1:9" x14ac:dyDescent="0.2">
      <c r="A15" s="1">
        <v>2008</v>
      </c>
      <c r="B15" s="1">
        <f>IFERROR(VLOOKUP(A15,medical_doctors_cleaned!$A$2:$C$17,3,FALSE),"")</f>
        <v>114159</v>
      </c>
      <c r="C15" s="1">
        <f>IFERROR(VLOOKUP(A15, dentistry_personnel_cleaned!$A$2:$C$12,3,FALSE),"")</f>
        <v>1891</v>
      </c>
      <c r="D15" s="1" t="str">
        <f>IFERROR(VLOOKUP(A15, pharmaceutical_personnel_cleane!$A$2:$C$10,3,FALSE),"")</f>
        <v/>
      </c>
      <c r="E15" s="1">
        <f>IFERROR(VLOOKUP(A15, nursing_midwifery_personnel_cle!$E$2:$F$21,2,FALSE),"")</f>
        <v>465608</v>
      </c>
      <c r="F15" s="1" t="str">
        <f>IFERROR(VLOOKUP(A15, nursing_midwifery_personnel_cle!$G$2:$H$21,2,FALSE),"")</f>
        <v/>
      </c>
      <c r="G15" s="1" t="str">
        <f>IFERROR(VLOOKUP(A15, medical_pathology_laboratory_pe!$A$2:$C$6,3,FALSE),"")</f>
        <v/>
      </c>
      <c r="H15" s="1" t="str">
        <f>IFERROR(VLOOKUP(A15, environmental_occupational_heal!$A$2:$C$2,3,FALSE),"")</f>
        <v/>
      </c>
      <c r="I15" s="1" t="str">
        <f>IFERROR(VLOOKUP(A15, community_health_workers_cleane!$A$1:$C$2,3,FALSE),"")</f>
        <v/>
      </c>
    </row>
    <row r="16" spans="1:9" x14ac:dyDescent="0.2">
      <c r="A16" s="1">
        <v>2007</v>
      </c>
      <c r="B16" s="1">
        <f>IFERROR(VLOOKUP(A16,medical_doctors_cleaned!$A$2:$C$17,3,FALSE),"")</f>
        <v>111233</v>
      </c>
      <c r="C16" s="1" t="str">
        <f>IFERROR(VLOOKUP(A16, dentistry_personnel_cleaned!$A$2:$C$12,3,FALSE),"")</f>
        <v/>
      </c>
      <c r="D16" s="1" t="str">
        <f>IFERROR(VLOOKUP(A16, pharmaceutical_personnel_cleane!$A$2:$C$10,3,FALSE),"")</f>
        <v/>
      </c>
      <c r="E16" s="1">
        <f>IFERROR(VLOOKUP(A16, nursing_midwifery_personnel_cle!$E$2:$F$21,2,FALSE),"")</f>
        <v>416055</v>
      </c>
      <c r="F16" s="1" t="str">
        <f>IFERROR(VLOOKUP(A16, nursing_midwifery_personnel_cle!$G$2:$H$21,2,FALSE),"")</f>
        <v/>
      </c>
      <c r="G16" s="1" t="str">
        <f>IFERROR(VLOOKUP(A16, medical_pathology_laboratory_pe!$A$2:$C$6,3,FALSE),"")</f>
        <v/>
      </c>
      <c r="H16" s="1" t="str">
        <f>IFERROR(VLOOKUP(A16, environmental_occupational_heal!$A$2:$C$2,3,FALSE),"")</f>
        <v/>
      </c>
      <c r="I16" s="1" t="str">
        <f>IFERROR(VLOOKUP(A16, community_health_workers_cleane!$A$1:$C$2,3,FALSE),"")</f>
        <v/>
      </c>
    </row>
    <row r="17" spans="1:9" x14ac:dyDescent="0.2">
      <c r="A17" s="1">
        <v>2006</v>
      </c>
      <c r="B17" s="1">
        <f>IFERROR(VLOOKUP(A17,medical_doctors_cleaned!$A$2:$C$17,3,FALSE),"")</f>
        <v>108640</v>
      </c>
      <c r="C17" s="1" t="str">
        <f>IFERROR(VLOOKUP(A17, dentistry_personnel_cleaned!$A$2:$C$12,3,FALSE),"")</f>
        <v/>
      </c>
      <c r="D17" s="1" t="str">
        <f>IFERROR(VLOOKUP(A17, pharmaceutical_personnel_cleane!$A$2:$C$10,3,FALSE),"")</f>
        <v/>
      </c>
      <c r="E17" s="1">
        <f>IFERROR(VLOOKUP(A17, nursing_midwifery_personnel_cle!$E$2:$F$21,2,FALSE),"")</f>
        <v>387134</v>
      </c>
      <c r="F17" s="1" t="str">
        <f>IFERROR(VLOOKUP(A17, nursing_midwifery_personnel_cle!$G$2:$H$21,2,FALSE),"")</f>
        <v/>
      </c>
      <c r="G17" s="1" t="str">
        <f>IFERROR(VLOOKUP(A17, medical_pathology_laboratory_pe!$A$2:$C$6,3,FALSE),"")</f>
        <v/>
      </c>
      <c r="H17" s="1" t="str">
        <f>IFERROR(VLOOKUP(A17, environmental_occupational_heal!$A$2:$C$2,3,FALSE),"")</f>
        <v/>
      </c>
      <c r="I17" s="1" t="str">
        <f>IFERROR(VLOOKUP(A17, community_health_workers_cleane!$A$1:$C$2,3,FALSE),"")</f>
        <v/>
      </c>
    </row>
    <row r="18" spans="1:9" x14ac:dyDescent="0.2">
      <c r="A18" s="1">
        <v>2005</v>
      </c>
      <c r="B18" s="1">
        <f>IFERROR(VLOOKUP(A18,medical_doctors_cleaned!$A$2:$C$17,3,FALSE),"")</f>
        <v>106083</v>
      </c>
      <c r="C18" s="1" t="str">
        <f>IFERROR(VLOOKUP(A18, dentistry_personnel_cleaned!$A$2:$C$12,3,FALSE),"")</f>
        <v/>
      </c>
      <c r="D18" s="1" t="str">
        <f>IFERROR(VLOOKUP(A18, pharmaceutical_personnel_cleane!$A$2:$C$10,3,FALSE),"")</f>
        <v/>
      </c>
      <c r="E18" s="1">
        <f>IFERROR(VLOOKUP(A18, nursing_midwifery_personnel_cle!$E$2:$F$21,2,FALSE),"")</f>
        <v>369065</v>
      </c>
      <c r="F18" s="1" t="str">
        <f>IFERROR(VLOOKUP(A18, nursing_midwifery_personnel_cle!$G$2:$H$21,2,FALSE),"")</f>
        <v/>
      </c>
      <c r="G18" s="1" t="str">
        <f>IFERROR(VLOOKUP(A18, medical_pathology_laboratory_pe!$A$2:$C$6,3,FALSE),"")</f>
        <v/>
      </c>
      <c r="H18" s="1" t="str">
        <f>IFERROR(VLOOKUP(A18, environmental_occupational_heal!$A$2:$C$2,3,FALSE),"")</f>
        <v/>
      </c>
      <c r="I18" s="1" t="str">
        <f>IFERROR(VLOOKUP(A18, community_health_workers_cleane!$A$1:$C$2,3,FALSE),"")</f>
        <v/>
      </c>
    </row>
    <row r="19" spans="1:9" x14ac:dyDescent="0.2">
      <c r="A19" s="1">
        <v>2004</v>
      </c>
      <c r="B19" s="1">
        <f>IFERROR(VLOOKUP(A19,medical_doctors_cleaned!$A$2:$C$17,3,FALSE),"")</f>
        <v>93862</v>
      </c>
      <c r="C19" s="1">
        <f>IFERROR(VLOOKUP(A19, dentistry_personnel_cleaned!$A$2:$C$12,3,FALSE),"")</f>
        <v>45903</v>
      </c>
      <c r="D19" s="1">
        <f>IFERROR(VLOOKUP(A19, pharmaceutical_personnel_cleane!$A$2:$C$10,3,FALSE),"")</f>
        <v>49667</v>
      </c>
      <c r="E19" s="1">
        <f>IFERROR(VLOOKUP(A19, nursing_midwifery_personnel_cle!$E$2:$F$21,2,FALSE),"")</f>
        <v>359052</v>
      </c>
      <c r="F19" s="1" t="str">
        <f>IFERROR(VLOOKUP(A19, nursing_midwifery_personnel_cle!$G$2:$H$21,2,FALSE),"")</f>
        <v/>
      </c>
      <c r="G19" s="1" t="str">
        <f>IFERROR(VLOOKUP(A19, medical_pathology_laboratory_pe!$A$2:$C$6,3,FALSE),"")</f>
        <v/>
      </c>
      <c r="H19" s="1" t="str">
        <f>IFERROR(VLOOKUP(A19, environmental_occupational_heal!$A$2:$C$2,3,FALSE),"")</f>
        <v/>
      </c>
      <c r="I19" s="1" t="str">
        <f>IFERROR(VLOOKUP(A19, community_health_workers_cleane!$A$1:$C$2,3,FALSE),"")</f>
        <v/>
      </c>
    </row>
    <row r="20" spans="1:9" x14ac:dyDescent="0.2">
      <c r="A20" s="1">
        <v>2003</v>
      </c>
      <c r="B20" s="1">
        <f>IFERROR(VLOOKUP(A20,medical_doctors_cleaned!$A$2:$C$17,3,FALSE),"")</f>
        <v>101786</v>
      </c>
      <c r="C20" s="1" t="str">
        <f>IFERROR(VLOOKUP(A20, dentistry_personnel_cleaned!$A$2:$C$12,3,FALSE),"")</f>
        <v/>
      </c>
      <c r="D20" s="1" t="str">
        <f>IFERROR(VLOOKUP(A20, pharmaceutical_personnel_cleane!$A$2:$C$10,3,FALSE),"")</f>
        <v/>
      </c>
      <c r="E20" s="1">
        <f>IFERROR(VLOOKUP(A20, nursing_midwifery_personnel_cle!$E$2:$F$21,2,FALSE),"")</f>
        <v>351858</v>
      </c>
      <c r="F20" s="1" t="str">
        <f>IFERROR(VLOOKUP(A20, nursing_midwifery_personnel_cle!$G$2:$H$21,2,FALSE),"")</f>
        <v/>
      </c>
      <c r="G20" s="1" t="str">
        <f>IFERROR(VLOOKUP(A20, medical_pathology_laboratory_pe!$A$2:$C$6,3,FALSE),"")</f>
        <v/>
      </c>
      <c r="H20" s="1" t="str">
        <f>IFERROR(VLOOKUP(A20, environmental_occupational_heal!$A$2:$C$2,3,FALSE),"")</f>
        <v/>
      </c>
      <c r="I20" s="1" t="str">
        <f>IFERROR(VLOOKUP(A20, community_health_workers_cleane!$A$1:$C$2,3,FALSE),"")</f>
        <v/>
      </c>
    </row>
    <row r="21" spans="1:9" x14ac:dyDescent="0.2">
      <c r="A21" s="1">
        <v>2002</v>
      </c>
      <c r="B21" s="1">
        <f>IFERROR(VLOOKUP(A21,medical_doctors_cleaned!$A$2:$C$17,3,FALSE),"")</f>
        <v>90370</v>
      </c>
      <c r="C21" s="1">
        <f>IFERROR(VLOOKUP(A21, dentistry_personnel_cleaned!$A$2:$C$12,3,FALSE),"")</f>
        <v>43220</v>
      </c>
      <c r="D21" s="1">
        <f>IFERROR(VLOOKUP(A21, pharmaceutical_personnel_cleane!$A$2:$C$10,3,FALSE),"")</f>
        <v>46360</v>
      </c>
      <c r="E21" s="1">
        <f>IFERROR(VLOOKUP(A21, nursing_midwifery_personnel_cle!$E$2:$F$21,2,FALSE),"")</f>
        <v>347227</v>
      </c>
      <c r="F21" s="1" t="str">
        <f>IFERROR(VLOOKUP(A21, nursing_midwifery_personnel_cle!$G$2:$H$21,2,FALSE),"")</f>
        <v/>
      </c>
      <c r="G21" s="1" t="str">
        <f>IFERROR(VLOOKUP(A21, medical_pathology_laboratory_pe!$A$2:$C$6,3,FALSE),"")</f>
        <v/>
      </c>
      <c r="H21" s="1" t="str">
        <f>IFERROR(VLOOKUP(A21, environmental_occupational_heal!$A$2:$C$2,3,FALSE),"")</f>
        <v/>
      </c>
      <c r="I21" s="1" t="str">
        <f>IFERROR(VLOOKUP(A21, community_health_workers_cleane!$A$1:$C$2,3,FALSE),"")</f>
        <v/>
      </c>
    </row>
    <row r="22" spans="1:9" x14ac:dyDescent="0.2">
      <c r="A22" s="1">
        <v>2001</v>
      </c>
      <c r="B22" s="1">
        <f>IFERROR(VLOOKUP(A22,medical_doctors_cleaned!$A$2:$C$17,3,FALSE),"")</f>
        <v>97206</v>
      </c>
      <c r="C22" s="1" t="str">
        <f>IFERROR(VLOOKUP(A22, dentistry_personnel_cleaned!$A$2:$C$12,3,FALSE),"")</f>
        <v/>
      </c>
      <c r="D22" s="1" t="str">
        <f>IFERROR(VLOOKUP(A22, pharmaceutical_personnel_cleane!$A$2:$C$10,3,FALSE),"")</f>
        <v/>
      </c>
      <c r="E22" s="1">
        <f>IFERROR(VLOOKUP(A22, nursing_midwifery_personnel_cle!$E$2:$F$21,2,FALSE),"")</f>
        <v>342441</v>
      </c>
      <c r="F22" s="1" t="str">
        <f>IFERROR(VLOOKUP(A22, nursing_midwifery_personnel_cle!$G$2:$H$21,2,FALSE),"")</f>
        <v/>
      </c>
      <c r="G22" s="1" t="str">
        <f>IFERROR(VLOOKUP(A22, medical_pathology_laboratory_pe!$A$2:$C$6,3,FALSE),"")</f>
        <v/>
      </c>
      <c r="H22" s="1" t="str">
        <f>IFERROR(VLOOKUP(A22, environmental_occupational_heal!$A$2:$C$2,3,FALSE),"")</f>
        <v/>
      </c>
      <c r="I22" s="1" t="str">
        <f>IFERROR(VLOOKUP(A22, community_health_workers_cleane!$A$1:$C$2,3,FALSE),"")</f>
        <v/>
      </c>
    </row>
    <row r="23" spans="1:9" x14ac:dyDescent="0.2">
      <c r="A23" s="1">
        <v>2000</v>
      </c>
      <c r="B23" s="1">
        <f>IFERROR(VLOOKUP(A23,medical_doctors_cleaned!$A$2:$C$17,3,FALSE),"")</f>
        <v>95032</v>
      </c>
      <c r="C23" s="1">
        <f>IFERROR(VLOOKUP(A23, dentistry_personnel_cleaned!$A$2:$C$12,3,FALSE),"")</f>
        <v>8564</v>
      </c>
      <c r="D23" s="1" t="str">
        <f>IFERROR(VLOOKUP(A23, pharmaceutical_personnel_cleane!$A$2:$C$10,3,FALSE),"")</f>
        <v/>
      </c>
      <c r="E23" s="1">
        <f>IFERROR(VLOOKUP(A23, nursing_midwifery_personnel_cle!$E$2:$F$21,2,FALSE),"")</f>
        <v>336650</v>
      </c>
      <c r="F23" s="1" t="str">
        <f>IFERROR(VLOOKUP(A23, nursing_midwifery_personnel_cle!$G$2:$H$21,2,FALSE),"")</f>
        <v/>
      </c>
      <c r="G23" s="1" t="str">
        <f>IFERROR(VLOOKUP(A23, medical_pathology_laboratory_pe!$A$2:$C$6,3,FALSE),"")</f>
        <v/>
      </c>
      <c r="H23" s="1" t="str">
        <f>IFERROR(VLOOKUP(A23, environmental_occupational_heal!$A$2:$C$2,3,FALSE),"")</f>
        <v/>
      </c>
      <c r="I23" s="1" t="str">
        <f>IFERROR(VLOOKUP(A23, community_health_workers_cleane!$A$1:$C$2,3,FALSE),"")</f>
        <v/>
      </c>
    </row>
    <row r="24" spans="1:9" x14ac:dyDescent="0.2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">
      <c r="A26" s="1"/>
      <c r="B26" s="1"/>
      <c r="C26" s="1"/>
      <c r="D26" s="1"/>
      <c r="E26" s="1"/>
      <c r="F26" s="1"/>
      <c r="G26" s="1"/>
      <c r="H26" s="1"/>
      <c r="I2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E502A-BA50-E249-854F-38CE26AF30C0}">
  <dimension ref="A1:C2"/>
  <sheetViews>
    <sheetView workbookViewId="0">
      <selection activeCell="C1" sqref="C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18</v>
      </c>
    </row>
    <row r="2" spans="1:3" x14ac:dyDescent="0.2">
      <c r="A2">
        <v>2019</v>
      </c>
      <c r="B2" t="s">
        <v>19</v>
      </c>
      <c r="C2">
        <v>248584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87FEE-7290-AC4E-BC72-064F62F47572}">
  <dimension ref="A1:C12"/>
  <sheetViews>
    <sheetView workbookViewId="0">
      <selection activeCell="E27" sqref="E2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4</v>
      </c>
    </row>
    <row r="2" spans="1:3" x14ac:dyDescent="0.2">
      <c r="A2">
        <v>2021</v>
      </c>
      <c r="B2" t="s">
        <v>5</v>
      </c>
      <c r="C2">
        <v>28378</v>
      </c>
    </row>
    <row r="3" spans="1:3" x14ac:dyDescent="0.2">
      <c r="A3">
        <v>2020</v>
      </c>
      <c r="B3" t="s">
        <v>5</v>
      </c>
      <c r="C3">
        <v>28375</v>
      </c>
    </row>
    <row r="4" spans="1:3" x14ac:dyDescent="0.2">
      <c r="A4">
        <v>2019</v>
      </c>
      <c r="B4" t="s">
        <v>5</v>
      </c>
      <c r="C4">
        <v>27839</v>
      </c>
    </row>
    <row r="5" spans="1:3" x14ac:dyDescent="0.2">
      <c r="A5">
        <v>2019</v>
      </c>
      <c r="B5" t="s">
        <v>6</v>
      </c>
      <c r="C5">
        <v>246</v>
      </c>
    </row>
    <row r="6" spans="1:3" x14ac:dyDescent="0.2">
      <c r="A6">
        <v>2019</v>
      </c>
      <c r="B6" t="s">
        <v>7</v>
      </c>
      <c r="C6">
        <v>682</v>
      </c>
    </row>
    <row r="7" spans="1:3" x14ac:dyDescent="0.2">
      <c r="A7">
        <v>2018</v>
      </c>
      <c r="B7" t="s">
        <v>5</v>
      </c>
      <c r="C7">
        <v>26685</v>
      </c>
    </row>
    <row r="8" spans="1:3" x14ac:dyDescent="0.2">
      <c r="A8">
        <v>2017</v>
      </c>
      <c r="B8" t="s">
        <v>5</v>
      </c>
      <c r="C8">
        <v>25464</v>
      </c>
    </row>
    <row r="9" spans="1:3" x14ac:dyDescent="0.2">
      <c r="A9">
        <v>2008</v>
      </c>
      <c r="B9" t="s">
        <v>5</v>
      </c>
      <c r="C9">
        <v>1891</v>
      </c>
    </row>
    <row r="10" spans="1:3" x14ac:dyDescent="0.2">
      <c r="A10">
        <v>2004</v>
      </c>
      <c r="B10" t="s">
        <v>5</v>
      </c>
      <c r="C10">
        <v>45903</v>
      </c>
    </row>
    <row r="11" spans="1:3" x14ac:dyDescent="0.2">
      <c r="A11">
        <v>2002</v>
      </c>
      <c r="B11" t="s">
        <v>5</v>
      </c>
      <c r="C11">
        <v>43220</v>
      </c>
    </row>
    <row r="12" spans="1:3" x14ac:dyDescent="0.2">
      <c r="A12">
        <v>2000</v>
      </c>
      <c r="B12" t="s">
        <v>5</v>
      </c>
      <c r="C12">
        <v>8564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F9F75-D9F2-5E45-AA7C-6F9427C7B963}">
  <dimension ref="A1:C2"/>
  <sheetViews>
    <sheetView workbookViewId="0"/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16</v>
      </c>
    </row>
    <row r="2" spans="1:3" x14ac:dyDescent="0.2">
      <c r="A2">
        <v>2015</v>
      </c>
      <c r="B2" t="s">
        <v>17</v>
      </c>
      <c r="C2">
        <v>2737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0F2E-8EFC-2744-A695-0A2582A665C2}">
  <dimension ref="A1:C6"/>
  <sheetViews>
    <sheetView workbookViewId="0">
      <selection activeCell="E35" sqref="E35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14</v>
      </c>
    </row>
    <row r="2" spans="1:3" x14ac:dyDescent="0.2">
      <c r="A2">
        <v>2021</v>
      </c>
      <c r="B2" t="s">
        <v>15</v>
      </c>
      <c r="C2">
        <v>59333</v>
      </c>
    </row>
    <row r="3" spans="1:3" x14ac:dyDescent="0.2">
      <c r="A3">
        <v>2020</v>
      </c>
      <c r="B3" t="s">
        <v>15</v>
      </c>
      <c r="C3">
        <v>55926</v>
      </c>
    </row>
    <row r="4" spans="1:3" x14ac:dyDescent="0.2">
      <c r="A4">
        <v>2019</v>
      </c>
      <c r="B4" t="s">
        <v>15</v>
      </c>
      <c r="C4">
        <v>53922</v>
      </c>
    </row>
    <row r="5" spans="1:3" x14ac:dyDescent="0.2">
      <c r="A5">
        <v>2018</v>
      </c>
      <c r="B5" t="s">
        <v>15</v>
      </c>
      <c r="C5">
        <v>47103</v>
      </c>
    </row>
    <row r="6" spans="1:3" x14ac:dyDescent="0.2">
      <c r="A6">
        <v>2017</v>
      </c>
      <c r="B6" t="s">
        <v>15</v>
      </c>
      <c r="C6">
        <v>40419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5470A-D9ED-D14C-A917-481F75593931}">
  <dimension ref="A1:H21"/>
  <sheetViews>
    <sheetView workbookViewId="0">
      <selection activeCell="H18" sqref="H18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11</v>
      </c>
      <c r="F1" t="s">
        <v>20</v>
      </c>
      <c r="H1" t="s">
        <v>21</v>
      </c>
    </row>
    <row r="2" spans="1:8" x14ac:dyDescent="0.2">
      <c r="A2">
        <v>2021</v>
      </c>
      <c r="B2" t="s">
        <v>12</v>
      </c>
      <c r="C2">
        <v>475995</v>
      </c>
      <c r="E2">
        <f>IF(F2&gt;0,$A2,"")</f>
        <v>2021</v>
      </c>
      <c r="F2">
        <f>IF($B2= "Nursing personnel (number)", $C2, 0)</f>
        <v>475995</v>
      </c>
      <c r="G2" t="str">
        <f>IF(H2&gt;0,$A2,"")</f>
        <v/>
      </c>
      <c r="H2">
        <f>IF($B2= "Midwifery personnel (number)", $C2, 0)</f>
        <v>0</v>
      </c>
    </row>
    <row r="3" spans="1:8" x14ac:dyDescent="0.2">
      <c r="A3">
        <v>2021</v>
      </c>
      <c r="B3" t="s">
        <v>13</v>
      </c>
      <c r="C3">
        <v>65473</v>
      </c>
      <c r="E3" t="str">
        <f t="shared" ref="E3:E21" si="0">IF(F3&gt;0,A3,"")</f>
        <v/>
      </c>
      <c r="F3">
        <f t="shared" ref="F3:F21" si="1">IF($B3= "Nursing personnel (number)", $C3, 0)</f>
        <v>0</v>
      </c>
      <c r="G3">
        <f t="shared" ref="G3:G21" si="2">IF(H3&gt;0,$A3,"")</f>
        <v>2021</v>
      </c>
      <c r="H3">
        <f>IF($B3= "Midwifery personnel (number)", $C3, 0)</f>
        <v>65473</v>
      </c>
    </row>
    <row r="4" spans="1:8" x14ac:dyDescent="0.2">
      <c r="A4">
        <v>2020</v>
      </c>
      <c r="B4" t="s">
        <v>12</v>
      </c>
      <c r="C4">
        <v>470964</v>
      </c>
      <c r="E4">
        <f t="shared" si="0"/>
        <v>2020</v>
      </c>
      <c r="F4">
        <f t="shared" si="1"/>
        <v>470964</v>
      </c>
      <c r="G4" t="str">
        <f t="shared" si="2"/>
        <v/>
      </c>
      <c r="H4">
        <f t="shared" ref="H4:H21" si="3">IF($B4= "Midwifery personnel (number)", $C4, 0)</f>
        <v>0</v>
      </c>
    </row>
    <row r="5" spans="1:8" x14ac:dyDescent="0.2">
      <c r="A5">
        <v>2020</v>
      </c>
      <c r="B5" t="s">
        <v>13</v>
      </c>
      <c r="C5">
        <v>64885</v>
      </c>
      <c r="E5" t="str">
        <f t="shared" si="0"/>
        <v/>
      </c>
      <c r="F5">
        <f t="shared" si="1"/>
        <v>0</v>
      </c>
      <c r="G5">
        <f t="shared" si="2"/>
        <v>2020</v>
      </c>
      <c r="H5">
        <f t="shared" si="3"/>
        <v>64885</v>
      </c>
    </row>
    <row r="6" spans="1:8" x14ac:dyDescent="0.2">
      <c r="A6">
        <v>2019</v>
      </c>
      <c r="B6" t="s">
        <v>12</v>
      </c>
      <c r="C6">
        <v>465966</v>
      </c>
      <c r="E6">
        <f t="shared" si="0"/>
        <v>2019</v>
      </c>
      <c r="F6">
        <f t="shared" si="1"/>
        <v>465966</v>
      </c>
      <c r="G6" t="str">
        <f t="shared" si="2"/>
        <v/>
      </c>
      <c r="H6">
        <f t="shared" si="3"/>
        <v>0</v>
      </c>
    </row>
    <row r="7" spans="1:8" x14ac:dyDescent="0.2">
      <c r="A7">
        <v>2019</v>
      </c>
      <c r="B7" t="s">
        <v>13</v>
      </c>
      <c r="C7">
        <v>64726</v>
      </c>
      <c r="E7" t="str">
        <f t="shared" si="0"/>
        <v/>
      </c>
      <c r="F7">
        <f t="shared" si="1"/>
        <v>0</v>
      </c>
      <c r="G7">
        <f t="shared" si="2"/>
        <v>2019</v>
      </c>
      <c r="H7">
        <f t="shared" si="3"/>
        <v>64726</v>
      </c>
    </row>
    <row r="8" spans="1:8" x14ac:dyDescent="0.2">
      <c r="A8">
        <v>2018</v>
      </c>
      <c r="B8" t="s">
        <v>12</v>
      </c>
      <c r="C8">
        <v>455061</v>
      </c>
      <c r="E8">
        <f t="shared" si="0"/>
        <v>2018</v>
      </c>
      <c r="F8">
        <f t="shared" si="1"/>
        <v>455061</v>
      </c>
      <c r="G8" t="str">
        <f t="shared" si="2"/>
        <v/>
      </c>
      <c r="H8">
        <f t="shared" si="3"/>
        <v>0</v>
      </c>
    </row>
    <row r="9" spans="1:8" x14ac:dyDescent="0.2">
      <c r="A9">
        <v>2018</v>
      </c>
      <c r="B9" t="s">
        <v>13</v>
      </c>
      <c r="C9">
        <v>63190</v>
      </c>
      <c r="E9" t="str">
        <f t="shared" si="0"/>
        <v/>
      </c>
      <c r="F9">
        <f t="shared" si="1"/>
        <v>0</v>
      </c>
      <c r="G9">
        <f t="shared" si="2"/>
        <v>2018</v>
      </c>
      <c r="H9">
        <f t="shared" si="3"/>
        <v>63190</v>
      </c>
    </row>
    <row r="10" spans="1:8" x14ac:dyDescent="0.2">
      <c r="A10">
        <v>2017</v>
      </c>
      <c r="B10" t="s">
        <v>12</v>
      </c>
      <c r="C10">
        <v>443808</v>
      </c>
      <c r="E10">
        <f t="shared" si="0"/>
        <v>2017</v>
      </c>
      <c r="F10">
        <f t="shared" si="1"/>
        <v>443808</v>
      </c>
      <c r="G10" t="str">
        <f t="shared" si="2"/>
        <v/>
      </c>
      <c r="H10">
        <f t="shared" si="3"/>
        <v>0</v>
      </c>
    </row>
    <row r="11" spans="1:8" x14ac:dyDescent="0.2">
      <c r="A11">
        <v>2017</v>
      </c>
      <c r="B11" t="s">
        <v>13</v>
      </c>
      <c r="C11">
        <v>61239</v>
      </c>
      <c r="E11" t="str">
        <f t="shared" si="0"/>
        <v/>
      </c>
      <c r="F11">
        <f t="shared" si="1"/>
        <v>0</v>
      </c>
      <c r="G11">
        <f t="shared" si="2"/>
        <v>2017</v>
      </c>
      <c r="H11">
        <f t="shared" si="3"/>
        <v>61239</v>
      </c>
    </row>
    <row r="12" spans="1:8" x14ac:dyDescent="0.2">
      <c r="A12">
        <v>2009</v>
      </c>
      <c r="B12" t="s">
        <v>12</v>
      </c>
      <c r="C12">
        <v>521865</v>
      </c>
      <c r="E12">
        <f t="shared" si="0"/>
        <v>2009</v>
      </c>
      <c r="F12">
        <f t="shared" si="1"/>
        <v>521865</v>
      </c>
      <c r="G12" t="str">
        <f t="shared" si="2"/>
        <v/>
      </c>
      <c r="H12">
        <f t="shared" si="3"/>
        <v>0</v>
      </c>
    </row>
    <row r="13" spans="1:8" x14ac:dyDescent="0.2">
      <c r="A13">
        <v>2008</v>
      </c>
      <c r="B13" t="s">
        <v>12</v>
      </c>
      <c r="C13">
        <v>465608</v>
      </c>
      <c r="E13">
        <f t="shared" si="0"/>
        <v>2008</v>
      </c>
      <c r="F13">
        <f t="shared" si="1"/>
        <v>465608</v>
      </c>
      <c r="G13" t="str">
        <f t="shared" si="2"/>
        <v/>
      </c>
      <c r="H13">
        <f t="shared" si="3"/>
        <v>0</v>
      </c>
    </row>
    <row r="14" spans="1:8" x14ac:dyDescent="0.2">
      <c r="A14">
        <v>2007</v>
      </c>
      <c r="B14" t="s">
        <v>12</v>
      </c>
      <c r="C14">
        <v>416055</v>
      </c>
      <c r="E14">
        <f t="shared" si="0"/>
        <v>2007</v>
      </c>
      <c r="F14">
        <f t="shared" si="1"/>
        <v>416055</v>
      </c>
      <c r="G14" t="str">
        <f t="shared" si="2"/>
        <v/>
      </c>
      <c r="H14">
        <f t="shared" si="3"/>
        <v>0</v>
      </c>
    </row>
    <row r="15" spans="1:8" x14ac:dyDescent="0.2">
      <c r="A15">
        <v>2006</v>
      </c>
      <c r="B15" t="s">
        <v>12</v>
      </c>
      <c r="C15">
        <v>387134</v>
      </c>
      <c r="E15">
        <f t="shared" si="0"/>
        <v>2006</v>
      </c>
      <c r="F15">
        <f t="shared" si="1"/>
        <v>387134</v>
      </c>
      <c r="G15" t="str">
        <f t="shared" si="2"/>
        <v/>
      </c>
      <c r="H15">
        <f t="shared" si="3"/>
        <v>0</v>
      </c>
    </row>
    <row r="16" spans="1:8" x14ac:dyDescent="0.2">
      <c r="A16">
        <v>2005</v>
      </c>
      <c r="B16" t="s">
        <v>12</v>
      </c>
      <c r="C16">
        <v>369065</v>
      </c>
      <c r="E16">
        <f t="shared" si="0"/>
        <v>2005</v>
      </c>
      <c r="F16">
        <f t="shared" si="1"/>
        <v>369065</v>
      </c>
      <c r="G16" t="str">
        <f t="shared" si="2"/>
        <v/>
      </c>
      <c r="H16">
        <f t="shared" si="3"/>
        <v>0</v>
      </c>
    </row>
    <row r="17" spans="1:8" x14ac:dyDescent="0.2">
      <c r="A17">
        <v>2004</v>
      </c>
      <c r="B17" t="s">
        <v>12</v>
      </c>
      <c r="C17">
        <v>359052</v>
      </c>
      <c r="E17">
        <f t="shared" si="0"/>
        <v>2004</v>
      </c>
      <c r="F17">
        <f t="shared" si="1"/>
        <v>359052</v>
      </c>
      <c r="G17" t="str">
        <f t="shared" si="2"/>
        <v/>
      </c>
      <c r="H17">
        <f t="shared" si="3"/>
        <v>0</v>
      </c>
    </row>
    <row r="18" spans="1:8" x14ac:dyDescent="0.2">
      <c r="A18">
        <v>2003</v>
      </c>
      <c r="B18" t="s">
        <v>12</v>
      </c>
      <c r="C18">
        <v>351858</v>
      </c>
      <c r="E18">
        <f t="shared" si="0"/>
        <v>2003</v>
      </c>
      <c r="F18">
        <f t="shared" si="1"/>
        <v>351858</v>
      </c>
      <c r="G18" t="str">
        <f t="shared" si="2"/>
        <v/>
      </c>
      <c r="H18">
        <f t="shared" si="3"/>
        <v>0</v>
      </c>
    </row>
    <row r="19" spans="1:8" x14ac:dyDescent="0.2">
      <c r="A19">
        <v>2002</v>
      </c>
      <c r="B19" t="s">
        <v>12</v>
      </c>
      <c r="C19">
        <v>347227</v>
      </c>
      <c r="E19">
        <f t="shared" si="0"/>
        <v>2002</v>
      </c>
      <c r="F19">
        <f t="shared" si="1"/>
        <v>347227</v>
      </c>
      <c r="G19" t="str">
        <f t="shared" si="2"/>
        <v/>
      </c>
      <c r="H19">
        <f t="shared" si="3"/>
        <v>0</v>
      </c>
    </row>
    <row r="20" spans="1:8" x14ac:dyDescent="0.2">
      <c r="A20">
        <v>2001</v>
      </c>
      <c r="B20" t="s">
        <v>12</v>
      </c>
      <c r="C20">
        <v>342441</v>
      </c>
      <c r="E20">
        <f t="shared" si="0"/>
        <v>2001</v>
      </c>
      <c r="F20">
        <f t="shared" si="1"/>
        <v>342441</v>
      </c>
      <c r="G20" t="str">
        <f t="shared" si="2"/>
        <v/>
      </c>
      <c r="H20">
        <f t="shared" si="3"/>
        <v>0</v>
      </c>
    </row>
    <row r="21" spans="1:8" x14ac:dyDescent="0.2">
      <c r="A21">
        <v>2000</v>
      </c>
      <c r="B21" t="s">
        <v>12</v>
      </c>
      <c r="C21">
        <v>336650</v>
      </c>
      <c r="E21">
        <f t="shared" si="0"/>
        <v>2000</v>
      </c>
      <c r="F21">
        <f t="shared" si="1"/>
        <v>336650</v>
      </c>
      <c r="G21" t="str">
        <f t="shared" si="2"/>
        <v/>
      </c>
      <c r="H21">
        <f t="shared" si="3"/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97805-4304-D246-BD0C-E5CEC7C0837A}">
  <dimension ref="A1:C10"/>
  <sheetViews>
    <sheetView workbookViewId="0">
      <selection activeCell="C7" sqref="C7"/>
    </sheetView>
  </sheetViews>
  <sheetFormatPr baseColWidth="10" defaultRowHeight="16" x14ac:dyDescent="0.2"/>
  <cols>
    <col min="2" max="2" width="18.83203125" customWidth="1"/>
  </cols>
  <sheetData>
    <row r="1" spans="1:3" x14ac:dyDescent="0.2">
      <c r="A1" t="s">
        <v>0</v>
      </c>
      <c r="B1" t="s">
        <v>1</v>
      </c>
      <c r="C1" t="s">
        <v>8</v>
      </c>
    </row>
    <row r="2" spans="1:3" x14ac:dyDescent="0.2">
      <c r="A2">
        <v>2021</v>
      </c>
      <c r="B2" t="s">
        <v>9</v>
      </c>
      <c r="C2">
        <v>53498</v>
      </c>
    </row>
    <row r="3" spans="1:3" x14ac:dyDescent="0.2">
      <c r="A3">
        <v>2020</v>
      </c>
      <c r="B3" t="s">
        <v>9</v>
      </c>
      <c r="C3">
        <v>51320</v>
      </c>
    </row>
    <row r="4" spans="1:3" x14ac:dyDescent="0.2">
      <c r="A4">
        <v>2019</v>
      </c>
      <c r="B4" t="s">
        <v>9</v>
      </c>
      <c r="C4">
        <v>51281</v>
      </c>
    </row>
    <row r="5" spans="1:3" x14ac:dyDescent="0.2">
      <c r="A5">
        <v>2018</v>
      </c>
      <c r="B5" t="s">
        <v>9</v>
      </c>
      <c r="C5">
        <v>46267</v>
      </c>
    </row>
    <row r="6" spans="1:3" x14ac:dyDescent="0.2">
      <c r="A6">
        <v>2017</v>
      </c>
      <c r="B6" t="s">
        <v>9</v>
      </c>
      <c r="C6">
        <v>41781</v>
      </c>
    </row>
    <row r="7" spans="1:3" x14ac:dyDescent="0.2">
      <c r="A7">
        <v>2011</v>
      </c>
      <c r="B7" t="s">
        <v>9</v>
      </c>
      <c r="C7">
        <v>59000</v>
      </c>
    </row>
    <row r="8" spans="1:3" x14ac:dyDescent="0.2">
      <c r="A8">
        <v>2011</v>
      </c>
      <c r="B8" t="s">
        <v>10</v>
      </c>
      <c r="C8">
        <v>25000</v>
      </c>
    </row>
    <row r="9" spans="1:3" x14ac:dyDescent="0.2">
      <c r="A9">
        <v>2004</v>
      </c>
      <c r="B9" t="s">
        <v>9</v>
      </c>
      <c r="C9">
        <v>49667</v>
      </c>
    </row>
    <row r="10" spans="1:3" x14ac:dyDescent="0.2">
      <c r="A10">
        <v>2002</v>
      </c>
      <c r="B10" t="s">
        <v>9</v>
      </c>
      <c r="C10">
        <v>46360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main_processed (2)</vt:lpstr>
      <vt:lpstr>main_processed</vt:lpstr>
      <vt:lpstr>main</vt:lpstr>
      <vt:lpstr>community_health_workers_cleane</vt:lpstr>
      <vt:lpstr>dentistry_personnel_cleaned</vt:lpstr>
      <vt:lpstr>environmental_occupational_heal</vt:lpstr>
      <vt:lpstr>medical_pathology_laboratory_pe</vt:lpstr>
      <vt:lpstr>nursing_midwifery_personnel_cle</vt:lpstr>
      <vt:lpstr>pharmaceutical_personnel_cleane</vt:lpstr>
      <vt:lpstr>medical_doctors_cleaned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2023-09-04T15:55:25Z</dcterms:created>
  <dcterms:modified xsi:type="dcterms:W3CDTF">2023-09-11T12:42:19Z</dcterms:modified>
</cp:coreProperties>
</file>