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20" yWindow="1332" windowWidth="6456" windowHeight="4296" firstSheet="10" activeTab="16"/>
  </bookViews>
  <sheets>
    <sheet name="Graph1" sheetId="3" r:id="rId1"/>
    <sheet name="Utilisent" sheetId="2" r:id="rId2"/>
    <sheet name="Graph3" sheetId="6" r:id="rId3"/>
    <sheet name="Graph7" sheetId="12" r:id="rId4"/>
    <sheet name="Utilisent (2)" sheetId="4" r:id="rId5"/>
    <sheet name="Graph4" sheetId="7" r:id="rId6"/>
    <sheet name="Graph6" sheetId="11" r:id="rId7"/>
    <sheet name="N'utilisent pas" sheetId="1" r:id="rId8"/>
    <sheet name="Graph12" sheetId="19" r:id="rId9"/>
    <sheet name="Graph13" sheetId="20" r:id="rId10"/>
    <sheet name="Graph14" sheetId="21" r:id="rId11"/>
    <sheet name="Graph15" sheetId="22" r:id="rId12"/>
    <sheet name="Graph2" sheetId="24" r:id="rId13"/>
    <sheet name="Graph5" sheetId="25" r:id="rId14"/>
    <sheet name="Graph8" sheetId="26" r:id="rId15"/>
    <sheet name="ensemble" sheetId="18" r:id="rId16"/>
    <sheet name="ensemble (2)" sheetId="23" r:id="rId17"/>
    <sheet name="Graph9" sheetId="28" r:id="rId18"/>
    <sheet name="Feuil1" sheetId="27" r:id="rId19"/>
  </sheets>
  <calcPr calcId="145621"/>
</workbook>
</file>

<file path=xl/calcChain.xml><?xml version="1.0" encoding="utf-8"?>
<calcChain xmlns="http://schemas.openxmlformats.org/spreadsheetml/2006/main">
  <c r="D61" i="23" l="1"/>
  <c r="F61" i="23"/>
  <c r="D4" i="23" l="1"/>
  <c r="F4" i="23"/>
  <c r="C4" i="23"/>
  <c r="D22" i="23"/>
  <c r="D24" i="18"/>
  <c r="U23" i="18"/>
  <c r="Y23" i="18"/>
  <c r="F22" i="23"/>
  <c r="F24" i="18"/>
  <c r="W23" i="18"/>
  <c r="F21" i="23"/>
  <c r="F23" i="18"/>
  <c r="V23" i="18"/>
  <c r="AA23" i="18"/>
  <c r="D9" i="23"/>
  <c r="I9" i="23"/>
  <c r="AA28" i="27"/>
  <c r="Z27" i="27"/>
  <c r="AA27" i="27"/>
  <c r="Z28" i="27"/>
  <c r="Z29" i="27"/>
  <c r="AA29" i="27"/>
  <c r="Z30" i="27"/>
  <c r="AA30" i="27"/>
  <c r="Z26" i="27"/>
  <c r="AA26" i="27"/>
  <c r="D21" i="23"/>
  <c r="K21" i="23"/>
  <c r="Q21" i="23"/>
  <c r="I21" i="23"/>
  <c r="AA24" i="18"/>
  <c r="AB24" i="18"/>
  <c r="AA25" i="18"/>
  <c r="AB25" i="18"/>
  <c r="AA26" i="18"/>
  <c r="AB26" i="18"/>
  <c r="F25" i="23"/>
  <c r="F27" i="18"/>
  <c r="V27" i="18"/>
  <c r="AA27" i="18"/>
  <c r="F26" i="23"/>
  <c r="F28" i="18"/>
  <c r="W27" i="18"/>
  <c r="AB27" i="18"/>
  <c r="AA28" i="18"/>
  <c r="AB28" i="18"/>
  <c r="AA29" i="18"/>
  <c r="AB29" i="18"/>
  <c r="AA30" i="18"/>
  <c r="AB30" i="18"/>
  <c r="F29" i="23"/>
  <c r="F31" i="18"/>
  <c r="V31" i="18"/>
  <c r="AA31" i="18"/>
  <c r="F30" i="23"/>
  <c r="F32" i="18"/>
  <c r="W31" i="18"/>
  <c r="AB31" i="18"/>
  <c r="AA32" i="18"/>
  <c r="AB32" i="18"/>
  <c r="AA33" i="18"/>
  <c r="AB33" i="18"/>
  <c r="AA34" i="18"/>
  <c r="AB34" i="18"/>
  <c r="F33" i="23"/>
  <c r="F35" i="18"/>
  <c r="V35" i="18"/>
  <c r="AA35" i="18"/>
  <c r="F34" i="23"/>
  <c r="F36" i="18"/>
  <c r="W35" i="18"/>
  <c r="AB35" i="18"/>
  <c r="AA36" i="18"/>
  <c r="AB36" i="18"/>
  <c r="AA37" i="18"/>
  <c r="AB37" i="18"/>
  <c r="AA38" i="18"/>
  <c r="AB38" i="18"/>
  <c r="F37" i="23"/>
  <c r="F39" i="18"/>
  <c r="V39" i="18"/>
  <c r="AA39" i="18"/>
  <c r="F38" i="23"/>
  <c r="F40" i="18"/>
  <c r="W39" i="18"/>
  <c r="AB39" i="18"/>
  <c r="AA40" i="18"/>
  <c r="AB40" i="18"/>
  <c r="AA41" i="18"/>
  <c r="AB41" i="18"/>
  <c r="AA42" i="18"/>
  <c r="AB42" i="18"/>
  <c r="F41" i="23"/>
  <c r="F43" i="18"/>
  <c r="V43" i="18"/>
  <c r="AA43" i="18"/>
  <c r="F42" i="23"/>
  <c r="F44" i="18"/>
  <c r="W43" i="18"/>
  <c r="AB43" i="18"/>
  <c r="AA44" i="18"/>
  <c r="AB44" i="18"/>
  <c r="AA45" i="18"/>
  <c r="AB45" i="18"/>
  <c r="AA46" i="18"/>
  <c r="AB46" i="18"/>
  <c r="F45" i="23"/>
  <c r="F47" i="18"/>
  <c r="V47" i="18"/>
  <c r="AA47" i="18"/>
  <c r="F46" i="23"/>
  <c r="F48" i="18"/>
  <c r="W47" i="18"/>
  <c r="AB47" i="18"/>
  <c r="AA48" i="18"/>
  <c r="AB48" i="18"/>
  <c r="AA49" i="18"/>
  <c r="AB49" i="18"/>
  <c r="AA50" i="18"/>
  <c r="AB50" i="18"/>
  <c r="F49" i="23"/>
  <c r="F51" i="18"/>
  <c r="V51" i="18"/>
  <c r="AA51" i="18"/>
  <c r="F50" i="23"/>
  <c r="F52" i="18"/>
  <c r="W51" i="18"/>
  <c r="AB51" i="18"/>
  <c r="AA52" i="18"/>
  <c r="AB52" i="18"/>
  <c r="AA53" i="18"/>
  <c r="AB53" i="18"/>
  <c r="AA54" i="18"/>
  <c r="AB54" i="18"/>
  <c r="F53" i="23"/>
  <c r="F55" i="18"/>
  <c r="V55" i="18"/>
  <c r="AA55" i="18"/>
  <c r="F54" i="23"/>
  <c r="F56" i="18"/>
  <c r="W55" i="18"/>
  <c r="AB55" i="18"/>
  <c r="AA56" i="18"/>
  <c r="AB56" i="18"/>
  <c r="AA57" i="18"/>
  <c r="AB57" i="18"/>
  <c r="AA58" i="18"/>
  <c r="AB58" i="18"/>
  <c r="F57" i="23"/>
  <c r="F59" i="18"/>
  <c r="V59" i="18"/>
  <c r="AA59" i="18"/>
  <c r="F58" i="23"/>
  <c r="F60" i="18"/>
  <c r="W59" i="18"/>
  <c r="AB59" i="18"/>
  <c r="AB23" i="18"/>
  <c r="X24" i="18"/>
  <c r="Y24" i="18"/>
  <c r="X25" i="18"/>
  <c r="Y25" i="18"/>
  <c r="X26" i="18"/>
  <c r="Y26" i="18"/>
  <c r="D25" i="23"/>
  <c r="D27" i="18"/>
  <c r="T27" i="18"/>
  <c r="X27" i="18"/>
  <c r="E26" i="23"/>
  <c r="E28" i="18"/>
  <c r="U27" i="18"/>
  <c r="Y27" i="18"/>
  <c r="X28" i="18"/>
  <c r="Y28" i="18"/>
  <c r="X29" i="18"/>
  <c r="Y29" i="18"/>
  <c r="X30" i="18"/>
  <c r="Y30" i="18"/>
  <c r="D29" i="23"/>
  <c r="D31" i="18"/>
  <c r="E30" i="23"/>
  <c r="E32" i="18"/>
  <c r="U31" i="18"/>
  <c r="Y31" i="18"/>
  <c r="X32" i="18"/>
  <c r="Y32" i="18"/>
  <c r="X33" i="18"/>
  <c r="Y33" i="18"/>
  <c r="X34" i="18"/>
  <c r="Y34" i="18"/>
  <c r="D33" i="23"/>
  <c r="D35" i="18"/>
  <c r="T35" i="18"/>
  <c r="X35" i="18"/>
  <c r="E34" i="23"/>
  <c r="E36" i="18"/>
  <c r="U35" i="18"/>
  <c r="Y35" i="18"/>
  <c r="X36" i="18"/>
  <c r="Y36" i="18"/>
  <c r="X37" i="18"/>
  <c r="Y37" i="18"/>
  <c r="X38" i="18"/>
  <c r="Y38" i="18"/>
  <c r="D37" i="23"/>
  <c r="D39" i="18"/>
  <c r="E38" i="23"/>
  <c r="E40" i="18"/>
  <c r="U39" i="18"/>
  <c r="Y39" i="18"/>
  <c r="X40" i="18"/>
  <c r="Y40" i="18"/>
  <c r="X41" i="18"/>
  <c r="Y41" i="18"/>
  <c r="X42" i="18"/>
  <c r="Y42" i="18"/>
  <c r="D41" i="23"/>
  <c r="D43" i="18"/>
  <c r="T43" i="18"/>
  <c r="X43" i="18"/>
  <c r="E42" i="23"/>
  <c r="E44" i="18"/>
  <c r="U43" i="18"/>
  <c r="Y43" i="18"/>
  <c r="X44" i="18"/>
  <c r="Y44" i="18"/>
  <c r="X45" i="18"/>
  <c r="Y45" i="18"/>
  <c r="X46" i="18"/>
  <c r="Y46" i="18"/>
  <c r="D45" i="23"/>
  <c r="D47" i="18"/>
  <c r="T47" i="18"/>
  <c r="X47" i="18"/>
  <c r="E46" i="23"/>
  <c r="E48" i="18"/>
  <c r="U47" i="18"/>
  <c r="Y47" i="18"/>
  <c r="X48" i="18"/>
  <c r="Y48" i="18"/>
  <c r="X49" i="18"/>
  <c r="Y49" i="18"/>
  <c r="X50" i="18"/>
  <c r="Y50" i="18"/>
  <c r="D49" i="23"/>
  <c r="D51" i="18"/>
  <c r="T51" i="18"/>
  <c r="X51" i="18"/>
  <c r="E50" i="23"/>
  <c r="E52" i="18"/>
  <c r="U51" i="18"/>
  <c r="Y51" i="18"/>
  <c r="X52" i="18"/>
  <c r="Y52" i="18"/>
  <c r="X53" i="18"/>
  <c r="Y53" i="18"/>
  <c r="X54" i="18"/>
  <c r="Y54" i="18"/>
  <c r="D53" i="23"/>
  <c r="D55" i="18"/>
  <c r="T55" i="18"/>
  <c r="X55" i="18"/>
  <c r="E54" i="23"/>
  <c r="E56" i="18"/>
  <c r="U55" i="18"/>
  <c r="Y55" i="18"/>
  <c r="X56" i="18"/>
  <c r="Y56" i="18"/>
  <c r="X57" i="18"/>
  <c r="Y57" i="18"/>
  <c r="X58" i="18"/>
  <c r="Y58" i="18"/>
  <c r="D57" i="23"/>
  <c r="D59" i="18"/>
  <c r="T59" i="18"/>
  <c r="X59" i="18"/>
  <c r="E58" i="23"/>
  <c r="E60" i="18"/>
  <c r="U59" i="18"/>
  <c r="Y59" i="18"/>
  <c r="D23" i="18"/>
  <c r="K23" i="18"/>
  <c r="T23" i="18"/>
  <c r="I22" i="23"/>
  <c r="I24" i="18"/>
  <c r="N24" i="18"/>
  <c r="K24" i="18"/>
  <c r="I23" i="18"/>
  <c r="F9" i="23"/>
  <c r="F10" i="18"/>
  <c r="N10" i="18"/>
  <c r="I10" i="18"/>
  <c r="D5" i="23"/>
  <c r="E5" i="23"/>
  <c r="F5" i="23"/>
  <c r="G5" i="23"/>
  <c r="G5" i="18"/>
  <c r="H5" i="23"/>
  <c r="I5" i="23"/>
  <c r="J5" i="23"/>
  <c r="D6" i="23"/>
  <c r="D6" i="18"/>
  <c r="E6" i="23"/>
  <c r="F6" i="23"/>
  <c r="G6" i="23"/>
  <c r="H6" i="23"/>
  <c r="H6" i="18"/>
  <c r="I6" i="23"/>
  <c r="J6" i="23"/>
  <c r="D7" i="23"/>
  <c r="E7" i="23"/>
  <c r="E7" i="18"/>
  <c r="F7" i="23"/>
  <c r="G7" i="23"/>
  <c r="H7" i="23"/>
  <c r="I7" i="23"/>
  <c r="I7" i="18"/>
  <c r="J7" i="23"/>
  <c r="D8" i="23"/>
  <c r="E8" i="23"/>
  <c r="F8" i="23"/>
  <c r="G8" i="23"/>
  <c r="H8" i="23"/>
  <c r="I8" i="23"/>
  <c r="J8" i="23"/>
  <c r="E9" i="23"/>
  <c r="G9" i="23"/>
  <c r="H9" i="23"/>
  <c r="J9" i="23"/>
  <c r="J10" i="18"/>
  <c r="D10" i="23"/>
  <c r="E10" i="23"/>
  <c r="F10" i="23"/>
  <c r="G10" i="23"/>
  <c r="G11" i="18"/>
  <c r="H10" i="23"/>
  <c r="I10" i="23"/>
  <c r="J10" i="23"/>
  <c r="D11" i="23"/>
  <c r="E11" i="23"/>
  <c r="F11" i="23"/>
  <c r="G11" i="23"/>
  <c r="H11" i="23"/>
  <c r="H12" i="18"/>
  <c r="I11" i="23"/>
  <c r="J11" i="23"/>
  <c r="D12" i="23"/>
  <c r="E12" i="23"/>
  <c r="E13" i="18"/>
  <c r="F12" i="23"/>
  <c r="G12" i="23"/>
  <c r="H12" i="23"/>
  <c r="I12" i="23"/>
  <c r="N12" i="23"/>
  <c r="J12" i="23"/>
  <c r="D13" i="23"/>
  <c r="E13" i="23"/>
  <c r="F13" i="23"/>
  <c r="G13" i="23"/>
  <c r="H13" i="23"/>
  <c r="I13" i="23"/>
  <c r="J13" i="23"/>
  <c r="J14" i="18"/>
  <c r="D14" i="23"/>
  <c r="E14" i="23"/>
  <c r="F14" i="23"/>
  <c r="G14" i="23"/>
  <c r="H14" i="23"/>
  <c r="I14" i="23"/>
  <c r="J14" i="23"/>
  <c r="D15" i="23"/>
  <c r="E15" i="23"/>
  <c r="F15" i="23"/>
  <c r="G15" i="23"/>
  <c r="H15" i="23"/>
  <c r="H16" i="18"/>
  <c r="I15" i="23"/>
  <c r="J15" i="23"/>
  <c r="D16" i="23"/>
  <c r="E16" i="23"/>
  <c r="F16" i="23"/>
  <c r="G16" i="23"/>
  <c r="H16" i="23"/>
  <c r="I16" i="23"/>
  <c r="N16" i="23"/>
  <c r="J16" i="23"/>
  <c r="D17" i="23"/>
  <c r="E17" i="23"/>
  <c r="F17" i="23"/>
  <c r="F18" i="18"/>
  <c r="G17" i="23"/>
  <c r="H17" i="23"/>
  <c r="I17" i="23"/>
  <c r="J17" i="23"/>
  <c r="J18" i="18"/>
  <c r="D18" i="23"/>
  <c r="E18" i="23"/>
  <c r="F18" i="23"/>
  <c r="G18" i="23"/>
  <c r="G19" i="18"/>
  <c r="H18" i="23"/>
  <c r="I18" i="23"/>
  <c r="J18" i="23"/>
  <c r="D19" i="23"/>
  <c r="K19" i="23"/>
  <c r="Q19" i="23"/>
  <c r="E19" i="23"/>
  <c r="F19" i="23"/>
  <c r="G19" i="23"/>
  <c r="H19" i="23"/>
  <c r="H20" i="18"/>
  <c r="I19" i="23"/>
  <c r="J19" i="23"/>
  <c r="D20" i="23"/>
  <c r="E20" i="23"/>
  <c r="E21" i="18"/>
  <c r="F20" i="23"/>
  <c r="G20" i="23"/>
  <c r="H20" i="23"/>
  <c r="I20" i="23"/>
  <c r="J20" i="23"/>
  <c r="E21" i="23"/>
  <c r="G21" i="23"/>
  <c r="H21" i="23"/>
  <c r="H23" i="18"/>
  <c r="J21" i="23"/>
  <c r="E22" i="23"/>
  <c r="G22" i="23"/>
  <c r="H22" i="23"/>
  <c r="H24" i="18"/>
  <c r="J22" i="23"/>
  <c r="D23" i="23"/>
  <c r="E23" i="23"/>
  <c r="F23" i="23"/>
  <c r="N23" i="23"/>
  <c r="Q23" i="23"/>
  <c r="R23" i="23"/>
  <c r="G23" i="23"/>
  <c r="H23" i="23"/>
  <c r="I23" i="23"/>
  <c r="J23" i="23"/>
  <c r="D24" i="23"/>
  <c r="E24" i="23"/>
  <c r="F24" i="23"/>
  <c r="G24" i="23"/>
  <c r="G26" i="18"/>
  <c r="H24" i="23"/>
  <c r="I24" i="23"/>
  <c r="J24" i="23"/>
  <c r="E25" i="23"/>
  <c r="E27" i="18"/>
  <c r="G25" i="23"/>
  <c r="H25" i="23"/>
  <c r="I25" i="23"/>
  <c r="J25" i="23"/>
  <c r="J27" i="18"/>
  <c r="D26" i="23"/>
  <c r="G26" i="23"/>
  <c r="H26" i="23"/>
  <c r="I26" i="23"/>
  <c r="I28" i="18"/>
  <c r="K28" i="18"/>
  <c r="M27" i="18"/>
  <c r="J26" i="23"/>
  <c r="D27" i="23"/>
  <c r="E27" i="23"/>
  <c r="F27" i="23"/>
  <c r="G27" i="23"/>
  <c r="H27" i="23"/>
  <c r="I27" i="23"/>
  <c r="J27" i="23"/>
  <c r="J29" i="18"/>
  <c r="D28" i="23"/>
  <c r="E28" i="23"/>
  <c r="F28" i="23"/>
  <c r="G28" i="23"/>
  <c r="G30" i="18"/>
  <c r="H28" i="23"/>
  <c r="I28" i="23"/>
  <c r="J28" i="23"/>
  <c r="E29" i="23"/>
  <c r="G29" i="23"/>
  <c r="H29" i="23"/>
  <c r="I29" i="23"/>
  <c r="J29" i="23"/>
  <c r="D30" i="23"/>
  <c r="G30" i="23"/>
  <c r="H30" i="23"/>
  <c r="I30" i="23"/>
  <c r="J30" i="23"/>
  <c r="D31" i="23"/>
  <c r="E31" i="23"/>
  <c r="F31" i="23"/>
  <c r="G31" i="23"/>
  <c r="H31" i="23"/>
  <c r="I31" i="23"/>
  <c r="J31" i="23"/>
  <c r="J33" i="18"/>
  <c r="D32" i="23"/>
  <c r="E32" i="23"/>
  <c r="F32" i="23"/>
  <c r="G32" i="23"/>
  <c r="G34" i="18"/>
  <c r="H32" i="23"/>
  <c r="I32" i="23"/>
  <c r="J32" i="23"/>
  <c r="E33" i="23"/>
  <c r="E35" i="18"/>
  <c r="G33" i="23"/>
  <c r="H33" i="23"/>
  <c r="I33" i="23"/>
  <c r="J33" i="23"/>
  <c r="J35" i="18"/>
  <c r="D34" i="23"/>
  <c r="G34" i="23"/>
  <c r="H34" i="23"/>
  <c r="I34" i="23"/>
  <c r="I36" i="18"/>
  <c r="K36" i="18"/>
  <c r="M35" i="18"/>
  <c r="J34" i="23"/>
  <c r="D35" i="23"/>
  <c r="E35" i="23"/>
  <c r="F35" i="23"/>
  <c r="G35" i="23"/>
  <c r="H35" i="23"/>
  <c r="I35" i="23"/>
  <c r="J35" i="23"/>
  <c r="J37" i="18"/>
  <c r="D36" i="23"/>
  <c r="E36" i="23"/>
  <c r="F36" i="23"/>
  <c r="G36" i="23"/>
  <c r="G38" i="18"/>
  <c r="H36" i="23"/>
  <c r="I36" i="23"/>
  <c r="J36" i="23"/>
  <c r="E37" i="23"/>
  <c r="E39" i="18"/>
  <c r="G37" i="23"/>
  <c r="H37" i="23"/>
  <c r="I37" i="23"/>
  <c r="J37" i="23"/>
  <c r="J39" i="18"/>
  <c r="D38" i="23"/>
  <c r="G38" i="23"/>
  <c r="H38" i="23"/>
  <c r="I38" i="23"/>
  <c r="J38" i="23"/>
  <c r="D39" i="23"/>
  <c r="E39" i="23"/>
  <c r="F39" i="23"/>
  <c r="N39" i="23"/>
  <c r="Q39" i="23"/>
  <c r="R39" i="23"/>
  <c r="G39" i="23"/>
  <c r="H39" i="23"/>
  <c r="I39" i="23"/>
  <c r="J39" i="23"/>
  <c r="D40" i="23"/>
  <c r="E40" i="23"/>
  <c r="F40" i="23"/>
  <c r="G40" i="23"/>
  <c r="G42" i="18"/>
  <c r="H40" i="23"/>
  <c r="I40" i="23"/>
  <c r="J40" i="23"/>
  <c r="E41" i="23"/>
  <c r="E43" i="18"/>
  <c r="G41" i="23"/>
  <c r="H41" i="23"/>
  <c r="I41" i="23"/>
  <c r="J41" i="23"/>
  <c r="J43" i="18"/>
  <c r="D42" i="23"/>
  <c r="G42" i="23"/>
  <c r="H42" i="23"/>
  <c r="I42" i="23"/>
  <c r="I44" i="18"/>
  <c r="K44" i="18"/>
  <c r="M43" i="18"/>
  <c r="J42" i="23"/>
  <c r="D43" i="23"/>
  <c r="E43" i="23"/>
  <c r="F43" i="23"/>
  <c r="G43" i="23"/>
  <c r="H43" i="23"/>
  <c r="I43" i="23"/>
  <c r="J43" i="23"/>
  <c r="J45" i="18"/>
  <c r="D44" i="23"/>
  <c r="E44" i="23"/>
  <c r="F44" i="23"/>
  <c r="G44" i="23"/>
  <c r="G46" i="18"/>
  <c r="H44" i="23"/>
  <c r="I44" i="23"/>
  <c r="J44" i="23"/>
  <c r="E45" i="23"/>
  <c r="G45" i="23"/>
  <c r="H45" i="23"/>
  <c r="I45" i="23"/>
  <c r="J45" i="23"/>
  <c r="D46" i="23"/>
  <c r="G46" i="23"/>
  <c r="H46" i="23"/>
  <c r="I46" i="23"/>
  <c r="J46" i="23"/>
  <c r="D47" i="23"/>
  <c r="E47" i="23"/>
  <c r="F47" i="23"/>
  <c r="G47" i="23"/>
  <c r="H47" i="23"/>
  <c r="I47" i="23"/>
  <c r="J47" i="23"/>
  <c r="J49" i="18"/>
  <c r="D48" i="23"/>
  <c r="E48" i="23"/>
  <c r="F48" i="23"/>
  <c r="G48" i="23"/>
  <c r="G50" i="18"/>
  <c r="H48" i="23"/>
  <c r="I48" i="23"/>
  <c r="J48" i="23"/>
  <c r="E49" i="23"/>
  <c r="E51" i="18"/>
  <c r="G49" i="23"/>
  <c r="H49" i="23"/>
  <c r="I49" i="23"/>
  <c r="J49" i="23"/>
  <c r="J51" i="18"/>
  <c r="D50" i="23"/>
  <c r="G50" i="23"/>
  <c r="H50" i="23"/>
  <c r="H52" i="18"/>
  <c r="I50" i="23"/>
  <c r="I52" i="18"/>
  <c r="J50" i="23"/>
  <c r="D51" i="23"/>
  <c r="E51" i="23"/>
  <c r="F51" i="23"/>
  <c r="G51" i="23"/>
  <c r="H51" i="23"/>
  <c r="I51" i="23"/>
  <c r="J51" i="23"/>
  <c r="J53" i="18"/>
  <c r="D52" i="23"/>
  <c r="E52" i="23"/>
  <c r="F52" i="23"/>
  <c r="F54" i="18"/>
  <c r="G52" i="23"/>
  <c r="G54" i="18"/>
  <c r="H52" i="23"/>
  <c r="I52" i="23"/>
  <c r="J52" i="23"/>
  <c r="J54" i="18"/>
  <c r="E53" i="23"/>
  <c r="E55" i="18"/>
  <c r="G53" i="23"/>
  <c r="H53" i="23"/>
  <c r="I53" i="23"/>
  <c r="J53" i="23"/>
  <c r="J55" i="18"/>
  <c r="D54" i="23"/>
  <c r="G54" i="23"/>
  <c r="H54" i="23"/>
  <c r="H56" i="18"/>
  <c r="I54" i="23"/>
  <c r="J54" i="23"/>
  <c r="D55" i="23"/>
  <c r="E55" i="23"/>
  <c r="F55" i="23"/>
  <c r="N55" i="23"/>
  <c r="Q55" i="23"/>
  <c r="R55" i="23"/>
  <c r="G55" i="23"/>
  <c r="H55" i="23"/>
  <c r="I55" i="23"/>
  <c r="J55" i="23"/>
  <c r="D56" i="23"/>
  <c r="E56" i="23"/>
  <c r="F56" i="23"/>
  <c r="F58" i="18"/>
  <c r="G56" i="23"/>
  <c r="G58" i="18"/>
  <c r="H56" i="23"/>
  <c r="I56" i="23"/>
  <c r="J56" i="23"/>
  <c r="J58" i="18"/>
  <c r="E57" i="23"/>
  <c r="E59" i="18"/>
  <c r="G57" i="23"/>
  <c r="H57" i="23"/>
  <c r="I57" i="23"/>
  <c r="J57" i="23"/>
  <c r="J59" i="18"/>
  <c r="D58" i="23"/>
  <c r="G58" i="23"/>
  <c r="H58" i="23"/>
  <c r="H60" i="18"/>
  <c r="I58" i="23"/>
  <c r="K58" i="23"/>
  <c r="J58" i="23"/>
  <c r="E4" i="23"/>
  <c r="G4" i="23"/>
  <c r="H4" i="23"/>
  <c r="H4" i="18"/>
  <c r="I4" i="23"/>
  <c r="J4" i="23"/>
  <c r="J60" i="18"/>
  <c r="I60" i="18"/>
  <c r="K60" i="18"/>
  <c r="Q60" i="18"/>
  <c r="S59" i="18"/>
  <c r="G60" i="18"/>
  <c r="D60" i="18"/>
  <c r="C58" i="23"/>
  <c r="C60" i="18"/>
  <c r="C22" i="23"/>
  <c r="C24" i="18"/>
  <c r="E24" i="18"/>
  <c r="G24" i="18"/>
  <c r="J24" i="18"/>
  <c r="C23" i="23"/>
  <c r="C25" i="18"/>
  <c r="D25" i="18"/>
  <c r="E25" i="18"/>
  <c r="F25" i="18"/>
  <c r="G25" i="18"/>
  <c r="H25" i="18"/>
  <c r="I25" i="18"/>
  <c r="J25" i="18"/>
  <c r="C24" i="23"/>
  <c r="C26" i="18"/>
  <c r="D26" i="18"/>
  <c r="E26" i="18"/>
  <c r="F26" i="18"/>
  <c r="H26" i="18"/>
  <c r="I26" i="18"/>
  <c r="J26" i="18"/>
  <c r="C25" i="23"/>
  <c r="C27" i="18"/>
  <c r="G27" i="18"/>
  <c r="H27" i="18"/>
  <c r="I27" i="18"/>
  <c r="C26" i="23"/>
  <c r="C28" i="18"/>
  <c r="D28" i="18"/>
  <c r="G28" i="18"/>
  <c r="H28" i="18"/>
  <c r="J28" i="18"/>
  <c r="C27" i="23"/>
  <c r="C29" i="18"/>
  <c r="D29" i="18"/>
  <c r="E29" i="18"/>
  <c r="G29" i="18"/>
  <c r="H29" i="18"/>
  <c r="I29" i="18"/>
  <c r="C28" i="23"/>
  <c r="C30" i="18"/>
  <c r="D30" i="18"/>
  <c r="E30" i="18"/>
  <c r="F30" i="18"/>
  <c r="H30" i="18"/>
  <c r="I30" i="18"/>
  <c r="N30" i="18"/>
  <c r="J30" i="18"/>
  <c r="C29" i="23"/>
  <c r="C31" i="18"/>
  <c r="E31" i="18"/>
  <c r="G31" i="18"/>
  <c r="H31" i="18"/>
  <c r="I31" i="18"/>
  <c r="J31" i="18"/>
  <c r="C30" i="23"/>
  <c r="C32" i="18"/>
  <c r="D32" i="18"/>
  <c r="G32" i="18"/>
  <c r="H32" i="18"/>
  <c r="J32" i="18"/>
  <c r="C31" i="23"/>
  <c r="C33" i="18"/>
  <c r="D33" i="18"/>
  <c r="E33" i="18"/>
  <c r="G33" i="18"/>
  <c r="H33" i="18"/>
  <c r="I33" i="18"/>
  <c r="C32" i="23"/>
  <c r="C34" i="18"/>
  <c r="D34" i="18"/>
  <c r="E34" i="18"/>
  <c r="F34" i="18"/>
  <c r="H34" i="18"/>
  <c r="I34" i="18"/>
  <c r="J34" i="18"/>
  <c r="C33" i="23"/>
  <c r="C35" i="18"/>
  <c r="G35" i="18"/>
  <c r="H35" i="18"/>
  <c r="I35" i="18"/>
  <c r="C34" i="23"/>
  <c r="C36" i="18"/>
  <c r="D36" i="18"/>
  <c r="G36" i="18"/>
  <c r="H36" i="18"/>
  <c r="J36" i="18"/>
  <c r="C35" i="23"/>
  <c r="C37" i="18"/>
  <c r="D37" i="18"/>
  <c r="E37" i="18"/>
  <c r="G37" i="18"/>
  <c r="H37" i="18"/>
  <c r="I37" i="18"/>
  <c r="C36" i="23"/>
  <c r="C38" i="18"/>
  <c r="D38" i="18"/>
  <c r="E38" i="18"/>
  <c r="F38" i="18"/>
  <c r="H38" i="18"/>
  <c r="I38" i="18"/>
  <c r="J38" i="18"/>
  <c r="C37" i="23"/>
  <c r="C39" i="18"/>
  <c r="G39" i="18"/>
  <c r="H39" i="18"/>
  <c r="I39" i="18"/>
  <c r="C38" i="23"/>
  <c r="C40" i="18"/>
  <c r="D40" i="18"/>
  <c r="G40" i="18"/>
  <c r="H40" i="18"/>
  <c r="J40" i="18"/>
  <c r="C39" i="23"/>
  <c r="C41" i="18"/>
  <c r="D41" i="18"/>
  <c r="E41" i="18"/>
  <c r="F41" i="18"/>
  <c r="N41" i="18"/>
  <c r="G41" i="18"/>
  <c r="H41" i="18"/>
  <c r="I41" i="18"/>
  <c r="J41" i="18"/>
  <c r="C40" i="23"/>
  <c r="C42" i="18"/>
  <c r="D42" i="18"/>
  <c r="E42" i="18"/>
  <c r="F42" i="18"/>
  <c r="H42" i="18"/>
  <c r="I42" i="18"/>
  <c r="J42" i="18"/>
  <c r="C41" i="23"/>
  <c r="C43" i="18"/>
  <c r="G43" i="18"/>
  <c r="H43" i="18"/>
  <c r="I43" i="18"/>
  <c r="C42" i="23"/>
  <c r="C44" i="18"/>
  <c r="D44" i="18"/>
  <c r="G44" i="18"/>
  <c r="H44" i="18"/>
  <c r="J44" i="18"/>
  <c r="C43" i="23"/>
  <c r="C45" i="18"/>
  <c r="D45" i="18"/>
  <c r="E45" i="18"/>
  <c r="G45" i="18"/>
  <c r="H45" i="18"/>
  <c r="I45" i="18"/>
  <c r="C44" i="23"/>
  <c r="C46" i="18"/>
  <c r="D46" i="18"/>
  <c r="E46" i="18"/>
  <c r="F46" i="18"/>
  <c r="H46" i="18"/>
  <c r="I46" i="18"/>
  <c r="K46" i="18"/>
  <c r="M45" i="18"/>
  <c r="J46" i="18"/>
  <c r="C45" i="23"/>
  <c r="C47" i="18"/>
  <c r="E47" i="18"/>
  <c r="G47" i="18"/>
  <c r="H47" i="18"/>
  <c r="I47" i="18"/>
  <c r="J47" i="18"/>
  <c r="C46" i="23"/>
  <c r="C48" i="18"/>
  <c r="D48" i="18"/>
  <c r="G48" i="18"/>
  <c r="H48" i="18"/>
  <c r="J48" i="18"/>
  <c r="C47" i="23"/>
  <c r="C49" i="18"/>
  <c r="D49" i="18"/>
  <c r="E49" i="18"/>
  <c r="G49" i="18"/>
  <c r="H49" i="18"/>
  <c r="I49" i="18"/>
  <c r="C48" i="23"/>
  <c r="C50" i="18"/>
  <c r="D50" i="18"/>
  <c r="E50" i="18"/>
  <c r="F50" i="18"/>
  <c r="H50" i="18"/>
  <c r="I50" i="18"/>
  <c r="J50" i="18"/>
  <c r="C49" i="23"/>
  <c r="C51" i="18"/>
  <c r="G51" i="18"/>
  <c r="H51" i="18"/>
  <c r="I51" i="18"/>
  <c r="N51" i="18"/>
  <c r="O51" i="18"/>
  <c r="C50" i="23"/>
  <c r="C52" i="18"/>
  <c r="D52" i="18"/>
  <c r="K52" i="18"/>
  <c r="Q52" i="18"/>
  <c r="S51" i="18"/>
  <c r="G52" i="18"/>
  <c r="J52" i="18"/>
  <c r="C51" i="23"/>
  <c r="C53" i="18"/>
  <c r="D53" i="18"/>
  <c r="E53" i="18"/>
  <c r="G53" i="18"/>
  <c r="H53" i="18"/>
  <c r="I53" i="18"/>
  <c r="C52" i="23"/>
  <c r="C54" i="18"/>
  <c r="D54" i="18"/>
  <c r="E54" i="18"/>
  <c r="H54" i="18"/>
  <c r="I54" i="18"/>
  <c r="K54" i="18"/>
  <c r="C53" i="23"/>
  <c r="C55" i="18"/>
  <c r="G55" i="18"/>
  <c r="H55" i="18"/>
  <c r="I55" i="18"/>
  <c r="C54" i="23"/>
  <c r="C56" i="18"/>
  <c r="D56" i="18"/>
  <c r="G56" i="18"/>
  <c r="J56" i="18"/>
  <c r="C55" i="23"/>
  <c r="C57" i="18"/>
  <c r="D57" i="18"/>
  <c r="E57" i="18"/>
  <c r="F57" i="18"/>
  <c r="N57" i="18"/>
  <c r="O57" i="18"/>
  <c r="G57" i="18"/>
  <c r="H57" i="18"/>
  <c r="I57" i="18"/>
  <c r="J57" i="18"/>
  <c r="C56" i="23"/>
  <c r="C58" i="18"/>
  <c r="D58" i="18"/>
  <c r="K58" i="18"/>
  <c r="E58" i="18"/>
  <c r="H58" i="18"/>
  <c r="I58" i="18"/>
  <c r="C57" i="23"/>
  <c r="C59" i="18"/>
  <c r="G59" i="18"/>
  <c r="H59" i="18"/>
  <c r="I59" i="18"/>
  <c r="E23" i="18"/>
  <c r="G23" i="18"/>
  <c r="J23" i="18"/>
  <c r="C21" i="23"/>
  <c r="C23" i="18"/>
  <c r="C10" i="23"/>
  <c r="C11" i="18"/>
  <c r="D11" i="18"/>
  <c r="E11" i="18"/>
  <c r="F11" i="18"/>
  <c r="H11" i="18"/>
  <c r="I11" i="18"/>
  <c r="J11" i="18"/>
  <c r="C11" i="23"/>
  <c r="C12" i="18"/>
  <c r="E12" i="18"/>
  <c r="F12" i="18"/>
  <c r="G12" i="18"/>
  <c r="I12" i="18"/>
  <c r="N12" i="18"/>
  <c r="J12" i="18"/>
  <c r="C12" i="23"/>
  <c r="C13" i="18"/>
  <c r="D13" i="18"/>
  <c r="F13" i="18"/>
  <c r="G13" i="18"/>
  <c r="H13" i="18"/>
  <c r="J13" i="18"/>
  <c r="C13" i="23"/>
  <c r="C14" i="18"/>
  <c r="D14" i="18"/>
  <c r="E14" i="18"/>
  <c r="G14" i="18"/>
  <c r="H14" i="18"/>
  <c r="I14" i="18"/>
  <c r="C14" i="23"/>
  <c r="C15" i="18"/>
  <c r="D15" i="18"/>
  <c r="E15" i="18"/>
  <c r="F15" i="18"/>
  <c r="G15" i="18"/>
  <c r="H15" i="18"/>
  <c r="I15" i="18"/>
  <c r="J15" i="18"/>
  <c r="C15" i="23"/>
  <c r="C16" i="18"/>
  <c r="E16" i="18"/>
  <c r="F16" i="18"/>
  <c r="G16" i="18"/>
  <c r="I16" i="18"/>
  <c r="J16" i="18"/>
  <c r="C16" i="23"/>
  <c r="C17" i="18"/>
  <c r="D17" i="18"/>
  <c r="E17" i="18"/>
  <c r="F17" i="18"/>
  <c r="G17" i="18"/>
  <c r="H17" i="18"/>
  <c r="I17" i="18"/>
  <c r="N17" i="18"/>
  <c r="J17" i="18"/>
  <c r="C17" i="23"/>
  <c r="C18" i="18"/>
  <c r="D18" i="18"/>
  <c r="E18" i="18"/>
  <c r="G18" i="18"/>
  <c r="H18" i="18"/>
  <c r="I18" i="18"/>
  <c r="C18" i="23"/>
  <c r="C19" i="18"/>
  <c r="D19" i="18"/>
  <c r="E19" i="18"/>
  <c r="F19" i="18"/>
  <c r="H19" i="18"/>
  <c r="I19" i="18"/>
  <c r="J19" i="18"/>
  <c r="C19" i="23"/>
  <c r="C20" i="18"/>
  <c r="E20" i="18"/>
  <c r="F20" i="18"/>
  <c r="G20" i="18"/>
  <c r="I20" i="18"/>
  <c r="J20" i="18"/>
  <c r="C20" i="23"/>
  <c r="C21" i="18"/>
  <c r="D21" i="18"/>
  <c r="F21" i="18"/>
  <c r="G21" i="18"/>
  <c r="H21" i="18"/>
  <c r="J21" i="18"/>
  <c r="E10" i="18"/>
  <c r="G10" i="18"/>
  <c r="H10" i="18"/>
  <c r="C9" i="23"/>
  <c r="C10" i="18"/>
  <c r="C5" i="23"/>
  <c r="C5" i="18"/>
  <c r="D5" i="18"/>
  <c r="E5" i="18"/>
  <c r="F5" i="18"/>
  <c r="H5" i="18"/>
  <c r="I5" i="18"/>
  <c r="J5" i="18"/>
  <c r="C6" i="23"/>
  <c r="C6" i="18"/>
  <c r="E6" i="18"/>
  <c r="F6" i="18"/>
  <c r="G6" i="18"/>
  <c r="I6" i="18"/>
  <c r="J6" i="18"/>
  <c r="C7" i="23"/>
  <c r="C7" i="18"/>
  <c r="D7" i="18"/>
  <c r="F7" i="18"/>
  <c r="G7" i="18"/>
  <c r="H7" i="18"/>
  <c r="J7" i="18"/>
  <c r="C8" i="23"/>
  <c r="C8" i="18"/>
  <c r="D8" i="18"/>
  <c r="E8" i="18"/>
  <c r="F8" i="18"/>
  <c r="G8" i="18"/>
  <c r="H8" i="18"/>
  <c r="I8" i="18"/>
  <c r="J8" i="18"/>
  <c r="D4" i="18"/>
  <c r="E4" i="18"/>
  <c r="F4" i="18"/>
  <c r="G4" i="18"/>
  <c r="I4" i="18"/>
  <c r="J4" i="18"/>
  <c r="C4" i="18"/>
  <c r="N9" i="23"/>
  <c r="K10" i="23"/>
  <c r="N10" i="23"/>
  <c r="Q10" i="23"/>
  <c r="N11" i="23"/>
  <c r="K13" i="23"/>
  <c r="K14" i="23"/>
  <c r="Q14" i="23"/>
  <c r="N14" i="23"/>
  <c r="N15" i="23"/>
  <c r="K16" i="23"/>
  <c r="Q16" i="23"/>
  <c r="K17" i="23"/>
  <c r="K18" i="23"/>
  <c r="Q18" i="23"/>
  <c r="N18" i="23"/>
  <c r="N19" i="23"/>
  <c r="K22" i="23"/>
  <c r="M21" i="23"/>
  <c r="N21" i="23"/>
  <c r="O21" i="23"/>
  <c r="N22" i="23"/>
  <c r="P21" i="23"/>
  <c r="R21" i="23"/>
  <c r="K23" i="23"/>
  <c r="L23" i="23"/>
  <c r="K24" i="23"/>
  <c r="M23" i="23"/>
  <c r="O23" i="23"/>
  <c r="N24" i="23"/>
  <c r="P23" i="23"/>
  <c r="K25" i="23"/>
  <c r="L25" i="23"/>
  <c r="N25" i="23"/>
  <c r="O25" i="23"/>
  <c r="Q25" i="23"/>
  <c r="R25" i="23"/>
  <c r="K27" i="23"/>
  <c r="L27" i="23"/>
  <c r="K28" i="23"/>
  <c r="M27" i="23"/>
  <c r="N28" i="23"/>
  <c r="P27" i="23"/>
  <c r="K29" i="23"/>
  <c r="L29" i="23"/>
  <c r="N29" i="23"/>
  <c r="O29" i="23"/>
  <c r="Q29" i="23"/>
  <c r="R29" i="23"/>
  <c r="K31" i="23"/>
  <c r="L31" i="23"/>
  <c r="K32" i="23"/>
  <c r="M31" i="23"/>
  <c r="N32" i="23"/>
  <c r="P31" i="23"/>
  <c r="Q32" i="23"/>
  <c r="S31" i="23"/>
  <c r="K33" i="23"/>
  <c r="L33" i="23"/>
  <c r="K34" i="23"/>
  <c r="M33" i="23"/>
  <c r="N33" i="23"/>
  <c r="O33" i="23"/>
  <c r="N34" i="23"/>
  <c r="P33" i="23"/>
  <c r="Q33" i="23"/>
  <c r="R33" i="23"/>
  <c r="Q34" i="23"/>
  <c r="S33" i="23"/>
  <c r="K35" i="23"/>
  <c r="L35" i="23"/>
  <c r="K36" i="23"/>
  <c r="Q36" i="23"/>
  <c r="S35" i="23"/>
  <c r="N36" i="23"/>
  <c r="P35" i="23"/>
  <c r="K37" i="23"/>
  <c r="L37" i="23"/>
  <c r="N37" i="23"/>
  <c r="O37" i="23"/>
  <c r="Q37" i="23"/>
  <c r="R37" i="23"/>
  <c r="K39" i="23"/>
  <c r="L39" i="23"/>
  <c r="K40" i="23"/>
  <c r="M39" i="23"/>
  <c r="O39" i="23"/>
  <c r="N40" i="23"/>
  <c r="P39" i="23"/>
  <c r="K41" i="23"/>
  <c r="L41" i="23"/>
  <c r="N41" i="23"/>
  <c r="O41" i="23"/>
  <c r="Q41" i="23"/>
  <c r="R41" i="23"/>
  <c r="K43" i="23"/>
  <c r="L43" i="23"/>
  <c r="K44" i="23"/>
  <c r="M43" i="23"/>
  <c r="N44" i="23"/>
  <c r="P43" i="23"/>
  <c r="K45" i="23"/>
  <c r="L45" i="23"/>
  <c r="N45" i="23"/>
  <c r="O45" i="23"/>
  <c r="Q45" i="23"/>
  <c r="R45" i="23"/>
  <c r="K47" i="23"/>
  <c r="L47" i="23"/>
  <c r="K48" i="23"/>
  <c r="M47" i="23"/>
  <c r="N48" i="23"/>
  <c r="P47" i="23"/>
  <c r="Q48" i="23"/>
  <c r="S47" i="23"/>
  <c r="K49" i="23"/>
  <c r="L49" i="23"/>
  <c r="K50" i="23"/>
  <c r="M49" i="23"/>
  <c r="N49" i="23"/>
  <c r="O49" i="23"/>
  <c r="N50" i="23"/>
  <c r="P49" i="23"/>
  <c r="Q49" i="23"/>
  <c r="R49" i="23"/>
  <c r="Q50" i="23"/>
  <c r="S49" i="23"/>
  <c r="K51" i="23"/>
  <c r="L51" i="23"/>
  <c r="K52" i="23"/>
  <c r="Q52" i="23"/>
  <c r="S51" i="23"/>
  <c r="N52" i="23"/>
  <c r="P51" i="23"/>
  <c r="K53" i="23"/>
  <c r="L53" i="23"/>
  <c r="N53" i="23"/>
  <c r="O53" i="23"/>
  <c r="Q53" i="23"/>
  <c r="R53" i="23"/>
  <c r="K55" i="23"/>
  <c r="L55" i="23"/>
  <c r="K56" i="23"/>
  <c r="M55" i="23"/>
  <c r="O55" i="23"/>
  <c r="N56" i="23"/>
  <c r="P55" i="23"/>
  <c r="K57" i="23"/>
  <c r="L57" i="23"/>
  <c r="N57" i="23"/>
  <c r="O57" i="23"/>
  <c r="Q57" i="23"/>
  <c r="R57" i="23"/>
  <c r="O66" i="23"/>
  <c r="K47" i="18"/>
  <c r="K43" i="18"/>
  <c r="L43" i="18"/>
  <c r="O68" i="18"/>
  <c r="K26" i="18"/>
  <c r="N26" i="18"/>
  <c r="Q26" i="18"/>
  <c r="S25" i="18"/>
  <c r="N28" i="18"/>
  <c r="P27" i="18"/>
  <c r="K34" i="18"/>
  <c r="N34" i="18"/>
  <c r="Q34" i="18"/>
  <c r="S33" i="18"/>
  <c r="K38" i="18"/>
  <c r="M37" i="18"/>
  <c r="N38" i="18"/>
  <c r="K42" i="18"/>
  <c r="Q42" i="18"/>
  <c r="S41" i="18"/>
  <c r="N42" i="18"/>
  <c r="N44" i="18"/>
  <c r="Q44" i="18"/>
  <c r="S43" i="18"/>
  <c r="K50" i="18"/>
  <c r="N50" i="18"/>
  <c r="Q50" i="18"/>
  <c r="S49" i="18"/>
  <c r="N52" i="18"/>
  <c r="P51" i="18"/>
  <c r="N54" i="18"/>
  <c r="Q54" i="18"/>
  <c r="S53" i="18"/>
  <c r="N58" i="18"/>
  <c r="Q58" i="18"/>
  <c r="S57" i="18"/>
  <c r="N60" i="18"/>
  <c r="P59" i="18"/>
  <c r="K25" i="18"/>
  <c r="N25" i="18"/>
  <c r="O25" i="18"/>
  <c r="K27" i="18"/>
  <c r="N27" i="18"/>
  <c r="Q27" i="18"/>
  <c r="R27" i="18"/>
  <c r="K29" i="18"/>
  <c r="N31" i="18"/>
  <c r="O31" i="18"/>
  <c r="K33" i="18"/>
  <c r="K35" i="18"/>
  <c r="N35" i="18"/>
  <c r="Q35" i="18"/>
  <c r="R35" i="18"/>
  <c r="K37" i="18"/>
  <c r="K41" i="18"/>
  <c r="N43" i="18"/>
  <c r="Q43" i="18"/>
  <c r="R43" i="18"/>
  <c r="K45" i="18"/>
  <c r="L45" i="18"/>
  <c r="N47" i="18"/>
  <c r="K49" i="18"/>
  <c r="K51" i="18"/>
  <c r="L51" i="18"/>
  <c r="K53" i="18"/>
  <c r="K55" i="18"/>
  <c r="N55" i="18"/>
  <c r="K57" i="18"/>
  <c r="K59" i="18"/>
  <c r="Q59" i="18"/>
  <c r="R59" i="18"/>
  <c r="N59" i="18"/>
  <c r="N23" i="18"/>
  <c r="O23" i="18"/>
  <c r="Q23" i="18"/>
  <c r="R23" i="18"/>
  <c r="P25" i="18"/>
  <c r="P29" i="18"/>
  <c r="P33" i="18"/>
  <c r="P37" i="18"/>
  <c r="P41" i="18"/>
  <c r="P43" i="18"/>
  <c r="P53" i="18"/>
  <c r="P57" i="18"/>
  <c r="P23" i="18"/>
  <c r="O27" i="18"/>
  <c r="O35" i="18"/>
  <c r="O43" i="18"/>
  <c r="O47" i="18"/>
  <c r="O55" i="18"/>
  <c r="O59" i="18"/>
  <c r="M25" i="18"/>
  <c r="M33" i="18"/>
  <c r="M41" i="18"/>
  <c r="M49" i="18"/>
  <c r="M51" i="18"/>
  <c r="M53" i="18"/>
  <c r="M57" i="18"/>
  <c r="M59" i="18"/>
  <c r="L25" i="18"/>
  <c r="L27" i="18"/>
  <c r="L29" i="18"/>
  <c r="L33" i="18"/>
  <c r="L35" i="18"/>
  <c r="L37" i="18"/>
  <c r="L41" i="18"/>
  <c r="L47" i="18"/>
  <c r="L49" i="18"/>
  <c r="L55" i="18"/>
  <c r="L57" i="18"/>
  <c r="L23" i="18"/>
  <c r="K11" i="18"/>
  <c r="Q11" i="18"/>
  <c r="N11" i="18"/>
  <c r="K14" i="18"/>
  <c r="K15" i="18"/>
  <c r="Q15" i="18"/>
  <c r="N15" i="18"/>
  <c r="N16" i="18"/>
  <c r="K18" i="18"/>
  <c r="Q18" i="18"/>
  <c r="N18" i="18"/>
  <c r="K19" i="18"/>
  <c r="Q19" i="18"/>
  <c r="N19" i="18"/>
  <c r="N20" i="18"/>
  <c r="L27" i="4"/>
  <c r="M26" i="4"/>
  <c r="L29" i="4"/>
  <c r="M28" i="4"/>
  <c r="L31" i="4"/>
  <c r="M30" i="4"/>
  <c r="L33" i="4"/>
  <c r="M32" i="4"/>
  <c r="L35" i="4"/>
  <c r="M34" i="4"/>
  <c r="L37" i="4"/>
  <c r="M36" i="4"/>
  <c r="L39" i="4"/>
  <c r="M38" i="4"/>
  <c r="L41" i="4"/>
  <c r="M40" i="4"/>
  <c r="L43" i="4"/>
  <c r="M42" i="4"/>
  <c r="L45" i="4"/>
  <c r="M44" i="4"/>
  <c r="L47" i="4"/>
  <c r="M46" i="4"/>
  <c r="L49" i="4"/>
  <c r="M48" i="4"/>
  <c r="L51" i="4"/>
  <c r="M50" i="4"/>
  <c r="L53" i="4"/>
  <c r="M52" i="4"/>
  <c r="L55" i="4"/>
  <c r="M54" i="4"/>
  <c r="L57" i="4"/>
  <c r="M56" i="4"/>
  <c r="L59" i="4"/>
  <c r="M58" i="4"/>
  <c r="L61" i="4"/>
  <c r="M60" i="4"/>
  <c r="L25" i="4"/>
  <c r="M24" i="4"/>
  <c r="L22" i="1"/>
  <c r="M21" i="1"/>
  <c r="L24" i="1"/>
  <c r="M23" i="1"/>
  <c r="L26" i="1"/>
  <c r="M25" i="1"/>
  <c r="L28" i="1"/>
  <c r="M27" i="1"/>
  <c r="L30" i="1"/>
  <c r="M29" i="1"/>
  <c r="L32" i="1"/>
  <c r="M31" i="1"/>
  <c r="L34" i="1"/>
  <c r="M33" i="1"/>
  <c r="L36" i="1"/>
  <c r="M35" i="1"/>
  <c r="L38" i="1"/>
  <c r="M37" i="1"/>
  <c r="L40" i="1"/>
  <c r="M39" i="1"/>
  <c r="L42" i="1"/>
  <c r="M41" i="1"/>
  <c r="L44" i="1"/>
  <c r="M43" i="1"/>
  <c r="L46" i="1"/>
  <c r="M45" i="1"/>
  <c r="L48" i="1"/>
  <c r="M47" i="1"/>
  <c r="L50" i="1"/>
  <c r="M49" i="1"/>
  <c r="L52" i="1"/>
  <c r="M51" i="1"/>
  <c r="L54" i="1"/>
  <c r="M53" i="1"/>
  <c r="L56" i="1"/>
  <c r="M55" i="1"/>
  <c r="L58" i="1"/>
  <c r="M5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4" i="1"/>
  <c r="K4" i="4"/>
  <c r="L4" i="4"/>
  <c r="M4" i="4"/>
  <c r="K5" i="4"/>
  <c r="L5" i="4"/>
  <c r="K6" i="4"/>
  <c r="L6" i="4"/>
  <c r="K7" i="4"/>
  <c r="L7" i="4"/>
  <c r="K8" i="4"/>
  <c r="L8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1" i="4"/>
  <c r="L21" i="4"/>
  <c r="K22" i="4"/>
  <c r="L22" i="4"/>
  <c r="K24" i="4"/>
  <c r="L24" i="4"/>
  <c r="K25" i="4"/>
  <c r="K26" i="4"/>
  <c r="L26" i="4"/>
  <c r="K27" i="4"/>
  <c r="K28" i="4"/>
  <c r="L28" i="4"/>
  <c r="K29" i="4"/>
  <c r="K30" i="4"/>
  <c r="L30" i="4"/>
  <c r="K31" i="4"/>
  <c r="K32" i="4"/>
  <c r="L32" i="4"/>
  <c r="K33" i="4"/>
  <c r="K34" i="4"/>
  <c r="L34" i="4"/>
  <c r="K35" i="4"/>
  <c r="K36" i="4"/>
  <c r="L36" i="4"/>
  <c r="K37" i="4"/>
  <c r="K38" i="4"/>
  <c r="L38" i="4"/>
  <c r="K39" i="4"/>
  <c r="K40" i="4"/>
  <c r="L40" i="4"/>
  <c r="K41" i="4"/>
  <c r="K42" i="4"/>
  <c r="L42" i="4"/>
  <c r="K43" i="4"/>
  <c r="K44" i="4"/>
  <c r="L44" i="4"/>
  <c r="K45" i="4"/>
  <c r="K46" i="4"/>
  <c r="L46" i="4"/>
  <c r="K47" i="4"/>
  <c r="K48" i="4"/>
  <c r="L48" i="4"/>
  <c r="K49" i="4"/>
  <c r="K50" i="4"/>
  <c r="L50" i="4"/>
  <c r="K51" i="4"/>
  <c r="K52" i="4"/>
  <c r="L52" i="4"/>
  <c r="K53" i="4"/>
  <c r="K54" i="4"/>
  <c r="L54" i="4"/>
  <c r="K55" i="4"/>
  <c r="K56" i="4"/>
  <c r="L56" i="4"/>
  <c r="K57" i="4"/>
  <c r="K58" i="4"/>
  <c r="L58" i="4"/>
  <c r="K59" i="4"/>
  <c r="K60" i="4"/>
  <c r="L60" i="4"/>
  <c r="K61" i="4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M4" i="2"/>
  <c r="L4" i="2"/>
  <c r="K4" i="2"/>
  <c r="K13" i="18"/>
  <c r="Q13" i="18"/>
  <c r="O41" i="18"/>
  <c r="Q41" i="18"/>
  <c r="R41" i="18"/>
  <c r="M57" i="23"/>
  <c r="K17" i="18"/>
  <c r="Q17" i="18"/>
  <c r="L59" i="18"/>
  <c r="Q57" i="18"/>
  <c r="R57" i="18"/>
  <c r="Q49" i="18"/>
  <c r="R49" i="18"/>
  <c r="Q45" i="18"/>
  <c r="R45" i="18"/>
  <c r="Q25" i="18"/>
  <c r="R25" i="18"/>
  <c r="Q38" i="18"/>
  <c r="S37" i="18"/>
  <c r="N36" i="18"/>
  <c r="P35" i="18"/>
  <c r="Q28" i="18"/>
  <c r="S27" i="18"/>
  <c r="Q47" i="18"/>
  <c r="R47" i="18"/>
  <c r="M51" i="23"/>
  <c r="M35" i="23"/>
  <c r="K12" i="23"/>
  <c r="Q12" i="23"/>
  <c r="I13" i="18"/>
  <c r="N13" i="18"/>
  <c r="Q22" i="23"/>
  <c r="S21" i="23"/>
  <c r="I56" i="18"/>
  <c r="K54" i="23"/>
  <c r="N54" i="23"/>
  <c r="P53" i="23"/>
  <c r="N51" i="23"/>
  <c r="F53" i="18"/>
  <c r="N53" i="18"/>
  <c r="O53" i="18"/>
  <c r="N47" i="23"/>
  <c r="F49" i="18"/>
  <c r="N49" i="18"/>
  <c r="O49" i="18"/>
  <c r="I48" i="18"/>
  <c r="K46" i="23"/>
  <c r="N46" i="23"/>
  <c r="P45" i="23"/>
  <c r="N43" i="23"/>
  <c r="F45" i="18"/>
  <c r="N45" i="18"/>
  <c r="O45" i="18"/>
  <c r="I40" i="18"/>
  <c r="K38" i="23"/>
  <c r="N38" i="23"/>
  <c r="P37" i="23"/>
  <c r="N35" i="23"/>
  <c r="F37" i="18"/>
  <c r="N37" i="18"/>
  <c r="N31" i="23"/>
  <c r="F33" i="18"/>
  <c r="N33" i="18"/>
  <c r="I32" i="18"/>
  <c r="K30" i="23"/>
  <c r="N30" i="23"/>
  <c r="P29" i="23"/>
  <c r="N27" i="23"/>
  <c r="F29" i="18"/>
  <c r="N29" i="18"/>
  <c r="N20" i="23"/>
  <c r="I21" i="18"/>
  <c r="K20" i="23"/>
  <c r="K15" i="23"/>
  <c r="Q15" i="23"/>
  <c r="D16" i="18"/>
  <c r="K16" i="18"/>
  <c r="Q16" i="18"/>
  <c r="F14" i="18"/>
  <c r="N14" i="18"/>
  <c r="Q14" i="18"/>
  <c r="N13" i="23"/>
  <c r="K11" i="23"/>
  <c r="Q11" i="23"/>
  <c r="D12" i="18"/>
  <c r="K12" i="18"/>
  <c r="Q12" i="18"/>
  <c r="T39" i="18"/>
  <c r="X39" i="18"/>
  <c r="K39" i="18"/>
  <c r="Q51" i="18"/>
  <c r="R51" i="18"/>
  <c r="T31" i="18"/>
  <c r="X31" i="18"/>
  <c r="K31" i="18"/>
  <c r="L53" i="18"/>
  <c r="P49" i="18"/>
  <c r="Q55" i="18"/>
  <c r="R55" i="18"/>
  <c r="N39" i="18"/>
  <c r="O39" i="18"/>
  <c r="N46" i="18"/>
  <c r="Q36" i="18"/>
  <c r="S35" i="18"/>
  <c r="K30" i="18"/>
  <c r="N58" i="23"/>
  <c r="P57" i="23"/>
  <c r="Q56" i="23"/>
  <c r="S55" i="23"/>
  <c r="Q44" i="23"/>
  <c r="S43" i="23"/>
  <c r="N42" i="23"/>
  <c r="P41" i="23"/>
  <c r="K42" i="23"/>
  <c r="Q40" i="23"/>
  <c r="S39" i="23"/>
  <c r="Q28" i="23"/>
  <c r="S27" i="23"/>
  <c r="N26" i="23"/>
  <c r="P25" i="23"/>
  <c r="K26" i="23"/>
  <c r="Q24" i="23"/>
  <c r="S23" i="23"/>
  <c r="N17" i="23"/>
  <c r="Q17" i="23"/>
  <c r="D20" i="18"/>
  <c r="K20" i="18"/>
  <c r="Q20" i="18"/>
  <c r="Q13" i="23"/>
  <c r="K9" i="23"/>
  <c r="Q9" i="23"/>
  <c r="D10" i="18"/>
  <c r="K10" i="18"/>
  <c r="Q10" i="18"/>
  <c r="X23" i="18"/>
  <c r="L21" i="23"/>
  <c r="Q24" i="18"/>
  <c r="S23" i="18"/>
  <c r="M23" i="18"/>
  <c r="Q30" i="23"/>
  <c r="S29" i="23"/>
  <c r="M29" i="23"/>
  <c r="K40" i="18"/>
  <c r="N40" i="18"/>
  <c r="P39" i="18"/>
  <c r="Q51" i="23"/>
  <c r="R51" i="23"/>
  <c r="O51" i="23"/>
  <c r="Q26" i="23"/>
  <c r="S25" i="23"/>
  <c r="M25" i="23"/>
  <c r="Q42" i="23"/>
  <c r="S41" i="23"/>
  <c r="M41" i="23"/>
  <c r="Q31" i="18"/>
  <c r="R31" i="18"/>
  <c r="L31" i="18"/>
  <c r="N21" i="18"/>
  <c r="K21" i="18"/>
  <c r="Q21" i="18"/>
  <c r="Q31" i="23"/>
  <c r="R31" i="23"/>
  <c r="O31" i="23"/>
  <c r="Q38" i="23"/>
  <c r="S37" i="23"/>
  <c r="M37" i="23"/>
  <c r="Q47" i="23"/>
  <c r="R47" i="23"/>
  <c r="O47" i="23"/>
  <c r="Q54" i="23"/>
  <c r="S53" i="23"/>
  <c r="M53" i="23"/>
  <c r="Q30" i="18"/>
  <c r="S29" i="18"/>
  <c r="M29" i="18"/>
  <c r="Q37" i="18"/>
  <c r="R37" i="18"/>
  <c r="O37" i="18"/>
  <c r="Q46" i="23"/>
  <c r="S45" i="23"/>
  <c r="M45" i="23"/>
  <c r="K56" i="18"/>
  <c r="N56" i="18"/>
  <c r="P55" i="18"/>
  <c r="Q29" i="18"/>
  <c r="R29" i="18"/>
  <c r="O29" i="18"/>
  <c r="K32" i="18"/>
  <c r="N32" i="18"/>
  <c r="P31" i="18"/>
  <c r="Q35" i="23"/>
  <c r="R35" i="23"/>
  <c r="O35" i="23"/>
  <c r="K48" i="18"/>
  <c r="N48" i="18"/>
  <c r="P47" i="18"/>
  <c r="Q46" i="18"/>
  <c r="S45" i="18"/>
  <c r="P45" i="18"/>
  <c r="L39" i="18"/>
  <c r="Q39" i="18"/>
  <c r="R39" i="18"/>
  <c r="Q20" i="23"/>
  <c r="Q27" i="23"/>
  <c r="R27" i="23"/>
  <c r="O27" i="23"/>
  <c r="O33" i="18"/>
  <c r="Q33" i="18"/>
  <c r="R33" i="18"/>
  <c r="Q43" i="23"/>
  <c r="R43" i="23"/>
  <c r="O43" i="23"/>
  <c r="Q53" i="18"/>
  <c r="R53" i="18"/>
  <c r="Q58" i="23"/>
  <c r="S57" i="23"/>
  <c r="Q32" i="18"/>
  <c r="S31" i="18"/>
  <c r="M31" i="18"/>
  <c r="Q40" i="18"/>
  <c r="S39" i="18"/>
  <c r="M39" i="18"/>
  <c r="Q48" i="18"/>
  <c r="S47" i="18"/>
  <c r="M47" i="18"/>
  <c r="M55" i="18"/>
  <c r="Q56" i="18"/>
  <c r="S55" i="18"/>
</calcChain>
</file>

<file path=xl/sharedStrings.xml><?xml version="1.0" encoding="utf-8"?>
<sst xmlns="http://schemas.openxmlformats.org/spreadsheetml/2006/main" count="455" uniqueCount="134">
  <si>
    <t/>
  </si>
  <si>
    <t>Commune monopolarisée</t>
  </si>
  <si>
    <t>Commune multipolarisée</t>
  </si>
  <si>
    <t>Espace à dominante rurale</t>
  </si>
  <si>
    <t>Pôle urbain</t>
  </si>
  <si>
    <t>Décile de niveau de vie
(calculés sur l'ensemble des ménages)</t>
  </si>
  <si>
    <t>Aire urbaine</t>
  </si>
  <si>
    <t>Effectifs</t>
  </si>
  <si>
    <t>Conso totale</t>
  </si>
  <si>
    <t>Revenu total</t>
  </si>
  <si>
    <t>Revenu /UC</t>
  </si>
  <si>
    <t>Moyenne</t>
  </si>
  <si>
    <t>écart-type</t>
  </si>
  <si>
    <t>Fuel et autres 
combustibles liquides
pour le chauffage (C0453)</t>
  </si>
  <si>
    <t>Essence, gasoil,
lubrifiants (C0722)</t>
  </si>
  <si>
    <t>Ménages n'utilisant pas leur voiture 
pour leurs déplacements domicile-travail</t>
  </si>
  <si>
    <t>Ménages utilisant 
leur voiture pour leurs déplacements domicile-travail</t>
  </si>
  <si>
    <t>chauffage</t>
  </si>
  <si>
    <t>carburants et lubrifiants</t>
  </si>
  <si>
    <t>1 Commune monopolarisée</t>
  </si>
  <si>
    <t>1 Commune multipolarisée</t>
  </si>
  <si>
    <t>1 Espace à dominante rurale</t>
  </si>
  <si>
    <t>1 Pôle urbain</t>
  </si>
  <si>
    <t>2 Commune monopolarisée</t>
  </si>
  <si>
    <t>2 Commune multipolarisée</t>
  </si>
  <si>
    <t>2 Espace à dominante rurale</t>
  </si>
  <si>
    <t>2 Pôle urbain</t>
  </si>
  <si>
    <t>3 Commune monopolarisée</t>
  </si>
  <si>
    <t>3 Commune multipolarisée</t>
  </si>
  <si>
    <t>3 Espace à dominante rurale</t>
  </si>
  <si>
    <t>3 Pôle urbain</t>
  </si>
  <si>
    <t>4 Commune monopolarisée</t>
  </si>
  <si>
    <t>4 Commune multipolarisée</t>
  </si>
  <si>
    <t>4 Espace à dominante rurale</t>
  </si>
  <si>
    <t>4 Pôle urbain</t>
  </si>
  <si>
    <t>5 Commune monopolarisée</t>
  </si>
  <si>
    <t>5 Commune multipolarisée</t>
  </si>
  <si>
    <t>5 Espace à dominante rurale</t>
  </si>
  <si>
    <t>5 Pôle urbain</t>
  </si>
  <si>
    <t>6 Commune monopolarisée</t>
  </si>
  <si>
    <t>6 Commune multipolarisée</t>
  </si>
  <si>
    <t>6 Espace à dominante rurale</t>
  </si>
  <si>
    <t>6 Pôle urbain</t>
  </si>
  <si>
    <t>7 Commune monopolarisée</t>
  </si>
  <si>
    <t>7 Commune multipolarisée</t>
  </si>
  <si>
    <t>7 Espace à dominante rurale</t>
  </si>
  <si>
    <t>7 Pôle urbain</t>
  </si>
  <si>
    <t>8 Commune monopolarisée</t>
  </si>
  <si>
    <t>8 Commune multipolarisée</t>
  </si>
  <si>
    <t>8 Espace à dominante rurale</t>
  </si>
  <si>
    <t>8 Pôle urbain</t>
  </si>
  <si>
    <t>9 Commune monopolarisée</t>
  </si>
  <si>
    <t>9 Commune multipolarisée</t>
  </si>
  <si>
    <t>9 Espace à dominante rurale</t>
  </si>
  <si>
    <t>9 Pôle urbain</t>
  </si>
  <si>
    <t>1 0 Commune monopolarisée</t>
  </si>
  <si>
    <t>10 Espace à dominante rurale</t>
  </si>
  <si>
    <t>10 Pôle urbain</t>
  </si>
  <si>
    <t>10 Commune multipolarisée</t>
  </si>
  <si>
    <t>1 Espace rural</t>
  </si>
  <si>
    <t>2 Espace  rural</t>
  </si>
  <si>
    <t>3 Espace rural</t>
  </si>
  <si>
    <t>4 Espace rural</t>
  </si>
  <si>
    <t>5 Espace rural</t>
  </si>
  <si>
    <t>6 Espace rural</t>
  </si>
  <si>
    <t>7 Espace rural</t>
  </si>
  <si>
    <t>8 Espace rural</t>
  </si>
  <si>
    <t>9 Espace rural</t>
  </si>
  <si>
    <t>10 Espace rural</t>
  </si>
  <si>
    <t>2 Espace rural</t>
  </si>
  <si>
    <t>rural</t>
  </si>
  <si>
    <t>urbain</t>
  </si>
  <si>
    <t>total gaz et produits pétroliers</t>
  </si>
  <si>
    <t>ensemble</t>
  </si>
  <si>
    <t>carburant</t>
  </si>
  <si>
    <t>ensemble des combustibles</t>
  </si>
  <si>
    <t>N. ménages</t>
  </si>
  <si>
    <t>DEPTOT</t>
  </si>
  <si>
    <t>CTOTALE</t>
  </si>
  <si>
    <t>C0450</t>
  </si>
  <si>
    <t>C0451</t>
  </si>
  <si>
    <t>C0452</t>
  </si>
  <si>
    <t>C0453</t>
  </si>
  <si>
    <t>C0454</t>
  </si>
  <si>
    <t>C04</t>
  </si>
  <si>
    <t>C0711</t>
  </si>
  <si>
    <t>C0712</t>
  </si>
  <si>
    <t>C0713</t>
  </si>
  <si>
    <t>C0721</t>
  </si>
  <si>
    <t>C0722</t>
  </si>
  <si>
    <t>C0723</t>
  </si>
  <si>
    <t>C0724</t>
  </si>
  <si>
    <t>C073</t>
  </si>
  <si>
    <t>C07</t>
  </si>
  <si>
    <t>C1244</t>
  </si>
  <si>
    <t>C1314</t>
  </si>
  <si>
    <t>C1315</t>
  </si>
  <si>
    <t>REVTOT</t>
  </si>
  <si>
    <t>REVTOTUC</t>
  </si>
  <si>
    <t>Ensemble</t>
  </si>
  <si>
    <t>CS</t>
  </si>
  <si>
    <t>Agri</t>
  </si>
  <si>
    <t>A.C.C.</t>
  </si>
  <si>
    <t>Cadres</t>
  </si>
  <si>
    <t>P.I.</t>
  </si>
  <si>
    <t>Emp.</t>
  </si>
  <si>
    <t>Ouv.</t>
  </si>
  <si>
    <t>Retraités</t>
  </si>
  <si>
    <t>Autres Inact.</t>
  </si>
  <si>
    <t>Strate</t>
  </si>
  <si>
    <t>Rural</t>
  </si>
  <si>
    <t>Petites villes</t>
  </si>
  <si>
    <t>V. Moy.</t>
  </si>
  <si>
    <t>Gdes Villes</t>
  </si>
  <si>
    <t>Agglo Paris</t>
  </si>
  <si>
    <t>Type ménage</t>
  </si>
  <si>
    <t>P. seule</t>
  </si>
  <si>
    <t>Couple sans enf.</t>
  </si>
  <si>
    <t>Couples avec enf.</t>
  </si>
  <si>
    <t>Fam. Mono</t>
  </si>
  <si>
    <t>Quintile
rev/UC</t>
  </si>
  <si>
    <t>Q1</t>
  </si>
  <si>
    <t>Q2</t>
  </si>
  <si>
    <t>Q3</t>
  </si>
  <si>
    <t>Q4</t>
  </si>
  <si>
    <t>Q5</t>
  </si>
  <si>
    <t xml:space="preserve">Energie </t>
  </si>
  <si>
    <t>en % du revenu total net d'IR</t>
  </si>
  <si>
    <t>EDF/GDF</t>
  </si>
  <si>
    <t>Electricité</t>
  </si>
  <si>
    <t>gaz</t>
  </si>
  <si>
    <t>combustibles liquides</t>
  </si>
  <si>
    <t>combustibles solides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</si>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</sst>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#,##0.000"/>
  </numFmts>
  <fonts count="5" x14ac:knownFonts="1">
    <font>
      <sz val="10"/>
      <name val="System"/>
    </font>
    <font>
      <i/>
      <sz val="10"/>
      <name val="System"/>
      <family val="2"/>
    </font>
    <font>
      <b/>
      <sz val="9"/>
      <name val="Book Antiqua"/>
      <family val="1"/>
    </font>
    <font>
      <sz val="9"/>
      <name val="Book Antiqua"/>
      <family val="1"/>
    </font>
    <font>
      <sz val="8"/>
      <name val="Syste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6" fontId="3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3.xml"/><Relationship Id="rId3" Type="http://schemas.openxmlformats.org/officeDocument/2006/relationships/chartsheet" Target="chartsheets/sheet2.xml"/><Relationship Id="rId21" Type="http://schemas.openxmlformats.org/officeDocument/2006/relationships/styles" Target="styles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5" Type="http://schemas.openxmlformats.org/officeDocument/2006/relationships/worksheet" Target="worksheets/sheet2.xml"/><Relationship Id="rId15" Type="http://schemas.openxmlformats.org/officeDocument/2006/relationships/chartsheet" Target="chartsheets/sheet12.xml"/><Relationship Id="rId23" Type="http://schemas.openxmlformats.org/officeDocument/2006/relationships/calcChain" Target="calcChain.xml"/><Relationship Id="rId10" Type="http://schemas.openxmlformats.org/officeDocument/2006/relationships/chartsheet" Target="chartsheets/sheet7.xml"/><Relationship Id="rId19" Type="http://schemas.openxmlformats.org/officeDocument/2006/relationships/worksheet" Target="worksheets/sheet6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Dépenses en carburant et lubrifiant des ménages qui utilisent leur voiture pour leurs déplacements domicile travail, selon leur décile de revenu 
en pourcentage du revenu (Source INSEE 2006)</a:t>
            </a:r>
          </a:p>
        </c:rich>
      </c:tx>
      <c:layout>
        <c:manualLayout>
          <c:xMode val="edge"/>
          <c:yMode val="edge"/>
          <c:x val="0.10758965804837366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365304420350292E-2"/>
          <c:y val="0.1891891891891892"/>
          <c:w val="0.92910758965804818"/>
          <c:h val="0.6945945945945944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Utilisent!#REF!</c:f>
              <c:strCache>
                <c:ptCount val="1"/>
                <c:pt idx="0">
                  <c:v>carburants et lubrifiants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Utilisent!$A$9:$A$18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Utilisent!$L$9:$L$18</c:f>
              <c:numCache>
                <c:formatCode>#,##0.0</c:formatCode>
                <c:ptCount val="10"/>
                <c:pt idx="0">
                  <c:v>8.6422184148438266</c:v>
                </c:pt>
                <c:pt idx="1">
                  <c:v>6.001675401098022</c:v>
                </c:pt>
                <c:pt idx="2">
                  <c:v>5.6972726965736094</c:v>
                </c:pt>
                <c:pt idx="3">
                  <c:v>5.2901992851264366</c:v>
                </c:pt>
                <c:pt idx="4">
                  <c:v>5.2462212270041579</c:v>
                </c:pt>
                <c:pt idx="5">
                  <c:v>4.9745042885339767</c:v>
                </c:pt>
                <c:pt idx="6">
                  <c:v>4.4803233693427673</c:v>
                </c:pt>
                <c:pt idx="7">
                  <c:v>4.0181871352390619</c:v>
                </c:pt>
                <c:pt idx="8">
                  <c:v>3.5022652836050669</c:v>
                </c:pt>
                <c:pt idx="9">
                  <c:v>2.1695386771364555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162688"/>
        <c:axId val="230683776"/>
      </c:barChart>
      <c:catAx>
        <c:axId val="2641626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068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68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4162688"/>
        <c:crosses val="autoZero"/>
        <c:crossBetween val="between"/>
        <c:majorUnit val="1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moyennes en chauffage au fioul en € 2006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 INSEE )</a:t>
            </a:r>
            <a:endParaRPr lang="nl-NL"/>
          </a:p>
        </c:rich>
      </c:tx>
      <c:layout>
        <c:manualLayout>
          <c:xMode val="edge"/>
          <c:yMode val="edge"/>
          <c:x val="0.29107589658048377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7956630525428E-2"/>
          <c:y val="0.12297297297297297"/>
          <c:w val="0.87823185988323604"/>
          <c:h val="0.76756756756756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ensemble!$T$19:$T$22</c:f>
              <c:strCache>
                <c:ptCount val="1"/>
                <c:pt idx="0">
                  <c:v>chauffage rural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 val="-1.2057620195307213E-2"/>
                  <c:y val="-5.77498758601121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ensemble!$T$23:$T$59</c:f>
              <c:numCache>
                <c:formatCode>#,##0</c:formatCode>
                <c:ptCount val="10"/>
                <c:pt idx="0">
                  <c:v>624.41974250683563</c:v>
                </c:pt>
                <c:pt idx="1">
                  <c:v>648.96776257379531</c:v>
                </c:pt>
                <c:pt idx="2">
                  <c:v>711.22750304074759</c:v>
                </c:pt>
                <c:pt idx="3">
                  <c:v>708.85632629591578</c:v>
                </c:pt>
                <c:pt idx="4">
                  <c:v>730.53552434640847</c:v>
                </c:pt>
                <c:pt idx="5">
                  <c:v>627.56704877544973</c:v>
                </c:pt>
                <c:pt idx="6">
                  <c:v>765.81610671463466</c:v>
                </c:pt>
                <c:pt idx="7">
                  <c:v>575.99792344167884</c:v>
                </c:pt>
                <c:pt idx="8">
                  <c:v>959.55216576265491</c:v>
                </c:pt>
                <c:pt idx="9">
                  <c:v>1228.8445959883315</c:v>
                </c:pt>
              </c:numCache>
            </c:numRef>
          </c:val>
        </c:ser>
        <c:ser>
          <c:idx val="1"/>
          <c:order val="1"/>
          <c:tx>
            <c:strRef>
              <c:f>ensemble!$U$19:$U$22</c:f>
              <c:strCache>
                <c:ptCount val="1"/>
                <c:pt idx="0">
                  <c:v>chauffage urbain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 val="1.2057729647847255E-2"/>
                  <c:y val="-7.28133645456480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ensemble!$U$23:$U$59</c:f>
              <c:numCache>
                <c:formatCode>#,##0</c:formatCode>
                <c:ptCount val="10"/>
                <c:pt idx="0">
                  <c:v>134.37979426901646</c:v>
                </c:pt>
                <c:pt idx="1">
                  <c:v>624.06088614504858</c:v>
                </c:pt>
                <c:pt idx="2">
                  <c:v>467.30226596838702</c:v>
                </c:pt>
                <c:pt idx="3">
                  <c:v>657.53215562001878</c:v>
                </c:pt>
                <c:pt idx="4">
                  <c:v>525.76606544931315</c:v>
                </c:pt>
                <c:pt idx="5">
                  <c:v>935.55746709051436</c:v>
                </c:pt>
                <c:pt idx="6">
                  <c:v>1176.9214011886652</c:v>
                </c:pt>
                <c:pt idx="7">
                  <c:v>777.71659704069737</c:v>
                </c:pt>
                <c:pt idx="8">
                  <c:v>745.7176398918258</c:v>
                </c:pt>
                <c:pt idx="9">
                  <c:v>1216.2380080194582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52288"/>
        <c:axId val="261054464"/>
      </c:barChart>
      <c:catAx>
        <c:axId val="2610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déciles de revenus</a:t>
                </a:r>
              </a:p>
            </c:rich>
          </c:tx>
          <c:layout>
            <c:manualLayout>
              <c:xMode val="edge"/>
              <c:yMode val="edge"/>
              <c:x val="0.43286071726438696"/>
              <c:y val="0.94459459459459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105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0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1052288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54166666666666"/>
          <c:y val="0.24620573355817876"/>
          <c:w val="0.12604166666666666"/>
          <c:h val="6.91399662731871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moyennes en carburant en € 2006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 INSEE )</a:t>
            </a:r>
            <a:endParaRPr lang="nl-NL"/>
          </a:p>
        </c:rich>
      </c:tx>
      <c:layout>
        <c:manualLayout>
          <c:xMode val="edge"/>
          <c:yMode val="edge"/>
          <c:x val="0.32360300250208512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7956630525428E-2"/>
          <c:y val="0.17837837837837839"/>
          <c:w val="0.87823185988323604"/>
          <c:h val="0.7121621621621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ensemble!$V$19:$V$22</c:f>
              <c:strCache>
                <c:ptCount val="1"/>
                <c:pt idx="0">
                  <c:v>carburant rural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 val="-1.2057620195307213E-2"/>
                  <c:y val="-5.82109668723844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ensemble!$V$23:$V$59</c:f>
              <c:numCache>
                <c:formatCode>#,##0</c:formatCode>
                <c:ptCount val="10"/>
                <c:pt idx="0">
                  <c:v>621.91023647877546</c:v>
                </c:pt>
                <c:pt idx="1">
                  <c:v>683.74919693116362</c:v>
                </c:pt>
                <c:pt idx="2">
                  <c:v>838.26400737867345</c:v>
                </c:pt>
                <c:pt idx="3">
                  <c:v>1046.7587892272393</c:v>
                </c:pt>
                <c:pt idx="4">
                  <c:v>1051.0665992168153</c:v>
                </c:pt>
                <c:pt idx="5">
                  <c:v>1299.3636185528126</c:v>
                </c:pt>
                <c:pt idx="6">
                  <c:v>1157.8642834866926</c:v>
                </c:pt>
                <c:pt idx="7">
                  <c:v>1306.5471087447561</c:v>
                </c:pt>
                <c:pt idx="8">
                  <c:v>1293.9612347810403</c:v>
                </c:pt>
                <c:pt idx="9">
                  <c:v>1770.4961028475439</c:v>
                </c:pt>
              </c:numCache>
            </c:numRef>
          </c:val>
        </c:ser>
        <c:ser>
          <c:idx val="1"/>
          <c:order val="1"/>
          <c:tx>
            <c:strRef>
              <c:f>ensemble!$W$19:$W$22</c:f>
              <c:strCache>
                <c:ptCount val="1"/>
                <c:pt idx="0">
                  <c:v>carburant urbain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 val="1.2057729647847255E-2"/>
                  <c:y val="-7.37532808398942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ensemble!$W$23:$W$59</c:f>
              <c:numCache>
                <c:formatCode>#,##0</c:formatCode>
                <c:ptCount val="10"/>
                <c:pt idx="0">
                  <c:v>443.59111633168692</c:v>
                </c:pt>
                <c:pt idx="1">
                  <c:v>512.59126610207068</c:v>
                </c:pt>
                <c:pt idx="2">
                  <c:v>687.25042110037703</c:v>
                </c:pt>
                <c:pt idx="3">
                  <c:v>686.94305491249634</c:v>
                </c:pt>
                <c:pt idx="4">
                  <c:v>851.42742984173935</c:v>
                </c:pt>
                <c:pt idx="5">
                  <c:v>912.01549191090987</c:v>
                </c:pt>
                <c:pt idx="6">
                  <c:v>1082.8526771739669</c:v>
                </c:pt>
                <c:pt idx="7">
                  <c:v>998.49775238178529</c:v>
                </c:pt>
                <c:pt idx="8">
                  <c:v>1152.8488542069692</c:v>
                </c:pt>
                <c:pt idx="9">
                  <c:v>1132.3551533170485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34208"/>
        <c:axId val="262017024"/>
      </c:barChart>
      <c:catAx>
        <c:axId val="2611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déciles de revenus</a:t>
                </a:r>
              </a:p>
            </c:rich>
          </c:tx>
          <c:layout>
            <c:manualLayout>
              <c:xMode val="edge"/>
              <c:yMode val="edge"/>
              <c:x val="0.43286071726438696"/>
              <c:y val="0.94459459459459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201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201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1134208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895833333333332"/>
          <c:y val="0.2900505902192243"/>
          <c:w val="0.13437499999999999"/>
          <c:h val="7.4198988195615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moyennes en produits pétroliers en € 2006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 INSEE )</a:t>
            </a:r>
            <a:endParaRPr lang="nl-NL"/>
          </a:p>
        </c:rich>
      </c:tx>
      <c:layout>
        <c:manualLayout>
          <c:xMode val="edge"/>
          <c:yMode val="edge"/>
          <c:x val="0.28857381150959133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7956630525428E-2"/>
          <c:y val="0.17567567567567569"/>
          <c:w val="0.87823185988323604"/>
          <c:h val="0.71486486486486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ensemble!$X$19:$X$22</c:f>
              <c:strCache>
                <c:ptCount val="1"/>
                <c:pt idx="0">
                  <c:v>ensemble des combustibles rural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-7.9708812461828805E-3"/>
                  <c:y val="-1.119032418244348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2057620195307213E-2"/>
                  <c:y val="-4.735759381428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ensemble!$X$23:$X$59</c:f>
              <c:numCache>
                <c:formatCode>#,##0</c:formatCode>
                <c:ptCount val="10"/>
                <c:pt idx="0">
                  <c:v>1246.329978985611</c:v>
                </c:pt>
                <c:pt idx="1">
                  <c:v>1332.716959504959</c:v>
                </c:pt>
                <c:pt idx="2">
                  <c:v>1549.491510419421</c:v>
                </c:pt>
                <c:pt idx="3">
                  <c:v>1755.6151155231551</c:v>
                </c:pt>
                <c:pt idx="4">
                  <c:v>1781.6021235632238</c:v>
                </c:pt>
                <c:pt idx="5">
                  <c:v>1926.9306673282622</c:v>
                </c:pt>
                <c:pt idx="6">
                  <c:v>1923.6803902013271</c:v>
                </c:pt>
                <c:pt idx="7">
                  <c:v>1882.545032186435</c:v>
                </c:pt>
                <c:pt idx="8">
                  <c:v>2253.5134005436953</c:v>
                </c:pt>
                <c:pt idx="9">
                  <c:v>2999.3406988358756</c:v>
                </c:pt>
              </c:numCache>
            </c:numRef>
          </c:val>
        </c:ser>
        <c:ser>
          <c:idx val="1"/>
          <c:order val="1"/>
          <c:tx>
            <c:strRef>
              <c:f>ensemble!$Y$19:$Y$22</c:f>
              <c:strCache>
                <c:ptCount val="1"/>
                <c:pt idx="0">
                  <c:v>ensemble des combustibles urbain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1.5810857254186027E-2"/>
                  <c:y val="-1.17301553522025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6728288446846477E-2"/>
                  <c:y val="-7.2584592466481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2307938154936476E-2"/>
                  <c:y val="-5.24136341065468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1.2057729647847255E-2"/>
                  <c:y val="-7.91923813577353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ensemble!$Y$23:$Y$59</c:f>
              <c:numCache>
                <c:formatCode>#,##0</c:formatCode>
                <c:ptCount val="10"/>
                <c:pt idx="0">
                  <c:v>577.97091060070341</c:v>
                </c:pt>
                <c:pt idx="1">
                  <c:v>1136.6521522471194</c:v>
                </c:pt>
                <c:pt idx="2">
                  <c:v>1154.552687068764</c:v>
                </c:pt>
                <c:pt idx="3">
                  <c:v>1344.4752105325151</c:v>
                </c:pt>
                <c:pt idx="4">
                  <c:v>1377.1934952910524</c:v>
                </c:pt>
                <c:pt idx="5">
                  <c:v>1847.5729590014244</c:v>
                </c:pt>
                <c:pt idx="6">
                  <c:v>2259.7740783626323</c:v>
                </c:pt>
                <c:pt idx="7">
                  <c:v>1776.2143494224827</c:v>
                </c:pt>
                <c:pt idx="8">
                  <c:v>1898.5664940987949</c:v>
                </c:pt>
                <c:pt idx="9">
                  <c:v>2348.5931613365065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51712"/>
        <c:axId val="262066176"/>
      </c:barChart>
      <c:catAx>
        <c:axId val="26205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déciles de revenus</a:t>
                </a:r>
              </a:p>
            </c:rich>
          </c:tx>
          <c:layout>
            <c:manualLayout>
              <c:xMode val="edge"/>
              <c:yMode val="edge"/>
              <c:x val="0.43286071726438696"/>
              <c:y val="0.94459459459459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206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206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2051712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6666666666666"/>
          <c:y val="0.24957841483979765"/>
          <c:w val="0.25833333333333336"/>
          <c:h val="7.4198988195615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énergétiques des ménages en € 2006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 INSEE, enquête budget des familles 2006)</a:t>
            </a:r>
            <a:endParaRPr lang="nl-NL"/>
          </a:p>
        </c:rich>
      </c:tx>
      <c:layout>
        <c:manualLayout>
          <c:xMode val="edge"/>
          <c:yMode val="edge"/>
          <c:x val="0.31109257714762306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8098415346125E-2"/>
          <c:y val="0.14189189189189189"/>
          <c:w val="0.88407005838198482"/>
          <c:h val="0.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EDF/GDF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Feuil1!$B$3:$B$30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Feuil1!$F$3:$F$30</c:f>
              <c:numCache>
                <c:formatCode>#,##0</c:formatCode>
                <c:ptCount val="5"/>
                <c:pt idx="0">
                  <c:v>344.1324778343386</c:v>
                </c:pt>
                <c:pt idx="1">
                  <c:v>366.62044200085523</c:v>
                </c:pt>
                <c:pt idx="2">
                  <c:v>424.25004138455648</c:v>
                </c:pt>
                <c:pt idx="3">
                  <c:v>448.59555409552229</c:v>
                </c:pt>
                <c:pt idx="4">
                  <c:v>535.55997461286563</c:v>
                </c:pt>
              </c:numCache>
            </c:numRef>
          </c:val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Feuil1!$B$3:$B$30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Feuil1!$G$3:$G$30</c:f>
              <c:numCache>
                <c:formatCode>#,##0</c:formatCode>
                <c:ptCount val="5"/>
                <c:pt idx="0">
                  <c:v>387.57281933602832</c:v>
                </c:pt>
                <c:pt idx="1">
                  <c:v>489.16478049492537</c:v>
                </c:pt>
                <c:pt idx="2">
                  <c:v>476.5319742001916</c:v>
                </c:pt>
                <c:pt idx="3">
                  <c:v>538.11868272544052</c:v>
                </c:pt>
                <c:pt idx="4">
                  <c:v>602.95151041474026</c:v>
                </c:pt>
              </c:numCache>
            </c:numRef>
          </c:val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Feuil1!$B$3:$B$30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Feuil1!$H$3:$H$30</c:f>
              <c:numCache>
                <c:formatCode>#,##0</c:formatCode>
                <c:ptCount val="5"/>
                <c:pt idx="0">
                  <c:v>150.76965236168257</c:v>
                </c:pt>
                <c:pt idx="1">
                  <c:v>180.34455325076519</c:v>
                </c:pt>
                <c:pt idx="2">
                  <c:v>193.95907173097268</c:v>
                </c:pt>
                <c:pt idx="3">
                  <c:v>239.58653688425855</c:v>
                </c:pt>
                <c:pt idx="4">
                  <c:v>205.21546415333765</c:v>
                </c:pt>
              </c:numCache>
            </c:numRef>
          </c:val>
        </c:ser>
        <c:ser>
          <c:idx val="3"/>
          <c:order val="3"/>
          <c:tx>
            <c:strRef>
              <c:f>Feuil1!$I$2</c:f>
              <c:strCache>
                <c:ptCount val="1"/>
                <c:pt idx="0">
                  <c:v>combustibles liquides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Feuil1!$B$3:$B$30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Feuil1!$I$3:$I$30</c:f>
              <c:numCache>
                <c:formatCode>#,##0</c:formatCode>
                <c:ptCount val="5"/>
                <c:pt idx="0">
                  <c:v>367.92697160720508</c:v>
                </c:pt>
                <c:pt idx="1">
                  <c:v>375.21381978360785</c:v>
                </c:pt>
                <c:pt idx="2">
                  <c:v>379.6176265720722</c:v>
                </c:pt>
                <c:pt idx="3">
                  <c:v>396.13048573548497</c:v>
                </c:pt>
                <c:pt idx="4">
                  <c:v>434.96001149309899</c:v>
                </c:pt>
              </c:numCache>
            </c:numRef>
          </c:val>
        </c:ser>
        <c:ser>
          <c:idx val="4"/>
          <c:order val="4"/>
          <c:tx>
            <c:strRef>
              <c:f>Feuil1!$J$2</c:f>
              <c:strCache>
                <c:ptCount val="1"/>
                <c:pt idx="0">
                  <c:v>combustibles solides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Feuil1!$B$3:$B$30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Feuil1!$J$3:$J$30</c:f>
              <c:numCache>
                <c:formatCode>#,##0</c:formatCode>
                <c:ptCount val="5"/>
                <c:pt idx="0">
                  <c:v>39.44569969271172</c:v>
                </c:pt>
                <c:pt idx="1">
                  <c:v>64.342633552757306</c:v>
                </c:pt>
                <c:pt idx="2">
                  <c:v>43.716648652592561</c:v>
                </c:pt>
                <c:pt idx="3">
                  <c:v>47.430036267553618</c:v>
                </c:pt>
                <c:pt idx="4">
                  <c:v>52.172073383958647</c:v>
                </c:pt>
              </c:numCache>
            </c:numRef>
          </c:val>
        </c:ser>
        <c:ser>
          <c:idx val="7"/>
          <c:order val="5"/>
          <c:tx>
            <c:strRef>
              <c:f>Feuil1!$P$2</c:f>
              <c:strCache>
                <c:ptCount val="1"/>
                <c:pt idx="0">
                  <c:v>carburants et lubrifiants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Feuil1!$B$3:$B$30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Feuil1!$P$3:$P$30</c:f>
              <c:numCache>
                <c:formatCode>#,##0</c:formatCode>
                <c:ptCount val="5"/>
                <c:pt idx="0">
                  <c:v>579.37174101851861</c:v>
                </c:pt>
                <c:pt idx="1">
                  <c:v>831.96276447244634</c:v>
                </c:pt>
                <c:pt idx="2">
                  <c:v>1061.6784811050657</c:v>
                </c:pt>
                <c:pt idx="3">
                  <c:v>1195.0587049134847</c:v>
                </c:pt>
                <c:pt idx="4">
                  <c:v>1266.225588679981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387968"/>
        <c:axId val="262394240"/>
      </c:barChart>
      <c:catAx>
        <c:axId val="2623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Quintiles de revenus </a:t>
                </a:r>
              </a:p>
            </c:rich>
          </c:tx>
          <c:layout>
            <c:manualLayout>
              <c:xMode val="edge"/>
              <c:yMode val="edge"/>
              <c:x val="0.44036697247706424"/>
              <c:y val="0.94594594594594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239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239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2387968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583333333333334E-2"/>
          <c:y val="0.17369308600337269"/>
          <c:w val="0.16562499999999999"/>
          <c:h val="0.204047217537942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des ménages qui utilisent leurs voitures sur les trajets domicile travail,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selon leur décile de revenu et leur commune de résidence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 pourcentage du revenu  (Source INSEE 2006)</a:t>
            </a:r>
            <a:endParaRPr lang="nl-NL"/>
          </a:p>
        </c:rich>
      </c:tx>
      <c:layout>
        <c:manualLayout>
          <c:xMode val="edge"/>
          <c:yMode val="edge"/>
          <c:x val="0.17764804003336113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859049207673062E-2"/>
          <c:y val="0.19054054054054056"/>
          <c:w val="0.93661384487072541"/>
          <c:h val="0.6675675675675675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'Utilisent (2)'!$L$20</c:f>
              <c:strCache>
                <c:ptCount val="1"/>
                <c:pt idx="0">
                  <c:v>carburants et lubrifiants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'Utilisent (2)'!$B$21:$B$61</c:f>
              <c:strCache>
                <c:ptCount val="11"/>
                <c:pt idx="1">
                  <c:v>1 Espace rural</c:v>
                </c:pt>
                <c:pt idx="2">
                  <c:v>2 Espace  rural</c:v>
                </c:pt>
                <c:pt idx="3">
                  <c:v>3 Espace rural</c:v>
                </c:pt>
                <c:pt idx="4">
                  <c:v>4 Espace rural</c:v>
                </c:pt>
                <c:pt idx="5">
                  <c:v>5 Espace rural</c:v>
                </c:pt>
                <c:pt idx="6">
                  <c:v>6 Espace rural</c:v>
                </c:pt>
                <c:pt idx="7">
                  <c:v>7 Espace rural</c:v>
                </c:pt>
                <c:pt idx="8">
                  <c:v>8 Espace rural</c:v>
                </c:pt>
                <c:pt idx="9">
                  <c:v>9 Espace rural</c:v>
                </c:pt>
                <c:pt idx="10">
                  <c:v>10 Espace rural</c:v>
                </c:pt>
              </c:strCache>
            </c:strRef>
          </c:cat>
          <c:val>
            <c:numRef>
              <c:f>'Utilisent (2)'!$L$21:$L$61</c:f>
              <c:numCache>
                <c:formatCode>#,##0.0</c:formatCode>
                <c:ptCount val="11"/>
                <c:pt idx="0">
                  <c:v>0</c:v>
                </c:pt>
                <c:pt idx="1">
                  <c:v>8.5348751907947449</c:v>
                </c:pt>
                <c:pt idx="2">
                  <c:v>6.0021740593057169</c:v>
                </c:pt>
                <c:pt idx="3">
                  <c:v>6.0611007983728653</c:v>
                </c:pt>
                <c:pt idx="4">
                  <c:v>5.9825329034858505</c:v>
                </c:pt>
                <c:pt idx="5">
                  <c:v>5.1541031234703247</c:v>
                </c:pt>
                <c:pt idx="6">
                  <c:v>5.7540440271238014</c:v>
                </c:pt>
                <c:pt idx="7">
                  <c:v>4.3956920116213505</c:v>
                </c:pt>
                <c:pt idx="8">
                  <c:v>4.4269472462770274</c:v>
                </c:pt>
                <c:pt idx="9">
                  <c:v>3.8272396812972596</c:v>
                </c:pt>
                <c:pt idx="10">
                  <c:v>2.5264090509831187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715200"/>
        <c:axId val="233716736"/>
      </c:barChart>
      <c:catAx>
        <c:axId val="2337152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371673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3371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3715200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7291666666666664E-2"/>
          <c:y val="0.94603709949409776"/>
          <c:w val="0.94166666666666665"/>
          <c:h val="4.0472175379426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en carburants et lubrifiants des ménages qui utilisent leurs voitures sur les trajets domicile travail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 INSEE 2006)</a:t>
            </a:r>
            <a:endParaRPr lang="nl-NL"/>
          </a:p>
        </c:rich>
      </c:tx>
      <c:layout>
        <c:manualLayout>
          <c:xMode val="edge"/>
          <c:yMode val="edge"/>
          <c:x val="0.13261050875729777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90325271059205E-2"/>
          <c:y val="0.21216216216216216"/>
          <c:w val="0.90241868223519595"/>
          <c:h val="0.67567567567567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'Utilisent (2)'!$L$23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'Utilisent (2)'!$A$24:$A$60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'Utilisent (2)'!$L$24:$L$60</c:f>
              <c:numCache>
                <c:formatCode>#,##0.0</c:formatCode>
                <c:ptCount val="10"/>
                <c:pt idx="0">
                  <c:v>8.5348751907947449</c:v>
                </c:pt>
                <c:pt idx="1">
                  <c:v>6.0021740593057169</c:v>
                </c:pt>
                <c:pt idx="2">
                  <c:v>6.0611007983728653</c:v>
                </c:pt>
                <c:pt idx="3">
                  <c:v>5.9825329034858505</c:v>
                </c:pt>
                <c:pt idx="4">
                  <c:v>5.1541031234703247</c:v>
                </c:pt>
                <c:pt idx="5">
                  <c:v>5.7540440271238014</c:v>
                </c:pt>
                <c:pt idx="6">
                  <c:v>4.3956920116213505</c:v>
                </c:pt>
                <c:pt idx="7">
                  <c:v>4.4269472462770274</c:v>
                </c:pt>
                <c:pt idx="8">
                  <c:v>3.8272396812972596</c:v>
                </c:pt>
                <c:pt idx="9">
                  <c:v>2.5264090509831187</c:v>
                </c:pt>
              </c:numCache>
            </c:numRef>
          </c:val>
        </c:ser>
        <c:ser>
          <c:idx val="1"/>
          <c:order val="1"/>
          <c:tx>
            <c:strRef>
              <c:f>'Utilisent (2)'!$M$23</c:f>
              <c:strCache>
                <c:ptCount val="1"/>
                <c:pt idx="0">
                  <c:v>urbain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'Utilisent (2)'!$A$24:$A$60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'Utilisent (2)'!$M$24:$M$60</c:f>
              <c:numCache>
                <c:formatCode>#,##0.0</c:formatCode>
                <c:ptCount val="10"/>
                <c:pt idx="0">
                  <c:v>8.3666821355263803</c:v>
                </c:pt>
                <c:pt idx="1">
                  <c:v>5.340556268405896</c:v>
                </c:pt>
                <c:pt idx="2">
                  <c:v>5.3729511090566913</c:v>
                </c:pt>
                <c:pt idx="3">
                  <c:v>4.6805855153490521</c:v>
                </c:pt>
                <c:pt idx="4">
                  <c:v>4.8629799790635246</c:v>
                </c:pt>
                <c:pt idx="5">
                  <c:v>4.5207311540062731</c:v>
                </c:pt>
                <c:pt idx="6">
                  <c:v>4.2371092153662184</c:v>
                </c:pt>
                <c:pt idx="7">
                  <c:v>3.754258495272115</c:v>
                </c:pt>
                <c:pt idx="8">
                  <c:v>3.2447906162642397</c:v>
                </c:pt>
                <c:pt idx="9">
                  <c:v>2.0715295574569392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24416"/>
        <c:axId val="234126336"/>
      </c:barChart>
      <c:catAx>
        <c:axId val="2341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 de revenu</a:t>
                </a:r>
              </a:p>
            </c:rich>
          </c:tx>
          <c:layout>
            <c:manualLayout>
              <c:xMode val="edge"/>
              <c:yMode val="edge"/>
              <c:x val="0.46371976647206009"/>
              <c:y val="0.941891891891891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412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1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pourcentage du revenu annuel moyen</a:t>
                </a:r>
              </a:p>
            </c:rich>
          </c:tx>
          <c:layout>
            <c:manualLayout>
              <c:xMode val="edge"/>
              <c:yMode val="edge"/>
              <c:x val="1.0842368640533779E-2"/>
              <c:y val="0.345945945945945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4124416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2083333333333"/>
          <c:y val="0.27150084317032042"/>
          <c:w val="0.13333333333333333"/>
          <c:h val="7.08263069139966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des ménages qui n'utilisent pas leur voiture sur les trajets domicile travail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selon le décile de leur revenu et leur lieu de résidence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 pourcentage du revenu  (Source INSEE 2006)</a:t>
            </a:r>
            <a:endParaRPr lang="nl-NL"/>
          </a:p>
        </c:rich>
      </c:tx>
      <c:layout>
        <c:manualLayout>
          <c:xMode val="edge"/>
          <c:yMode val="edge"/>
          <c:x val="0.16597164303586323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1259382819016"/>
          <c:y val="0.21891891891891893"/>
          <c:w val="0.83236030025020835"/>
          <c:h val="0.4675675675675675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'N''utilisent pas'!#REF!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'N''utilisent pas'!$B$19:$B$58</c:f>
              <c:strCache>
                <c:ptCount val="40"/>
                <c:pt idx="0">
                  <c:v>1 Commune monopolarisée</c:v>
                </c:pt>
                <c:pt idx="1">
                  <c:v>1 Commune multipolarisée</c:v>
                </c:pt>
                <c:pt idx="2">
                  <c:v>1 Espace rural</c:v>
                </c:pt>
                <c:pt idx="3">
                  <c:v>1 Pôle urbain</c:v>
                </c:pt>
                <c:pt idx="4">
                  <c:v>2 Commune monopolarisée</c:v>
                </c:pt>
                <c:pt idx="5">
                  <c:v>2 Commune multipolarisée</c:v>
                </c:pt>
                <c:pt idx="6">
                  <c:v>2 Espace rural</c:v>
                </c:pt>
                <c:pt idx="7">
                  <c:v>2 Pôle urbain</c:v>
                </c:pt>
                <c:pt idx="8">
                  <c:v>3 Commune monopolarisée</c:v>
                </c:pt>
                <c:pt idx="9">
                  <c:v>3 Commune multipolarisée</c:v>
                </c:pt>
                <c:pt idx="10">
                  <c:v>3 Espace rural</c:v>
                </c:pt>
                <c:pt idx="11">
                  <c:v>3 Pôle urbain</c:v>
                </c:pt>
                <c:pt idx="12">
                  <c:v>4 Commune monopolarisée</c:v>
                </c:pt>
                <c:pt idx="13">
                  <c:v>4 Commune multipolarisée</c:v>
                </c:pt>
                <c:pt idx="14">
                  <c:v>4 Espace rural</c:v>
                </c:pt>
                <c:pt idx="15">
                  <c:v>4 Pôle urbain</c:v>
                </c:pt>
                <c:pt idx="16">
                  <c:v>5 Commune monopolarisée</c:v>
                </c:pt>
                <c:pt idx="17">
                  <c:v>5 Commune multipolarisée</c:v>
                </c:pt>
                <c:pt idx="18">
                  <c:v>5 Espace rural</c:v>
                </c:pt>
                <c:pt idx="19">
                  <c:v>5 Pôle urbain</c:v>
                </c:pt>
                <c:pt idx="20">
                  <c:v>6 Commune monopolarisée</c:v>
                </c:pt>
                <c:pt idx="21">
                  <c:v>6 Commune multipolarisée</c:v>
                </c:pt>
                <c:pt idx="22">
                  <c:v>6 Espace rural</c:v>
                </c:pt>
                <c:pt idx="23">
                  <c:v>6 Pôle urbain</c:v>
                </c:pt>
                <c:pt idx="24">
                  <c:v>7 Commune monopolarisée</c:v>
                </c:pt>
                <c:pt idx="25">
                  <c:v>7 Commune multipolarisée</c:v>
                </c:pt>
                <c:pt idx="26">
                  <c:v>7 Espace rural</c:v>
                </c:pt>
                <c:pt idx="27">
                  <c:v>7 Pôle urbain</c:v>
                </c:pt>
                <c:pt idx="28">
                  <c:v>8 Commune monopolarisée</c:v>
                </c:pt>
                <c:pt idx="29">
                  <c:v>8 Commune multipolarisée</c:v>
                </c:pt>
                <c:pt idx="30">
                  <c:v>8 Espace rural</c:v>
                </c:pt>
                <c:pt idx="31">
                  <c:v>8 Pôle urbain</c:v>
                </c:pt>
                <c:pt idx="32">
                  <c:v>9 Commune monopolarisée</c:v>
                </c:pt>
                <c:pt idx="33">
                  <c:v>9 Commune multipolarisée</c:v>
                </c:pt>
                <c:pt idx="34">
                  <c:v>9 Espace rural</c:v>
                </c:pt>
                <c:pt idx="35">
                  <c:v>9 Pôle urbain</c:v>
                </c:pt>
                <c:pt idx="36">
                  <c:v>1 0 Commune monopolarisée</c:v>
                </c:pt>
                <c:pt idx="37">
                  <c:v>10 Commune multipolarisée</c:v>
                </c:pt>
                <c:pt idx="38">
                  <c:v>10 Espace rural</c:v>
                </c:pt>
                <c:pt idx="39">
                  <c:v>10 Pôle urbain</c:v>
                </c:pt>
              </c:strCache>
            </c:strRef>
          </c:cat>
          <c:val>
            <c:numRef>
              <c:f>'N''utilisent pas'!$L$19:$L$58</c:f>
              <c:numCache>
                <c:formatCode>#,##0.0</c:formatCode>
                <c:ptCount val="40"/>
                <c:pt idx="0">
                  <c:v>8.514021470021822</c:v>
                </c:pt>
                <c:pt idx="1">
                  <c:v>7.5474325090145156</c:v>
                </c:pt>
                <c:pt idx="2">
                  <c:v>6.0592173842201236</c:v>
                </c:pt>
                <c:pt idx="3">
                  <c:v>3.0640498293119758</c:v>
                </c:pt>
                <c:pt idx="4">
                  <c:v>3.6620063942396719</c:v>
                </c:pt>
                <c:pt idx="5">
                  <c:v>4.4608669761919195</c:v>
                </c:pt>
                <c:pt idx="6">
                  <c:v>3.8801581493245028</c:v>
                </c:pt>
                <c:pt idx="7">
                  <c:v>2.2845657538537396</c:v>
                </c:pt>
                <c:pt idx="8">
                  <c:v>4.8434401922953843</c:v>
                </c:pt>
                <c:pt idx="9">
                  <c:v>2.3662187620723323</c:v>
                </c:pt>
                <c:pt idx="10">
                  <c:v>3.3734486302539026</c:v>
                </c:pt>
                <c:pt idx="11">
                  <c:v>2.3565996908066187</c:v>
                </c:pt>
                <c:pt idx="12">
                  <c:v>3.2826701357675603</c:v>
                </c:pt>
                <c:pt idx="13">
                  <c:v>4.7954172700821784</c:v>
                </c:pt>
                <c:pt idx="14">
                  <c:v>3.7534827217780049</c:v>
                </c:pt>
                <c:pt idx="15">
                  <c:v>1.9060882599224707</c:v>
                </c:pt>
                <c:pt idx="16">
                  <c:v>3.6401387655478818</c:v>
                </c:pt>
                <c:pt idx="17">
                  <c:v>2.9825935388990623</c:v>
                </c:pt>
                <c:pt idx="18">
                  <c:v>3.1469994674243296</c:v>
                </c:pt>
                <c:pt idx="19">
                  <c:v>2.0305217227951218</c:v>
                </c:pt>
                <c:pt idx="20">
                  <c:v>2.9852937734242802</c:v>
                </c:pt>
                <c:pt idx="21">
                  <c:v>2.8043979167259825</c:v>
                </c:pt>
                <c:pt idx="22">
                  <c:v>3.160847012317884</c:v>
                </c:pt>
                <c:pt idx="23">
                  <c:v>2.2182661105116988</c:v>
                </c:pt>
                <c:pt idx="24">
                  <c:v>3.4825531354547148</c:v>
                </c:pt>
                <c:pt idx="25">
                  <c:v>2.9972098908641267</c:v>
                </c:pt>
                <c:pt idx="26">
                  <c:v>2.6422079119185868</c:v>
                </c:pt>
                <c:pt idx="27">
                  <c:v>2.1986565422535302</c:v>
                </c:pt>
                <c:pt idx="28">
                  <c:v>2.8052505739017985</c:v>
                </c:pt>
                <c:pt idx="29">
                  <c:v>2.2984848775607061</c:v>
                </c:pt>
                <c:pt idx="30">
                  <c:v>2.6312961303628826</c:v>
                </c:pt>
                <c:pt idx="31">
                  <c:v>1.4134535892981264</c:v>
                </c:pt>
                <c:pt idx="32">
                  <c:v>2.1178528966419377</c:v>
                </c:pt>
                <c:pt idx="33">
                  <c:v>3.650655121279343</c:v>
                </c:pt>
                <c:pt idx="34">
                  <c:v>2.4841127992159255</c:v>
                </c:pt>
                <c:pt idx="35">
                  <c:v>1.9345646627225881</c:v>
                </c:pt>
                <c:pt idx="36">
                  <c:v>1.6680781129650892</c:v>
                </c:pt>
                <c:pt idx="37">
                  <c:v>1.2274318783125706</c:v>
                </c:pt>
                <c:pt idx="38">
                  <c:v>2.4527255508640713</c:v>
                </c:pt>
                <c:pt idx="39">
                  <c:v>1.1189875282761266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94272"/>
        <c:axId val="233895808"/>
      </c:barChart>
      <c:catAx>
        <c:axId val="2338942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3895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389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3894272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208333333333333E-3"/>
          <c:y val="0.94603709949409776"/>
          <c:w val="0.94166666666666665"/>
          <c:h val="4.0472175379426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Dépenses en carburants et lubrifiants des ménages qui n'utilisent pas leurs voitures sur les trajets domicile travail,  
 (Source INSEE 2006)</a:t>
            </a:r>
          </a:p>
        </c:rich>
      </c:tx>
      <c:layout>
        <c:manualLayout>
          <c:xMode val="edge"/>
          <c:yMode val="edge"/>
          <c:x val="0.10842368640533778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45871559633024E-2"/>
          <c:y val="0.17297297297297295"/>
          <c:w val="0.87155963302752282"/>
          <c:h val="0.67162162162162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'N''utilisent pas'!#REF!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'N''utilisent pas'!$A$19:$A$57</c:f>
              <c:numCache>
                <c:formatCode>#,##0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</c:numCache>
            </c:numRef>
          </c:cat>
          <c:val>
            <c:numRef>
              <c:f>'N''utilisent pas'!$L$19:$L$57</c:f>
              <c:numCache>
                <c:formatCode>#,##0.0</c:formatCode>
                <c:ptCount val="39"/>
                <c:pt idx="0">
                  <c:v>8.514021470021822</c:v>
                </c:pt>
                <c:pt idx="1">
                  <c:v>7.5474325090145156</c:v>
                </c:pt>
                <c:pt idx="2">
                  <c:v>6.0592173842201236</c:v>
                </c:pt>
                <c:pt idx="3">
                  <c:v>3.0640498293119758</c:v>
                </c:pt>
                <c:pt idx="4">
                  <c:v>3.6620063942396719</c:v>
                </c:pt>
                <c:pt idx="5">
                  <c:v>4.4608669761919195</c:v>
                </c:pt>
                <c:pt idx="6">
                  <c:v>3.8801581493245028</c:v>
                </c:pt>
                <c:pt idx="7">
                  <c:v>2.2845657538537396</c:v>
                </c:pt>
                <c:pt idx="8">
                  <c:v>4.8434401922953843</c:v>
                </c:pt>
                <c:pt idx="9">
                  <c:v>2.3662187620723323</c:v>
                </c:pt>
                <c:pt idx="10">
                  <c:v>3.3734486302539026</c:v>
                </c:pt>
                <c:pt idx="11">
                  <c:v>2.3565996908066187</c:v>
                </c:pt>
                <c:pt idx="12">
                  <c:v>3.2826701357675603</c:v>
                </c:pt>
                <c:pt idx="13">
                  <c:v>4.7954172700821784</c:v>
                </c:pt>
                <c:pt idx="14">
                  <c:v>3.7534827217780049</c:v>
                </c:pt>
                <c:pt idx="15">
                  <c:v>1.9060882599224707</c:v>
                </c:pt>
                <c:pt idx="16">
                  <c:v>3.6401387655478818</c:v>
                </c:pt>
                <c:pt idx="17">
                  <c:v>2.9825935388990623</c:v>
                </c:pt>
                <c:pt idx="18">
                  <c:v>3.1469994674243296</c:v>
                </c:pt>
                <c:pt idx="19">
                  <c:v>2.0305217227951218</c:v>
                </c:pt>
                <c:pt idx="20">
                  <c:v>2.9852937734242802</c:v>
                </c:pt>
                <c:pt idx="21">
                  <c:v>2.8043979167259825</c:v>
                </c:pt>
                <c:pt idx="22">
                  <c:v>3.160847012317884</c:v>
                </c:pt>
                <c:pt idx="23">
                  <c:v>2.2182661105116988</c:v>
                </c:pt>
                <c:pt idx="24">
                  <c:v>3.4825531354547148</c:v>
                </c:pt>
                <c:pt idx="25">
                  <c:v>2.9972098908641267</c:v>
                </c:pt>
                <c:pt idx="26">
                  <c:v>2.6422079119185868</c:v>
                </c:pt>
                <c:pt idx="27">
                  <c:v>2.1986565422535302</c:v>
                </c:pt>
                <c:pt idx="28">
                  <c:v>2.8052505739017985</c:v>
                </c:pt>
                <c:pt idx="29">
                  <c:v>2.2984848775607061</c:v>
                </c:pt>
                <c:pt idx="30">
                  <c:v>2.6312961303628826</c:v>
                </c:pt>
                <c:pt idx="31">
                  <c:v>1.4134535892981264</c:v>
                </c:pt>
                <c:pt idx="32">
                  <c:v>2.1178528966419377</c:v>
                </c:pt>
                <c:pt idx="33">
                  <c:v>3.650655121279343</c:v>
                </c:pt>
                <c:pt idx="34">
                  <c:v>2.4841127992159255</c:v>
                </c:pt>
                <c:pt idx="35">
                  <c:v>1.9345646627225881</c:v>
                </c:pt>
                <c:pt idx="36">
                  <c:v>1.6680781129650892</c:v>
                </c:pt>
                <c:pt idx="37">
                  <c:v>1.2274318783125706</c:v>
                </c:pt>
                <c:pt idx="38">
                  <c:v>2.4527255508640713</c:v>
                </c:pt>
              </c:numCache>
            </c:numRef>
          </c:val>
        </c:ser>
        <c:ser>
          <c:idx val="1"/>
          <c:order val="1"/>
          <c:tx>
            <c:strRef>
              <c:f>'N''utilisent pas'!#REF!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'N''utilisent pas'!$A$19:$A$57</c:f>
              <c:numCache>
                <c:formatCode>#,##0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</c:numCache>
            </c:numRef>
          </c:cat>
          <c:val>
            <c:numRef>
              <c:f>'N''utilisent pas'!$M$19:$M$57</c:f>
              <c:numCache>
                <c:formatCode>#,##0</c:formatCode>
                <c:ptCount val="39"/>
                <c:pt idx="2" formatCode="#,##0.0">
                  <c:v>3.0640498293119758</c:v>
                </c:pt>
                <c:pt idx="4" formatCode="#,##0.0">
                  <c:v>4.4608669761919195</c:v>
                </c:pt>
                <c:pt idx="6" formatCode="#,##0.0">
                  <c:v>2.2845657538537396</c:v>
                </c:pt>
                <c:pt idx="8" formatCode="#,##0.0">
                  <c:v>2.3662187620723323</c:v>
                </c:pt>
                <c:pt idx="10" formatCode="#,##0.0">
                  <c:v>2.3565996908066187</c:v>
                </c:pt>
                <c:pt idx="12" formatCode="#,##0.0">
                  <c:v>4.7954172700821784</c:v>
                </c:pt>
                <c:pt idx="14" formatCode="#,##0.0">
                  <c:v>1.9060882599224707</c:v>
                </c:pt>
                <c:pt idx="16" formatCode="#,##0.0">
                  <c:v>2.9825935388990623</c:v>
                </c:pt>
                <c:pt idx="18" formatCode="#,##0.0">
                  <c:v>2.0305217227951218</c:v>
                </c:pt>
                <c:pt idx="20" formatCode="#,##0.0">
                  <c:v>2.8043979167259825</c:v>
                </c:pt>
                <c:pt idx="22" formatCode="#,##0.0">
                  <c:v>2.2182661105116988</c:v>
                </c:pt>
                <c:pt idx="24" formatCode="#,##0.0">
                  <c:v>2.9972098908641267</c:v>
                </c:pt>
                <c:pt idx="26" formatCode="#,##0.0">
                  <c:v>2.1986565422535302</c:v>
                </c:pt>
                <c:pt idx="28" formatCode="#,##0.0">
                  <c:v>2.2984848775607061</c:v>
                </c:pt>
                <c:pt idx="30" formatCode="#,##0.0">
                  <c:v>1.4134535892981264</c:v>
                </c:pt>
                <c:pt idx="32" formatCode="#,##0.0">
                  <c:v>3.650655121279343</c:v>
                </c:pt>
                <c:pt idx="34" formatCode="#,##0.0">
                  <c:v>1.9345646627225881</c:v>
                </c:pt>
                <c:pt idx="36" formatCode="#,##0.0">
                  <c:v>1.2274318783125706</c:v>
                </c:pt>
                <c:pt idx="38" formatCode="#,##0.0">
                  <c:v>1.1189875282761266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73728"/>
        <c:axId val="230475648"/>
      </c:barChart>
      <c:catAx>
        <c:axId val="2304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 de revenu</a:t>
                </a:r>
              </a:p>
            </c:rich>
          </c:tx>
          <c:layout>
            <c:manualLayout>
              <c:xMode val="edge"/>
              <c:yMode val="edge"/>
              <c:x val="0.4345287739783153"/>
              <c:y val="0.89864864864864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047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47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pourcentage du revenu annuel moyen</a:t>
                </a:r>
              </a:p>
            </c:rich>
          </c:tx>
          <c:layout>
            <c:manualLayout>
              <c:xMode val="edge"/>
              <c:yMode val="edge"/>
              <c:x val="9.1743119266055051E-3"/>
              <c:y val="0.304054054054054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0473728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45833333333337"/>
          <c:y val="0.26306913996627318"/>
          <c:w val="0.14687500000000001"/>
          <c:h val="7.08263069139966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des ménages en combustibles fossiles selon le décile de leur revenu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</a:t>
            </a:r>
            <a:r>
              <a:rPr lang="nl-NL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 INSEE 2006)</a:t>
            </a:r>
            <a:endParaRPr lang="nl-NL"/>
          </a:p>
        </c:rich>
      </c:tx>
      <c:layout>
        <c:manualLayout>
          <c:xMode val="edge"/>
          <c:yMode val="edge"/>
          <c:x val="0.18598832360300252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52126772310257E-2"/>
          <c:y val="0.1554054054054054"/>
          <c:w val="0.90408673894912417"/>
          <c:h val="0.68648648648648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ensemble!$K$9</c:f>
              <c:strCache>
                <c:ptCount val="1"/>
                <c:pt idx="0">
                  <c:v>chauffage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ensemble!$A$10:$A$19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ensemble!$K$10:$K$19</c:f>
              <c:numCache>
                <c:formatCode>#,##0.0</c:formatCode>
                <c:ptCount val="10"/>
                <c:pt idx="0">
                  <c:v>3.3117401965134787</c:v>
                </c:pt>
                <c:pt idx="1">
                  <c:v>2.6516304232403809</c:v>
                </c:pt>
                <c:pt idx="2">
                  <c:v>2.0872431410297665</c:v>
                </c:pt>
                <c:pt idx="3">
                  <c:v>1.6103444026522049</c:v>
                </c:pt>
                <c:pt idx="4">
                  <c:v>1.4977472747898597</c:v>
                </c:pt>
                <c:pt idx="5">
                  <c:v>1.3916259280581558</c:v>
                </c:pt>
                <c:pt idx="6">
                  <c:v>1.3452488741433613</c:v>
                </c:pt>
                <c:pt idx="7">
                  <c:v>0.95876015323453256</c:v>
                </c:pt>
                <c:pt idx="8">
                  <c:v>0.88771650087750298</c:v>
                </c:pt>
                <c:pt idx="9">
                  <c:v>0.6709466801072681</c:v>
                </c:pt>
              </c:numCache>
            </c:numRef>
          </c:val>
        </c:ser>
        <c:ser>
          <c:idx val="1"/>
          <c:order val="1"/>
          <c:tx>
            <c:strRef>
              <c:f>ensemble!$N$9</c:f>
              <c:strCache>
                <c:ptCount val="1"/>
                <c:pt idx="0">
                  <c:v>carburants et lubrifiants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ensemble!$A$10:$A$19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ensemble!$N$10:$N$19</c:f>
              <c:numCache>
                <c:formatCode>#,##0.0</c:formatCode>
                <c:ptCount val="10"/>
                <c:pt idx="0">
                  <c:v>5.4059364840896507</c:v>
                </c:pt>
                <c:pt idx="1">
                  <c:v>4.03596570814753</c:v>
                </c:pt>
                <c:pt idx="2">
                  <c:v>4.1885333642134288</c:v>
                </c:pt>
                <c:pt idx="3">
                  <c:v>3.9570967768923633</c:v>
                </c:pt>
                <c:pt idx="4">
                  <c:v>4.0791627288011805</c:v>
                </c:pt>
                <c:pt idx="5">
                  <c:v>3.9702673096274363</c:v>
                </c:pt>
                <c:pt idx="6">
                  <c:v>3.7557216950049868</c:v>
                </c:pt>
                <c:pt idx="7">
                  <c:v>3.1689973307034394</c:v>
                </c:pt>
                <c:pt idx="8">
                  <c:v>2.93979213137496</c:v>
                </c:pt>
                <c:pt idx="9">
                  <c:v>1.7413099525823759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176896"/>
        <c:axId val="234178816"/>
      </c:barChart>
      <c:catAx>
        <c:axId val="2341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 de revenu</a:t>
                </a:r>
              </a:p>
            </c:rich>
          </c:tx>
          <c:layout>
            <c:manualLayout>
              <c:xMode val="edge"/>
              <c:yMode val="edge"/>
              <c:x val="0.45871559633027525"/>
              <c:y val="0.895945945945946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417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17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pourentage du revenu annuel moyen</a:t>
                </a:r>
              </a:p>
            </c:rich>
          </c:tx>
          <c:layout>
            <c:manualLayout>
              <c:xMode val="edge"/>
              <c:yMode val="edge"/>
              <c:x val="9.1743119266055051E-3"/>
              <c:y val="0.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4176896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6354166666666672"/>
          <c:y val="0.2478920741989882"/>
          <c:w val="0.24687500000000001"/>
          <c:h val="3.70994940978077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des ménages en gaz et fioul domestique pour les besoins de leur chauffage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(source INSEE 2006)</a:t>
            </a:r>
            <a:endParaRPr lang="nl-NL"/>
          </a:p>
        </c:rich>
      </c:tx>
      <c:layout>
        <c:manualLayout>
          <c:xMode val="edge"/>
          <c:yMode val="edge"/>
          <c:x val="0.158465387823186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90325271059205E-2"/>
          <c:y val="0.17837837837837839"/>
          <c:w val="0.85821517931609659"/>
          <c:h val="0.70945945945945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ensemble!$L$22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ensemble!$A$23:$A$59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ensemble!$L$23:$L$59</c:f>
              <c:numCache>
                <c:formatCode>#,##0.0</c:formatCode>
                <c:ptCount val="10"/>
                <c:pt idx="0">
                  <c:v>6.5275071149339317</c:v>
                </c:pt>
                <c:pt idx="1">
                  <c:v>4.337722652646284</c:v>
                </c:pt>
                <c:pt idx="2">
                  <c:v>3.8690357262608841</c:v>
                </c:pt>
                <c:pt idx="3">
                  <c:v>3.2482922142056201</c:v>
                </c:pt>
                <c:pt idx="4">
                  <c:v>2.9683942310492091</c:v>
                </c:pt>
                <c:pt idx="5">
                  <c:v>2.274953452542837</c:v>
                </c:pt>
                <c:pt idx="6">
                  <c:v>2.4355531242832362</c:v>
                </c:pt>
                <c:pt idx="7">
                  <c:v>1.5715971096366046</c:v>
                </c:pt>
                <c:pt idx="8">
                  <c:v>2.3102091161185472</c:v>
                </c:pt>
                <c:pt idx="9">
                  <c:v>1.7291873101981543</c:v>
                </c:pt>
              </c:numCache>
            </c:numRef>
          </c:val>
        </c:ser>
        <c:ser>
          <c:idx val="1"/>
          <c:order val="1"/>
          <c:tx>
            <c:strRef>
              <c:f>ensemble!$M$22</c:f>
              <c:strCache>
                <c:ptCount val="1"/>
                <c:pt idx="0">
                  <c:v>urbain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ensemble!$A$23:$A$59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ensemble!$M$23:$M$59</c:f>
              <c:numCache>
                <c:formatCode>#,##0.0</c:formatCode>
                <c:ptCount val="10"/>
                <c:pt idx="0">
                  <c:v>1.3074266078375794</c:v>
                </c:pt>
                <c:pt idx="1">
                  <c:v>1.2139277840140887</c:v>
                </c:pt>
                <c:pt idx="2">
                  <c:v>0.76892609034698822</c:v>
                </c:pt>
                <c:pt idx="3">
                  <c:v>0.93015726349084271</c:v>
                </c:pt>
                <c:pt idx="4">
                  <c:v>0.70860391466978134</c:v>
                </c:pt>
                <c:pt idx="5">
                  <c:v>0.67826148632842165</c:v>
                </c:pt>
                <c:pt idx="6">
                  <c:v>0.69906738875917995</c:v>
                </c:pt>
                <c:pt idx="7">
                  <c:v>0.49890331393862869</c:v>
                </c:pt>
                <c:pt idx="8">
                  <c:v>0.48861473085446289</c:v>
                </c:pt>
                <c:pt idx="9">
                  <c:v>0.43454424423938598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29536"/>
        <c:axId val="234531456"/>
      </c:barChart>
      <c:catAx>
        <c:axId val="2345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 de revenu</a:t>
                </a:r>
              </a:p>
            </c:rich>
          </c:tx>
          <c:layout>
            <c:manualLayout>
              <c:xMode val="edge"/>
              <c:yMode val="edge"/>
              <c:x val="0.44120100083402836"/>
              <c:y val="0.941891891891891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453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53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en pourcentage du revenu annuel moyen</a:t>
                </a:r>
              </a:p>
            </c:rich>
          </c:tx>
          <c:layout>
            <c:manualLayout>
              <c:xMode val="edge"/>
              <c:yMode val="edge"/>
              <c:x val="1.0842368640533779E-2"/>
              <c:y val="0.312162162162162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34529536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00000000000004"/>
          <c:y val="0.30016863406408095"/>
          <c:w val="0.17395833333333333"/>
          <c:h val="7.08263069139966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Dépenses des ménages en carburants et lubrifiants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(source INSEE 2006)</a:t>
            </a:r>
            <a:endParaRPr lang="nl-NL"/>
          </a:p>
        </c:rich>
      </c:tx>
      <c:layout>
        <c:manualLayout>
          <c:xMode val="edge"/>
          <c:yMode val="edge"/>
          <c:x val="0.29441201000834033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90325271059205E-2"/>
          <c:y val="0.17837837837837839"/>
          <c:w val="0.85821517931609659"/>
          <c:h val="0.70945945945945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ensemble!$O$22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ensemble!$A$23:$A$59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ensemble!$O$23:$O$59</c:f>
              <c:numCache>
                <c:formatCode>#,##0.0</c:formatCode>
                <c:ptCount val="10"/>
                <c:pt idx="0">
                  <c:v>6.5012734497596556</c:v>
                </c:pt>
                <c:pt idx="1">
                  <c:v>4.5702029458200606</c:v>
                </c:pt>
                <c:pt idx="2">
                  <c:v>4.560106827591131</c:v>
                </c:pt>
                <c:pt idx="3">
                  <c:v>4.7967102769126182</c:v>
                </c:pt>
                <c:pt idx="4">
                  <c:v>4.2708121995231814</c:v>
                </c:pt>
                <c:pt idx="5">
                  <c:v>4.7102405327099328</c:v>
                </c:pt>
                <c:pt idx="6">
                  <c:v>3.6823983570155097</c:v>
                </c:pt>
                <c:pt idx="7">
                  <c:v>3.5648837888826681</c:v>
                </c:pt>
                <c:pt idx="8">
                  <c:v>3.1153293662979227</c:v>
                </c:pt>
                <c:pt idx="9">
                  <c:v>2.491380442892333</c:v>
                </c:pt>
              </c:numCache>
            </c:numRef>
          </c:val>
        </c:ser>
        <c:ser>
          <c:idx val="1"/>
          <c:order val="1"/>
          <c:tx>
            <c:strRef>
              <c:f>ensemble!$P$22</c:f>
              <c:strCache>
                <c:ptCount val="1"/>
                <c:pt idx="0">
                  <c:v>urbain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ensemble!$A$23:$A$59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ensemble!$P$23:$P$59</c:f>
              <c:numCache>
                <c:formatCode>#,##0.0</c:formatCode>
                <c:ptCount val="10"/>
                <c:pt idx="0">
                  <c:v>4.3158484625403446</c:v>
                </c:pt>
                <c:pt idx="1">
                  <c:v>3.3342805311346231</c:v>
                </c:pt>
                <c:pt idx="2">
                  <c:v>3.6703892485804777</c:v>
                </c:pt>
                <c:pt idx="3">
                  <c:v>3.1895136411913723</c:v>
                </c:pt>
                <c:pt idx="4">
                  <c:v>3.5494671359912631</c:v>
                </c:pt>
                <c:pt idx="5">
                  <c:v>3.4649214666259027</c:v>
                </c:pt>
                <c:pt idx="6">
                  <c:v>3.4293744750225277</c:v>
                </c:pt>
                <c:pt idx="7">
                  <c:v>2.7877096314496694</c:v>
                </c:pt>
                <c:pt idx="8">
                  <c:v>2.6916084338771675</c:v>
                </c:pt>
                <c:pt idx="9">
                  <c:v>1.5770957099227354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82496"/>
        <c:axId val="257084416"/>
      </c:barChart>
      <c:catAx>
        <c:axId val="2570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 de revenu</a:t>
                </a:r>
              </a:p>
            </c:rich>
          </c:tx>
          <c:layout>
            <c:manualLayout>
              <c:xMode val="edge"/>
              <c:yMode val="edge"/>
              <c:x val="0.44120100083402836"/>
              <c:y val="0.941891891891891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5708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708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en pourcentage du revenu annuel moyen</a:t>
                </a:r>
              </a:p>
            </c:rich>
          </c:tx>
          <c:layout>
            <c:manualLayout>
              <c:xMode val="edge"/>
              <c:yMode val="edge"/>
              <c:x val="1.0842368640533779E-2"/>
              <c:y val="0.312162162162162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57082496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00000000000004"/>
          <c:y val="0.30016863406408095"/>
          <c:w val="0.17395833333333333"/>
          <c:h val="7.08263069139966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Dépenses des ménages en combustibles fossiles
 (source INSEE 2006)</a:t>
            </a:r>
          </a:p>
        </c:rich>
      </c:tx>
      <c:layout>
        <c:manualLayout>
          <c:xMode val="edge"/>
          <c:yMode val="edge"/>
          <c:x val="0.30358632193494578"/>
          <c:y val="2.0270270270270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896580483736431E-2"/>
          <c:y val="0.17702702702702702"/>
          <c:w val="0.85070892410341936"/>
          <c:h val="0.71081081081081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ensemble!$R$22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ensemble!$A$23:$A$59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ensemble!$R$23:$R$59</c:f>
              <c:numCache>
                <c:formatCode>#,##0.0</c:formatCode>
                <c:ptCount val="10"/>
                <c:pt idx="0">
                  <c:v>13.028780564693587</c:v>
                </c:pt>
                <c:pt idx="1">
                  <c:v>8.9079255984663455</c:v>
                </c:pt>
                <c:pt idx="2">
                  <c:v>8.4291425538520155</c:v>
                </c:pt>
                <c:pt idx="3">
                  <c:v>8.0450024911182378</c:v>
                </c:pt>
                <c:pt idx="4">
                  <c:v>7.2392064305723904</c:v>
                </c:pt>
                <c:pt idx="5">
                  <c:v>6.9851939852527698</c:v>
                </c:pt>
                <c:pt idx="6">
                  <c:v>6.1179514812987463</c:v>
                </c:pt>
                <c:pt idx="7">
                  <c:v>5.1364808985192729</c:v>
                </c:pt>
                <c:pt idx="8">
                  <c:v>5.4255384824164699</c:v>
                </c:pt>
                <c:pt idx="9">
                  <c:v>4.2205677530904868</c:v>
                </c:pt>
              </c:numCache>
            </c:numRef>
          </c:val>
        </c:ser>
        <c:ser>
          <c:idx val="1"/>
          <c:order val="1"/>
          <c:tx>
            <c:strRef>
              <c:f>ensemble!$S$22</c:f>
              <c:strCache>
                <c:ptCount val="1"/>
                <c:pt idx="0">
                  <c:v>urbain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ensemble!$A$23:$A$59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ensemble!$S$23:$S$59</c:f>
              <c:numCache>
                <c:formatCode>#,##0.0</c:formatCode>
                <c:ptCount val="10"/>
                <c:pt idx="0">
                  <c:v>5.6232750703779235</c:v>
                </c:pt>
                <c:pt idx="1">
                  <c:v>4.5482083151487114</c:v>
                </c:pt>
                <c:pt idx="2">
                  <c:v>4.4393153389274662</c:v>
                </c:pt>
                <c:pt idx="3">
                  <c:v>4.1196709046822146</c:v>
                </c:pt>
                <c:pt idx="4">
                  <c:v>4.2580710506610444</c:v>
                </c:pt>
                <c:pt idx="5">
                  <c:v>4.1431829529543247</c:v>
                </c:pt>
                <c:pt idx="6">
                  <c:v>4.128441863781708</c:v>
                </c:pt>
                <c:pt idx="7">
                  <c:v>3.2866129453882982</c:v>
                </c:pt>
                <c:pt idx="8">
                  <c:v>3.1802231647316304</c:v>
                </c:pt>
                <c:pt idx="9">
                  <c:v>2.0116399541621215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08544"/>
        <c:axId val="260910464"/>
      </c:barChart>
      <c:catAx>
        <c:axId val="2609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décile de revenu</a:t>
                </a:r>
              </a:p>
            </c:rich>
          </c:tx>
          <c:layout>
            <c:manualLayout>
              <c:xMode val="edge"/>
              <c:yMode val="edge"/>
              <c:x val="0.44537114261884903"/>
              <c:y val="0.941891891891891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091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91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en pourcentage du revenu annuel moyen</a:t>
                </a:r>
              </a:p>
            </c:rich>
          </c:tx>
          <c:layout>
            <c:manualLayout>
              <c:xMode val="edge"/>
              <c:yMode val="edge"/>
              <c:x val="1.0842368640533779E-2"/>
              <c:y val="0.312162162162162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60908544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08333333333337"/>
          <c:y val="0.29848229342327148"/>
          <c:w val="0.17395833333333333"/>
          <c:h val="7.08263069139966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E18" sqref="E18"/>
    </sheetView>
  </sheetViews>
  <sheetFormatPr baseColWidth="10" defaultColWidth="11" defaultRowHeight="13.2" x14ac:dyDescent="0.25"/>
  <cols>
    <col min="1" max="1" width="14.109375" style="1" bestFit="1" customWidth="1"/>
    <col min="2" max="2" width="18.88671875" style="1" bestFit="1" customWidth="1"/>
    <col min="3" max="3" width="7.6640625" style="1" bestFit="1" customWidth="1"/>
    <col min="4" max="4" width="7.21875" style="1" bestFit="1" customWidth="1"/>
    <col min="5" max="5" width="7.6640625" style="1" bestFit="1" customWidth="1"/>
    <col min="6" max="6" width="7.21875" style="1" bestFit="1" customWidth="1"/>
    <col min="7" max="7" width="7.6640625" style="1" bestFit="1" customWidth="1"/>
    <col min="8" max="10" width="9.44140625" style="1" bestFit="1" customWidth="1"/>
    <col min="11" max="16384" width="11" style="3"/>
  </cols>
  <sheetData>
    <row r="1" spans="1:13" ht="39" customHeight="1" x14ac:dyDescent="0.25">
      <c r="A1" s="9" t="s">
        <v>16</v>
      </c>
      <c r="B1" s="10"/>
      <c r="C1" s="10"/>
      <c r="D1" s="10"/>
    </row>
    <row r="2" spans="1:13" ht="66" x14ac:dyDescent="0.25">
      <c r="A2" s="2" t="s">
        <v>5</v>
      </c>
      <c r="B2" s="1" t="s">
        <v>6</v>
      </c>
      <c r="C2" s="1" t="s">
        <v>7</v>
      </c>
      <c r="D2" s="11" t="s">
        <v>13</v>
      </c>
      <c r="E2" s="11"/>
      <c r="F2" s="11" t="s">
        <v>14</v>
      </c>
      <c r="G2" s="11"/>
      <c r="H2" s="1" t="s">
        <v>8</v>
      </c>
      <c r="I2" s="1" t="s">
        <v>9</v>
      </c>
      <c r="J2" s="1" t="s">
        <v>10</v>
      </c>
    </row>
    <row r="3" spans="1:13" ht="26.4" x14ac:dyDescent="0.25">
      <c r="D3" s="2" t="s">
        <v>11</v>
      </c>
      <c r="E3" s="2" t="s">
        <v>12</v>
      </c>
      <c r="F3" s="2" t="s">
        <v>11</v>
      </c>
      <c r="G3" s="2" t="s">
        <v>12</v>
      </c>
      <c r="H3" s="2" t="s">
        <v>11</v>
      </c>
      <c r="I3" s="2" t="s">
        <v>11</v>
      </c>
      <c r="J3" s="2" t="s">
        <v>11</v>
      </c>
      <c r="K3" s="3" t="s">
        <v>17</v>
      </c>
      <c r="L3" s="3" t="s">
        <v>18</v>
      </c>
    </row>
    <row r="4" spans="1:13" x14ac:dyDescent="0.25">
      <c r="B4" s="1" t="s">
        <v>0</v>
      </c>
      <c r="C4" s="1">
        <v>11063512</v>
      </c>
      <c r="D4" s="1">
        <v>374.02553579369732</v>
      </c>
      <c r="E4" s="1">
        <v>1191.0707215770697</v>
      </c>
      <c r="F4" s="1">
        <v>1498.3410090647526</v>
      </c>
      <c r="G4" s="1">
        <v>1284.9416942242376</v>
      </c>
      <c r="H4" s="1">
        <v>34214.831598098695</v>
      </c>
      <c r="I4" s="1">
        <v>36659.218131638489</v>
      </c>
      <c r="J4" s="1">
        <v>20721.60388021453</v>
      </c>
      <c r="K4" s="4">
        <f>(D4)*100/I4</f>
        <v>1.0202769040262132</v>
      </c>
      <c r="L4" s="4">
        <f>(F4)*100/I4</f>
        <v>4.0872148546223892</v>
      </c>
      <c r="M4" s="4">
        <f>(D4+F4)*100/I4</f>
        <v>5.1074917586486031</v>
      </c>
    </row>
    <row r="5" spans="1:13" x14ac:dyDescent="0.25">
      <c r="B5" s="1" t="s">
        <v>1</v>
      </c>
      <c r="C5" s="1">
        <v>2188216</v>
      </c>
      <c r="D5" s="1">
        <v>623.10424892240974</v>
      </c>
      <c r="E5" s="1">
        <v>1640.2777000363392</v>
      </c>
      <c r="F5" s="1">
        <v>1753.7658464621406</v>
      </c>
      <c r="G5" s="1">
        <v>1371.339127650928</v>
      </c>
      <c r="H5" s="1">
        <v>35865.191322025406</v>
      </c>
      <c r="I5" s="1">
        <v>38820.663327112132</v>
      </c>
      <c r="J5" s="1">
        <v>20533.712679187065</v>
      </c>
      <c r="K5" s="4">
        <f t="shared" ref="K5:K58" si="0">(D5)*100/I5</f>
        <v>1.6050839823935652</v>
      </c>
      <c r="L5" s="4">
        <f t="shared" ref="L5:L58" si="1">(F5)*100/I5</f>
        <v>4.5176091703650014</v>
      </c>
    </row>
    <row r="6" spans="1:13" x14ac:dyDescent="0.25">
      <c r="B6" s="1" t="s">
        <v>2</v>
      </c>
      <c r="C6" s="1">
        <v>617578</v>
      </c>
      <c r="D6" s="1">
        <v>747.68745706615186</v>
      </c>
      <c r="E6" s="1">
        <v>1814.2001548919175</v>
      </c>
      <c r="F6" s="1">
        <v>1833.9158446512022</v>
      </c>
      <c r="G6" s="1">
        <v>1615.3339257233374</v>
      </c>
      <c r="H6" s="1">
        <v>36181.512257833994</v>
      </c>
      <c r="I6" s="1">
        <v>37914.625247337179</v>
      </c>
      <c r="J6" s="1">
        <v>20260.372659000157</v>
      </c>
      <c r="K6" s="4">
        <f t="shared" si="0"/>
        <v>1.9720291370113527</v>
      </c>
      <c r="L6" s="4">
        <f t="shared" si="1"/>
        <v>4.8369615489737745</v>
      </c>
    </row>
    <row r="7" spans="1:13" x14ac:dyDescent="0.25">
      <c r="B7" s="1" t="s">
        <v>3</v>
      </c>
      <c r="C7" s="1">
        <v>1813190</v>
      </c>
      <c r="D7" s="1">
        <v>656.58014826907277</v>
      </c>
      <c r="E7" s="1">
        <v>1376.6060726279629</v>
      </c>
      <c r="F7" s="1">
        <v>1543.4059077757984</v>
      </c>
      <c r="G7" s="1">
        <v>1230.3138268043108</v>
      </c>
      <c r="H7" s="1">
        <v>30178.692272569784</v>
      </c>
      <c r="I7" s="1">
        <v>32103.309191535362</v>
      </c>
      <c r="J7" s="1">
        <v>17934.613624606358</v>
      </c>
      <c r="K7" s="4">
        <f t="shared" si="0"/>
        <v>2.0452101817659112</v>
      </c>
      <c r="L7" s="4">
        <f t="shared" si="1"/>
        <v>4.8076224745788707</v>
      </c>
    </row>
    <row r="8" spans="1:13" x14ac:dyDescent="0.25">
      <c r="B8" s="1" t="s">
        <v>4</v>
      </c>
      <c r="C8" s="1">
        <v>6444528</v>
      </c>
      <c r="D8" s="1">
        <v>174.14610239881026</v>
      </c>
      <c r="E8" s="1">
        <v>759.23750289034001</v>
      </c>
      <c r="F8" s="1">
        <v>1366.7751945479947</v>
      </c>
      <c r="G8" s="1">
        <v>1212.08848821523</v>
      </c>
      <c r="H8" s="1">
        <v>34601.57290817226</v>
      </c>
      <c r="I8" s="1">
        <v>37086.822411664594</v>
      </c>
      <c r="J8" s="1">
        <v>21613.730603699758</v>
      </c>
      <c r="K8" s="4">
        <f t="shared" si="0"/>
        <v>0.46956328710447193</v>
      </c>
      <c r="L8" s="4">
        <f t="shared" si="1"/>
        <v>3.6853391735122472</v>
      </c>
    </row>
    <row r="9" spans="1:13" x14ac:dyDescent="0.25">
      <c r="A9" s="1">
        <v>1</v>
      </c>
      <c r="B9" s="1" t="s">
        <v>0</v>
      </c>
      <c r="C9" s="1">
        <v>438673</v>
      </c>
      <c r="D9" s="1">
        <v>302.88089788977214</v>
      </c>
      <c r="E9" s="1">
        <v>753.47180105607606</v>
      </c>
      <c r="F9" s="1">
        <v>1092.0061456711489</v>
      </c>
      <c r="G9" s="1">
        <v>1145.040658069767</v>
      </c>
      <c r="H9" s="1">
        <v>20675.92657137692</v>
      </c>
      <c r="I9" s="1">
        <v>12635.715660640159</v>
      </c>
      <c r="J9" s="1">
        <v>6356.9049679373929</v>
      </c>
      <c r="K9" s="4">
        <f t="shared" si="0"/>
        <v>2.3970221080016563</v>
      </c>
      <c r="L9" s="4">
        <f t="shared" si="1"/>
        <v>8.6422184148438266</v>
      </c>
    </row>
    <row r="10" spans="1:13" x14ac:dyDescent="0.25">
      <c r="A10" s="1">
        <v>2</v>
      </c>
      <c r="B10" s="1" t="s">
        <v>0</v>
      </c>
      <c r="C10" s="1">
        <v>715093</v>
      </c>
      <c r="D10" s="1">
        <v>394.19487221941762</v>
      </c>
      <c r="E10" s="1">
        <v>1493.3163604666947</v>
      </c>
      <c r="F10" s="1">
        <v>1143.4154593038947</v>
      </c>
      <c r="G10" s="1">
        <v>1163.8879333546297</v>
      </c>
      <c r="H10" s="1">
        <v>24681.450061672811</v>
      </c>
      <c r="I10" s="1">
        <v>19051.604475222102</v>
      </c>
      <c r="J10" s="1">
        <v>9632.1600015662298</v>
      </c>
      <c r="K10" s="4">
        <f t="shared" si="0"/>
        <v>2.0690901531789336</v>
      </c>
      <c r="L10" s="4">
        <f t="shared" si="1"/>
        <v>6.001675401098022</v>
      </c>
    </row>
    <row r="11" spans="1:13" x14ac:dyDescent="0.25">
      <c r="A11" s="1">
        <v>3</v>
      </c>
      <c r="B11" s="1" t="s">
        <v>0</v>
      </c>
      <c r="C11" s="1">
        <v>950428</v>
      </c>
      <c r="D11" s="1">
        <v>372.95417837016583</v>
      </c>
      <c r="E11" s="1">
        <v>1133.008349300753</v>
      </c>
      <c r="F11" s="1">
        <v>1293.7616123683224</v>
      </c>
      <c r="G11" s="1">
        <v>1117.6113356318549</v>
      </c>
      <c r="H11" s="1">
        <v>27069.437240790743</v>
      </c>
      <c r="I11" s="1">
        <v>22708.437550240524</v>
      </c>
      <c r="J11" s="1">
        <v>11698.854929568573</v>
      </c>
      <c r="K11" s="4">
        <f t="shared" si="0"/>
        <v>1.6423594866226963</v>
      </c>
      <c r="L11" s="4">
        <f t="shared" si="1"/>
        <v>5.6972726965736094</v>
      </c>
    </row>
    <row r="12" spans="1:13" x14ac:dyDescent="0.25">
      <c r="A12" s="1">
        <v>4</v>
      </c>
      <c r="B12" s="1" t="s">
        <v>0</v>
      </c>
      <c r="C12" s="1">
        <v>1038026</v>
      </c>
      <c r="D12" s="1">
        <v>342.2669031411545</v>
      </c>
      <c r="E12" s="1">
        <v>1095.8383811892165</v>
      </c>
      <c r="F12" s="1">
        <v>1382.3917108049311</v>
      </c>
      <c r="G12" s="1">
        <v>1135.7525937734508</v>
      </c>
      <c r="H12" s="1">
        <v>29517.125672902625</v>
      </c>
      <c r="I12" s="1">
        <v>26131.184031035831</v>
      </c>
      <c r="J12" s="1">
        <v>13569.448494546379</v>
      </c>
      <c r="K12" s="4">
        <f t="shared" si="0"/>
        <v>1.3098025054457785</v>
      </c>
      <c r="L12" s="4">
        <f t="shared" si="1"/>
        <v>5.2901992851264366</v>
      </c>
    </row>
    <row r="13" spans="1:13" x14ac:dyDescent="0.25">
      <c r="A13" s="1">
        <v>5</v>
      </c>
      <c r="B13" s="1" t="s">
        <v>0</v>
      </c>
      <c r="C13" s="1">
        <v>1239257</v>
      </c>
      <c r="D13" s="1">
        <v>369.40040211191058</v>
      </c>
      <c r="E13" s="1">
        <v>897.24869672577177</v>
      </c>
      <c r="F13" s="1">
        <v>1496.4967374321873</v>
      </c>
      <c r="G13" s="1">
        <v>1216.8661421482675</v>
      </c>
      <c r="H13" s="1">
        <v>30332.757612271755</v>
      </c>
      <c r="I13" s="1">
        <v>28525.231260343899</v>
      </c>
      <c r="J13" s="1">
        <v>15335.556279286702</v>
      </c>
      <c r="K13" s="4">
        <f t="shared" si="0"/>
        <v>1.2949952929056714</v>
      </c>
      <c r="L13" s="4">
        <f t="shared" si="1"/>
        <v>5.2462212270041579</v>
      </c>
    </row>
    <row r="14" spans="1:13" x14ac:dyDescent="0.25">
      <c r="A14" s="1">
        <v>6</v>
      </c>
      <c r="B14" s="1" t="s">
        <v>0</v>
      </c>
      <c r="C14" s="1">
        <v>1311186</v>
      </c>
      <c r="D14" s="1">
        <v>424.3573219970317</v>
      </c>
      <c r="E14" s="1">
        <v>1299.1674063647615</v>
      </c>
      <c r="F14" s="1">
        <v>1545.59352464105</v>
      </c>
      <c r="G14" s="1">
        <v>1177.3068134362995</v>
      </c>
      <c r="H14" s="1">
        <v>31938.079954020224</v>
      </c>
      <c r="I14" s="1">
        <v>31070.302385778981</v>
      </c>
      <c r="J14" s="1">
        <v>17339.279910706795</v>
      </c>
      <c r="K14" s="4">
        <f t="shared" si="0"/>
        <v>1.365797206374348</v>
      </c>
      <c r="L14" s="4">
        <f t="shared" si="1"/>
        <v>4.9745042885339767</v>
      </c>
    </row>
    <row r="15" spans="1:13" x14ac:dyDescent="0.25">
      <c r="A15" s="1">
        <v>7</v>
      </c>
      <c r="B15" s="1" t="s">
        <v>0</v>
      </c>
      <c r="C15" s="1">
        <v>1409315</v>
      </c>
      <c r="D15" s="1">
        <v>418.69822905454066</v>
      </c>
      <c r="E15" s="1">
        <v>1357.234104289055</v>
      </c>
      <c r="F15" s="1">
        <v>1597.0410629206385</v>
      </c>
      <c r="G15" s="1">
        <v>1259.169182306438</v>
      </c>
      <c r="H15" s="1">
        <v>33780.898410699563</v>
      </c>
      <c r="I15" s="1">
        <v>35645.665084101143</v>
      </c>
      <c r="J15" s="1">
        <v>19767.874218325924</v>
      </c>
      <c r="K15" s="4">
        <f t="shared" si="0"/>
        <v>1.1746119144268414</v>
      </c>
      <c r="L15" s="4">
        <f t="shared" si="1"/>
        <v>4.4803233693427673</v>
      </c>
    </row>
    <row r="16" spans="1:13" x14ac:dyDescent="0.25">
      <c r="A16" s="1">
        <v>8</v>
      </c>
      <c r="B16" s="1" t="s">
        <v>0</v>
      </c>
      <c r="C16" s="1">
        <v>1373895</v>
      </c>
      <c r="D16" s="1">
        <v>296.52057567718055</v>
      </c>
      <c r="E16" s="1">
        <v>1054.4017435042208</v>
      </c>
      <c r="F16" s="1">
        <v>1626.9860474781553</v>
      </c>
      <c r="G16" s="1">
        <v>1429.4470931515648</v>
      </c>
      <c r="H16" s="1">
        <v>36831.409280352957</v>
      </c>
      <c r="I16" s="1">
        <v>40490.549412436907</v>
      </c>
      <c r="J16" s="1">
        <v>22931.022118866433</v>
      </c>
      <c r="K16" s="4">
        <f t="shared" si="0"/>
        <v>0.73232045497041964</v>
      </c>
      <c r="L16" s="4">
        <f t="shared" si="1"/>
        <v>4.0181871352390619</v>
      </c>
    </row>
    <row r="17" spans="1:12" x14ac:dyDescent="0.25">
      <c r="A17" s="1">
        <v>9</v>
      </c>
      <c r="B17" s="1" t="s">
        <v>0</v>
      </c>
      <c r="C17" s="1">
        <v>1385027</v>
      </c>
      <c r="D17" s="1">
        <v>330.48430888350913</v>
      </c>
      <c r="E17" s="1">
        <v>1007.2425946506534</v>
      </c>
      <c r="F17" s="1">
        <v>1649.6161166677614</v>
      </c>
      <c r="G17" s="1">
        <v>1392.5435657628313</v>
      </c>
      <c r="H17" s="1">
        <v>41447.715167485745</v>
      </c>
      <c r="I17" s="1">
        <v>47101.40389393131</v>
      </c>
      <c r="J17" s="1">
        <v>28058.785332704705</v>
      </c>
      <c r="K17" s="4">
        <f t="shared" si="0"/>
        <v>0.70164428565172721</v>
      </c>
      <c r="L17" s="4">
        <f t="shared" si="1"/>
        <v>3.5022652836050669</v>
      </c>
    </row>
    <row r="18" spans="1:12" x14ac:dyDescent="0.25">
      <c r="A18" s="1">
        <v>10</v>
      </c>
      <c r="B18" s="1" t="s">
        <v>0</v>
      </c>
      <c r="C18" s="1">
        <v>1202612</v>
      </c>
      <c r="D18" s="1">
        <v>452.47125742966142</v>
      </c>
      <c r="E18" s="1">
        <v>1475.3127933295766</v>
      </c>
      <c r="F18" s="1">
        <v>1632.8928200699813</v>
      </c>
      <c r="G18" s="1">
        <v>1444.0015906308331</v>
      </c>
      <c r="H18" s="1">
        <v>50195.853750860741</v>
      </c>
      <c r="I18" s="1">
        <v>75264.517626632689</v>
      </c>
      <c r="J18" s="1">
        <v>45240.685016447533</v>
      </c>
      <c r="K18" s="4">
        <f t="shared" si="0"/>
        <v>0.60117472575091935</v>
      </c>
      <c r="L18" s="4">
        <f t="shared" si="1"/>
        <v>2.1695386771364555</v>
      </c>
    </row>
    <row r="19" spans="1:12" x14ac:dyDescent="0.25">
      <c r="A19" s="1">
        <v>1</v>
      </c>
      <c r="B19" s="1" t="s">
        <v>19</v>
      </c>
      <c r="C19" s="1">
        <v>62324</v>
      </c>
      <c r="D19" s="1">
        <v>683.21864001026881</v>
      </c>
      <c r="E19" s="1">
        <v>1363.0793391754487</v>
      </c>
      <c r="F19" s="1">
        <v>1224.4947468070084</v>
      </c>
      <c r="G19" s="1">
        <v>1187.3785912401449</v>
      </c>
      <c r="H19" s="1">
        <v>20105.02813038617</v>
      </c>
      <c r="I19" s="1">
        <v>11952.655862909955</v>
      </c>
      <c r="J19" s="1">
        <v>5820.4625505423273</v>
      </c>
      <c r="K19" s="4">
        <f t="shared" si="0"/>
        <v>5.7160404168445176</v>
      </c>
      <c r="L19" s="4">
        <f t="shared" si="1"/>
        <v>10.244541136725214</v>
      </c>
    </row>
    <row r="20" spans="1:12" x14ac:dyDescent="0.25">
      <c r="A20" s="1">
        <v>1</v>
      </c>
      <c r="B20" s="1" t="s">
        <v>20</v>
      </c>
      <c r="C20" s="1">
        <v>2116</v>
      </c>
      <c r="D20" s="1">
        <v>996.36625708884685</v>
      </c>
      <c r="E20" s="1">
        <v>1034.0412855457578</v>
      </c>
      <c r="F20" s="1">
        <v>514.67294896030239</v>
      </c>
      <c r="G20" s="1">
        <v>264.30275178734587</v>
      </c>
      <c r="H20" s="1">
        <v>17872.172258979204</v>
      </c>
      <c r="I20" s="1">
        <v>9208.12854442344</v>
      </c>
      <c r="J20" s="1">
        <v>7083.1701323251418</v>
      </c>
      <c r="K20" s="4">
        <f t="shared" si="0"/>
        <v>10.820507688201845</v>
      </c>
      <c r="L20" s="4">
        <f t="shared" si="1"/>
        <v>5.5893327995729916</v>
      </c>
    </row>
    <row r="21" spans="1:12" x14ac:dyDescent="0.25">
      <c r="A21" s="1">
        <v>1</v>
      </c>
      <c r="B21" s="1" t="s">
        <v>21</v>
      </c>
      <c r="C21" s="1">
        <v>92233</v>
      </c>
      <c r="D21" s="1">
        <v>446.78795658820599</v>
      </c>
      <c r="E21" s="1">
        <v>683.0953460748409</v>
      </c>
      <c r="F21" s="1">
        <v>1004.1332546919216</v>
      </c>
      <c r="G21" s="1">
        <v>1027.5965280137959</v>
      </c>
      <c r="H21" s="1">
        <v>20001.896487739683</v>
      </c>
      <c r="I21" s="1">
        <v>11765.06079169061</v>
      </c>
      <c r="J21" s="1">
        <v>6053.3578003534531</v>
      </c>
      <c r="K21" s="4">
        <f t="shared" si="0"/>
        <v>3.7975830681959755</v>
      </c>
      <c r="L21" s="4">
        <f t="shared" si="1"/>
        <v>8.5348751907947449</v>
      </c>
    </row>
    <row r="22" spans="1:12" x14ac:dyDescent="0.25">
      <c r="A22" s="1">
        <v>1</v>
      </c>
      <c r="B22" s="1" t="s">
        <v>22</v>
      </c>
      <c r="C22" s="1">
        <v>282000</v>
      </c>
      <c r="D22" s="1">
        <v>166.5526560283688</v>
      </c>
      <c r="E22" s="1">
        <v>500.93793444962364</v>
      </c>
      <c r="F22" s="1">
        <v>1095.7976273049644</v>
      </c>
      <c r="G22" s="1">
        <v>1171.8157428682484</v>
      </c>
      <c r="H22" s="1">
        <v>21043.590526218959</v>
      </c>
      <c r="I22" s="1">
        <v>13097.158581560283</v>
      </c>
      <c r="J22" s="1">
        <v>6569.2933581560283</v>
      </c>
      <c r="K22" s="4">
        <f t="shared" si="0"/>
        <v>1.2716701488432856</v>
      </c>
      <c r="L22" s="4">
        <f t="shared" si="1"/>
        <v>8.3666821355263803</v>
      </c>
    </row>
    <row r="23" spans="1:12" x14ac:dyDescent="0.25">
      <c r="A23" s="1">
        <v>2</v>
      </c>
      <c r="B23" s="1" t="s">
        <v>23</v>
      </c>
      <c r="C23" s="1">
        <v>116179</v>
      </c>
      <c r="D23" s="1">
        <v>860.83038690296871</v>
      </c>
      <c r="E23" s="1">
        <v>2823.1557177583804</v>
      </c>
      <c r="F23" s="1">
        <v>1495.8360533314972</v>
      </c>
      <c r="G23" s="1">
        <v>1502.9400233414187</v>
      </c>
      <c r="H23" s="1">
        <v>22631.394081013812</v>
      </c>
      <c r="I23" s="1">
        <v>18909.90093734668</v>
      </c>
      <c r="J23" s="1">
        <v>9608.3947357095512</v>
      </c>
      <c r="K23" s="4">
        <f t="shared" si="0"/>
        <v>4.5522733818390648</v>
      </c>
      <c r="L23" s="4">
        <f t="shared" si="1"/>
        <v>7.9103325728018525</v>
      </c>
    </row>
    <row r="24" spans="1:12" x14ac:dyDescent="0.25">
      <c r="A24" s="1">
        <v>2</v>
      </c>
      <c r="B24" s="1" t="s">
        <v>24</v>
      </c>
      <c r="C24" s="1">
        <v>44236</v>
      </c>
      <c r="D24" s="1">
        <v>528.14938511619494</v>
      </c>
      <c r="E24" s="1">
        <v>789.63138775090886</v>
      </c>
      <c r="F24" s="1">
        <v>1342.2291875395604</v>
      </c>
      <c r="G24" s="1">
        <v>1240.7184546160502</v>
      </c>
      <c r="H24" s="1">
        <v>27250.428602947828</v>
      </c>
      <c r="I24" s="1">
        <v>19241.099082195498</v>
      </c>
      <c r="J24" s="1">
        <v>9639.6886698616509</v>
      </c>
      <c r="K24" s="4">
        <f t="shared" si="0"/>
        <v>2.7449023720527022</v>
      </c>
      <c r="L24" s="4">
        <f t="shared" si="1"/>
        <v>6.9758446843692772</v>
      </c>
    </row>
    <row r="25" spans="1:12" x14ac:dyDescent="0.25">
      <c r="A25" s="1">
        <v>2</v>
      </c>
      <c r="B25" s="1" t="s">
        <v>25</v>
      </c>
      <c r="C25" s="1">
        <v>151526</v>
      </c>
      <c r="D25" s="1">
        <v>594.02225334266075</v>
      </c>
      <c r="E25" s="1">
        <v>1728.7983803792285</v>
      </c>
      <c r="F25" s="1">
        <v>1179.0731997149003</v>
      </c>
      <c r="G25" s="1">
        <v>1187.8878684208187</v>
      </c>
      <c r="H25" s="1">
        <v>21568.586290972213</v>
      </c>
      <c r="I25" s="1">
        <v>19644.102088090494</v>
      </c>
      <c r="J25" s="1">
        <v>9806.6327494951365</v>
      </c>
      <c r="K25" s="4">
        <f t="shared" si="0"/>
        <v>3.0239216365241499</v>
      </c>
      <c r="L25" s="4">
        <f t="shared" si="1"/>
        <v>6.0021740593057169</v>
      </c>
    </row>
    <row r="26" spans="1:12" x14ac:dyDescent="0.25">
      <c r="A26" s="1">
        <v>2</v>
      </c>
      <c r="B26" s="1" t="s">
        <v>26</v>
      </c>
      <c r="C26" s="1">
        <v>403152</v>
      </c>
      <c r="D26" s="1">
        <v>169.91742092312577</v>
      </c>
      <c r="E26" s="1">
        <v>580.41952067257091</v>
      </c>
      <c r="F26" s="1">
        <v>1006.6390795531215</v>
      </c>
      <c r="G26" s="1">
        <v>996.63419752628886</v>
      </c>
      <c r="H26" s="1">
        <v>26160.326303746071</v>
      </c>
      <c r="I26" s="1">
        <v>18848.955594912091</v>
      </c>
      <c r="J26" s="1">
        <v>9572.6063569075686</v>
      </c>
      <c r="K26" s="4">
        <f t="shared" si="0"/>
        <v>0.90146862550300499</v>
      </c>
      <c r="L26" s="4">
        <f t="shared" si="1"/>
        <v>5.340556268405896</v>
      </c>
    </row>
    <row r="27" spans="1:12" x14ac:dyDescent="0.25">
      <c r="A27" s="1">
        <v>3</v>
      </c>
      <c r="B27" s="1" t="s">
        <v>27</v>
      </c>
      <c r="C27" s="1">
        <v>182624</v>
      </c>
      <c r="D27" s="1">
        <v>726.25014455931318</v>
      </c>
      <c r="E27" s="1">
        <v>2117.5606820422795</v>
      </c>
      <c r="F27" s="1">
        <v>1531.3919775056945</v>
      </c>
      <c r="G27" s="1">
        <v>1080.4277907791013</v>
      </c>
      <c r="H27" s="1">
        <v>28833.200769559313</v>
      </c>
      <c r="I27" s="1">
        <v>24459.913434159804</v>
      </c>
      <c r="J27" s="1">
        <v>11716.526776327317</v>
      </c>
      <c r="K27" s="4">
        <f t="shared" si="0"/>
        <v>2.9691443778580968</v>
      </c>
      <c r="L27" s="4">
        <f t="shared" si="1"/>
        <v>6.2608233738350414</v>
      </c>
    </row>
    <row r="28" spans="1:12" x14ac:dyDescent="0.25">
      <c r="A28" s="1">
        <v>3</v>
      </c>
      <c r="B28" s="1" t="s">
        <v>28</v>
      </c>
      <c r="C28" s="1">
        <v>41954</v>
      </c>
      <c r="D28" s="1">
        <v>228.84802402631453</v>
      </c>
      <c r="E28" s="1">
        <v>528.86969894584661</v>
      </c>
      <c r="F28" s="1">
        <v>1080.7900300328931</v>
      </c>
      <c r="G28" s="1">
        <v>1017.9951178309623</v>
      </c>
      <c r="H28" s="1">
        <v>24255.738738618486</v>
      </c>
      <c r="I28" s="1">
        <v>22587.635076512372</v>
      </c>
      <c r="J28" s="1">
        <v>11461.985936978595</v>
      </c>
      <c r="K28" s="4">
        <f t="shared" si="0"/>
        <v>1.0131561947548944</v>
      </c>
      <c r="L28" s="4">
        <f t="shared" si="1"/>
        <v>4.7848746731203686</v>
      </c>
    </row>
    <row r="29" spans="1:12" x14ac:dyDescent="0.25">
      <c r="A29" s="1">
        <v>3</v>
      </c>
      <c r="B29" s="1" t="s">
        <v>29</v>
      </c>
      <c r="C29" s="1">
        <v>225673</v>
      </c>
      <c r="D29" s="1">
        <v>624.68167215395727</v>
      </c>
      <c r="E29" s="1">
        <v>1018.7222689185686</v>
      </c>
      <c r="F29" s="1">
        <v>1401.5115495429227</v>
      </c>
      <c r="G29" s="1">
        <v>885.3193911481028</v>
      </c>
      <c r="H29" s="1">
        <v>27249.209480398633</v>
      </c>
      <c r="I29" s="1">
        <v>23123.052992604342</v>
      </c>
      <c r="J29" s="1">
        <v>11717.583601051077</v>
      </c>
      <c r="K29" s="4">
        <f t="shared" si="0"/>
        <v>2.7015536069296511</v>
      </c>
      <c r="L29" s="4">
        <f t="shared" si="1"/>
        <v>6.0611007983728653</v>
      </c>
    </row>
    <row r="30" spans="1:12" x14ac:dyDescent="0.25">
      <c r="A30" s="1">
        <v>3</v>
      </c>
      <c r="B30" s="1" t="s">
        <v>30</v>
      </c>
      <c r="C30" s="1">
        <v>500177</v>
      </c>
      <c r="D30" s="1">
        <v>142.47058629245248</v>
      </c>
      <c r="E30" s="1">
        <v>425.84757311211649</v>
      </c>
      <c r="F30" s="1">
        <v>1176.2467134234482</v>
      </c>
      <c r="G30" s="1">
        <v>1209.6273276235772</v>
      </c>
      <c r="H30" s="1">
        <v>26580.351608411151</v>
      </c>
      <c r="I30" s="1">
        <v>21892.004776309186</v>
      </c>
      <c r="J30" s="1">
        <v>11703.820657487249</v>
      </c>
      <c r="K30" s="4">
        <f t="shared" si="0"/>
        <v>0.6507882112588862</v>
      </c>
      <c r="L30" s="4">
        <f t="shared" si="1"/>
        <v>5.3729511090566913</v>
      </c>
    </row>
    <row r="31" spans="1:12" x14ac:dyDescent="0.25">
      <c r="A31" s="1">
        <v>4</v>
      </c>
      <c r="B31" s="1" t="s">
        <v>31</v>
      </c>
      <c r="C31" s="1">
        <v>202349</v>
      </c>
      <c r="D31" s="1">
        <v>354.76417674414012</v>
      </c>
      <c r="E31" s="1">
        <v>657.12399258862843</v>
      </c>
      <c r="F31" s="1">
        <v>1707.3634460264198</v>
      </c>
      <c r="G31" s="1">
        <v>1275.0206559323344</v>
      </c>
      <c r="H31" s="1">
        <v>31283.955448184723</v>
      </c>
      <c r="I31" s="1">
        <v>27223.512130032766</v>
      </c>
      <c r="J31" s="1">
        <v>13548.182165466595</v>
      </c>
      <c r="K31" s="4">
        <f t="shared" si="0"/>
        <v>1.3031535940315617</v>
      </c>
      <c r="L31" s="4">
        <f t="shared" si="1"/>
        <v>6.2716501745668207</v>
      </c>
    </row>
    <row r="32" spans="1:12" x14ac:dyDescent="0.25">
      <c r="A32" s="1">
        <v>4</v>
      </c>
      <c r="B32" s="1" t="s">
        <v>32</v>
      </c>
      <c r="C32" s="1">
        <v>72593</v>
      </c>
      <c r="D32" s="1">
        <v>581.89439698042509</v>
      </c>
      <c r="E32" s="1">
        <v>865.27559053916104</v>
      </c>
      <c r="F32" s="1">
        <v>1361.8798388274349</v>
      </c>
      <c r="G32" s="1">
        <v>758.89567994252843</v>
      </c>
      <c r="H32" s="1">
        <v>30990.939507390525</v>
      </c>
      <c r="I32" s="1">
        <v>27595.99933877922</v>
      </c>
      <c r="J32" s="1">
        <v>13579.488449299519</v>
      </c>
      <c r="K32" s="4">
        <f t="shared" si="0"/>
        <v>2.1086186799646685</v>
      </c>
      <c r="L32" s="4">
        <f t="shared" si="1"/>
        <v>4.9350625868208953</v>
      </c>
    </row>
    <row r="33" spans="1:12" x14ac:dyDescent="0.25">
      <c r="A33" s="1">
        <v>4</v>
      </c>
      <c r="B33" s="1" t="s">
        <v>33</v>
      </c>
      <c r="C33" s="1">
        <v>219117</v>
      </c>
      <c r="D33" s="1">
        <v>663.65435269741738</v>
      </c>
      <c r="E33" s="1">
        <v>1881.0573392040872</v>
      </c>
      <c r="F33" s="1">
        <v>1522.7493450530994</v>
      </c>
      <c r="G33" s="1">
        <v>1145.5162470501234</v>
      </c>
      <c r="H33" s="1">
        <v>26409.409253749611</v>
      </c>
      <c r="I33" s="1">
        <v>25453.254827329692</v>
      </c>
      <c r="J33" s="1">
        <v>13490.778533842651</v>
      </c>
      <c r="K33" s="4">
        <f t="shared" si="0"/>
        <v>2.6073457292575322</v>
      </c>
      <c r="L33" s="4">
        <f t="shared" si="1"/>
        <v>5.9825329034858505</v>
      </c>
    </row>
    <row r="34" spans="1:12" x14ac:dyDescent="0.25">
      <c r="A34" s="1">
        <v>4</v>
      </c>
      <c r="B34" s="1" t="s">
        <v>34</v>
      </c>
      <c r="C34" s="1">
        <v>543967</v>
      </c>
      <c r="D34" s="1">
        <v>176.18046175595214</v>
      </c>
      <c r="E34" s="1">
        <v>727.18202865717865</v>
      </c>
      <c r="F34" s="1">
        <v>1207.7056892789444</v>
      </c>
      <c r="G34" s="1">
        <v>1083.3143522620715</v>
      </c>
      <c r="H34" s="1">
        <v>29915.033437031721</v>
      </c>
      <c r="I34" s="1">
        <v>25802.448973926726</v>
      </c>
      <c r="J34" s="1">
        <v>13607.70874887631</v>
      </c>
      <c r="K34" s="4">
        <f t="shared" si="0"/>
        <v>0.682805193933265</v>
      </c>
      <c r="L34" s="4">
        <f t="shared" si="1"/>
        <v>4.6805855153490521</v>
      </c>
    </row>
    <row r="35" spans="1:12" x14ac:dyDescent="0.25">
      <c r="A35" s="1">
        <v>5</v>
      </c>
      <c r="B35" s="1" t="s">
        <v>35</v>
      </c>
      <c r="C35" s="1">
        <v>238487</v>
      </c>
      <c r="D35" s="1">
        <v>444.83510245841484</v>
      </c>
      <c r="E35" s="1">
        <v>971.5658165094485</v>
      </c>
      <c r="F35" s="1">
        <v>1889.9288526418634</v>
      </c>
      <c r="G35" s="1">
        <v>1238.8195213077202</v>
      </c>
      <c r="H35" s="1">
        <v>31673.617960222549</v>
      </c>
      <c r="I35" s="1">
        <v>30842.125595944432</v>
      </c>
      <c r="J35" s="1">
        <v>15337.264756569541</v>
      </c>
      <c r="K35" s="4">
        <f t="shared" si="0"/>
        <v>1.4422971629325969</v>
      </c>
      <c r="L35" s="4">
        <f t="shared" si="1"/>
        <v>6.1277516258165372</v>
      </c>
    </row>
    <row r="36" spans="1:12" x14ac:dyDescent="0.25">
      <c r="A36" s="1">
        <v>5</v>
      </c>
      <c r="B36" s="1" t="s">
        <v>36</v>
      </c>
      <c r="C36" s="1">
        <v>60757</v>
      </c>
      <c r="D36" s="1">
        <v>613.66400579357116</v>
      </c>
      <c r="E36" s="1">
        <v>914.34580431506356</v>
      </c>
      <c r="F36" s="1">
        <v>1858.6924565070692</v>
      </c>
      <c r="G36" s="1">
        <v>1603.7697630454552</v>
      </c>
      <c r="H36" s="1">
        <v>33424.991671576929</v>
      </c>
      <c r="I36" s="1">
        <v>31458.733001958622</v>
      </c>
      <c r="J36" s="1">
        <v>15444.986454235726</v>
      </c>
      <c r="K36" s="4">
        <f t="shared" si="0"/>
        <v>1.9506952354227503</v>
      </c>
      <c r="L36" s="4">
        <f t="shared" si="1"/>
        <v>5.9083512879916267</v>
      </c>
    </row>
    <row r="37" spans="1:12" x14ac:dyDescent="0.25">
      <c r="A37" s="1">
        <v>5</v>
      </c>
      <c r="B37" s="1" t="s">
        <v>37</v>
      </c>
      <c r="C37" s="1">
        <v>277228</v>
      </c>
      <c r="D37" s="1">
        <v>702.86014356414216</v>
      </c>
      <c r="E37" s="1">
        <v>1322.870763508349</v>
      </c>
      <c r="F37" s="1">
        <v>1434.7103499646505</v>
      </c>
      <c r="G37" s="1">
        <v>1262.1907982536563</v>
      </c>
      <c r="H37" s="1">
        <v>27596.76705566793</v>
      </c>
      <c r="I37" s="1">
        <v>27836.275596260119</v>
      </c>
      <c r="J37" s="1">
        <v>15353.696480874947</v>
      </c>
      <c r="K37" s="4">
        <f t="shared" si="0"/>
        <v>2.5249791091254083</v>
      </c>
      <c r="L37" s="4">
        <f t="shared" si="1"/>
        <v>5.1541031234703247</v>
      </c>
    </row>
    <row r="38" spans="1:12" x14ac:dyDescent="0.25">
      <c r="A38" s="1">
        <v>5</v>
      </c>
      <c r="B38" s="1" t="s">
        <v>38</v>
      </c>
      <c r="C38" s="1">
        <v>662785</v>
      </c>
      <c r="D38" s="1">
        <v>180.38692662024638</v>
      </c>
      <c r="E38" s="1">
        <v>516.96120120780745</v>
      </c>
      <c r="F38" s="1">
        <v>1347.5714395769367</v>
      </c>
      <c r="G38" s="1">
        <v>1105.8192333498041</v>
      </c>
      <c r="H38" s="1">
        <v>30711.222066782975</v>
      </c>
      <c r="I38" s="1">
        <v>27710.816112313947</v>
      </c>
      <c r="J38" s="1">
        <v>15317.322507298746</v>
      </c>
      <c r="K38" s="4">
        <f t="shared" si="0"/>
        <v>0.65096215820250503</v>
      </c>
      <c r="L38" s="4">
        <f t="shared" si="1"/>
        <v>4.8629799790635246</v>
      </c>
    </row>
    <row r="39" spans="1:12" x14ac:dyDescent="0.25">
      <c r="A39" s="1">
        <v>6</v>
      </c>
      <c r="B39" s="1" t="s">
        <v>39</v>
      </c>
      <c r="C39" s="1">
        <v>281995</v>
      </c>
      <c r="D39" s="1">
        <v>866.08442660330854</v>
      </c>
      <c r="E39" s="1">
        <v>1909.7694149519884</v>
      </c>
      <c r="F39" s="1">
        <v>1814.5373734995303</v>
      </c>
      <c r="G39" s="1">
        <v>1320.9502922848142</v>
      </c>
      <c r="H39" s="1">
        <v>32948.212853118945</v>
      </c>
      <c r="I39" s="1">
        <v>34164.823376300999</v>
      </c>
      <c r="J39" s="1">
        <v>17340.815088920015</v>
      </c>
      <c r="K39" s="4">
        <f t="shared" si="0"/>
        <v>2.535018012720307</v>
      </c>
      <c r="L39" s="4">
        <f t="shared" si="1"/>
        <v>5.3111276283026667</v>
      </c>
    </row>
    <row r="40" spans="1:12" x14ac:dyDescent="0.25">
      <c r="A40" s="1">
        <v>6</v>
      </c>
      <c r="B40" s="1" t="s">
        <v>40</v>
      </c>
      <c r="C40" s="1">
        <v>81663</v>
      </c>
      <c r="D40" s="1">
        <v>725.68693288270083</v>
      </c>
      <c r="E40" s="1">
        <v>1339.2829195912634</v>
      </c>
      <c r="F40" s="1">
        <v>1775.8809835543639</v>
      </c>
      <c r="G40" s="1">
        <v>883.45527139076773</v>
      </c>
      <c r="H40" s="1">
        <v>33445.513886311084</v>
      </c>
      <c r="I40" s="1">
        <v>34359.589630554838</v>
      </c>
      <c r="J40" s="1">
        <v>17267.675409916363</v>
      </c>
      <c r="K40" s="4">
        <f t="shared" si="0"/>
        <v>2.112036088572407</v>
      </c>
      <c r="L40" s="4">
        <f t="shared" si="1"/>
        <v>5.1685162792955248</v>
      </c>
    </row>
    <row r="41" spans="1:12" x14ac:dyDescent="0.25">
      <c r="A41" s="1">
        <v>6</v>
      </c>
      <c r="B41" s="1" t="s">
        <v>41</v>
      </c>
      <c r="C41" s="1">
        <v>240245</v>
      </c>
      <c r="D41" s="1">
        <v>558.9557023871464</v>
      </c>
      <c r="E41" s="1">
        <v>1016.8887980197677</v>
      </c>
      <c r="F41" s="1">
        <v>1758.2117340215198</v>
      </c>
      <c r="G41" s="1">
        <v>1110.2574203406916</v>
      </c>
      <c r="H41" s="1">
        <v>29928.763967389899</v>
      </c>
      <c r="I41" s="1">
        <v>30556.104988657411</v>
      </c>
      <c r="J41" s="1">
        <v>17313.843260005411</v>
      </c>
      <c r="K41" s="4">
        <f t="shared" si="0"/>
        <v>1.8292766784072567</v>
      </c>
      <c r="L41" s="4">
        <f t="shared" si="1"/>
        <v>5.7540440271238014</v>
      </c>
    </row>
    <row r="42" spans="1:12" x14ac:dyDescent="0.25">
      <c r="A42" s="1">
        <v>6</v>
      </c>
      <c r="B42" s="1" t="s">
        <v>42</v>
      </c>
      <c r="C42" s="1">
        <v>707283</v>
      </c>
      <c r="D42" s="1">
        <v>167.72892463130034</v>
      </c>
      <c r="E42" s="1">
        <v>977.85045341693308</v>
      </c>
      <c r="F42" s="1">
        <v>1339.5554223132744</v>
      </c>
      <c r="G42" s="1">
        <v>1127.9304815058385</v>
      </c>
      <c r="H42" s="1">
        <v>32043.800175083066</v>
      </c>
      <c r="I42" s="1">
        <v>29631.388743968113</v>
      </c>
      <c r="J42" s="1">
        <v>17355.575444341233</v>
      </c>
      <c r="K42" s="4">
        <f t="shared" si="0"/>
        <v>0.56605151409059062</v>
      </c>
      <c r="L42" s="4">
        <f t="shared" si="1"/>
        <v>4.5207311540062731</v>
      </c>
    </row>
    <row r="43" spans="1:12" x14ac:dyDescent="0.25">
      <c r="A43" s="1">
        <v>7</v>
      </c>
      <c r="B43" s="1" t="s">
        <v>43</v>
      </c>
      <c r="C43" s="1">
        <v>310476</v>
      </c>
      <c r="D43" s="1">
        <v>543.49926654556225</v>
      </c>
      <c r="E43" s="1">
        <v>1154.3050962584348</v>
      </c>
      <c r="F43" s="1">
        <v>1854.7758405222949</v>
      </c>
      <c r="G43" s="1">
        <v>1407.1387037830873</v>
      </c>
      <c r="H43" s="1">
        <v>36444.498787633987</v>
      </c>
      <c r="I43" s="1">
        <v>38070.827233022843</v>
      </c>
      <c r="J43" s="1">
        <v>19826.282527473944</v>
      </c>
      <c r="K43" s="4">
        <f t="shared" si="0"/>
        <v>1.4276003597687208</v>
      </c>
      <c r="L43" s="4">
        <f t="shared" si="1"/>
        <v>4.8719084278616673</v>
      </c>
    </row>
    <row r="44" spans="1:12" x14ac:dyDescent="0.25">
      <c r="A44" s="1">
        <v>7</v>
      </c>
      <c r="B44" s="1" t="s">
        <v>44</v>
      </c>
      <c r="C44" s="1">
        <v>97494</v>
      </c>
      <c r="D44" s="1">
        <v>1494.9445401768314</v>
      </c>
      <c r="E44" s="1">
        <v>3129.3186970340676</v>
      </c>
      <c r="F44" s="1">
        <v>2051.1134698340406</v>
      </c>
      <c r="G44" s="1">
        <v>1542.3515662020893</v>
      </c>
      <c r="H44" s="1">
        <v>38070.905962695142</v>
      </c>
      <c r="I44" s="1">
        <v>39686.06883500523</v>
      </c>
      <c r="J44" s="1">
        <v>19838.238404414631</v>
      </c>
      <c r="K44" s="4">
        <f t="shared" si="0"/>
        <v>3.7669252310982499</v>
      </c>
      <c r="L44" s="4">
        <f t="shared" si="1"/>
        <v>5.1683462989532725</v>
      </c>
    </row>
    <row r="45" spans="1:12" x14ac:dyDescent="0.25">
      <c r="A45" s="1">
        <v>7</v>
      </c>
      <c r="B45" s="1" t="s">
        <v>45</v>
      </c>
      <c r="C45" s="1">
        <v>203780</v>
      </c>
      <c r="D45" s="1">
        <v>589.43272627343219</v>
      </c>
      <c r="E45" s="1">
        <v>1166.9769201209517</v>
      </c>
      <c r="F45" s="1">
        <v>1512.0540810678181</v>
      </c>
      <c r="G45" s="1">
        <v>1075.6106864793053</v>
      </c>
      <c r="H45" s="1">
        <v>32603.967720546931</v>
      </c>
      <c r="I45" s="1">
        <v>34398.544690352341</v>
      </c>
      <c r="J45" s="1">
        <v>19695.230876435373</v>
      </c>
      <c r="K45" s="4">
        <f t="shared" si="0"/>
        <v>1.7135397197159585</v>
      </c>
      <c r="L45" s="4">
        <f t="shared" si="1"/>
        <v>4.3956920116213505</v>
      </c>
    </row>
    <row r="46" spans="1:12" x14ac:dyDescent="0.25">
      <c r="A46" s="1">
        <v>7</v>
      </c>
      <c r="B46" s="1" t="s">
        <v>46</v>
      </c>
      <c r="C46" s="1">
        <v>797565</v>
      </c>
      <c r="D46" s="1">
        <v>194.93269193106514</v>
      </c>
      <c r="E46" s="1">
        <v>993.05643309395566</v>
      </c>
      <c r="F46" s="1">
        <v>1462.9188899462733</v>
      </c>
      <c r="G46" s="1">
        <v>1171.9882257344443</v>
      </c>
      <c r="H46" s="1">
        <v>32520.312689330087</v>
      </c>
      <c r="I46" s="1">
        <v>34526.343683586914</v>
      </c>
      <c r="J46" s="1">
        <v>19755.096320676057</v>
      </c>
      <c r="K46" s="4">
        <f t="shared" si="0"/>
        <v>0.56459118207680925</v>
      </c>
      <c r="L46" s="4">
        <f t="shared" si="1"/>
        <v>4.2371092153662184</v>
      </c>
    </row>
    <row r="47" spans="1:12" x14ac:dyDescent="0.25">
      <c r="A47" s="1">
        <v>8</v>
      </c>
      <c r="B47" s="1" t="s">
        <v>47</v>
      </c>
      <c r="C47" s="1">
        <v>283697</v>
      </c>
      <c r="D47" s="1">
        <v>565.23938920749958</v>
      </c>
      <c r="E47" s="1">
        <v>1308.527928196492</v>
      </c>
      <c r="F47" s="1">
        <v>1914.3315406930631</v>
      </c>
      <c r="G47" s="1">
        <v>1507.8363299824412</v>
      </c>
      <c r="H47" s="1">
        <v>39484.748972126501</v>
      </c>
      <c r="I47" s="1">
        <v>44058.649305420928</v>
      </c>
      <c r="J47" s="1">
        <v>22860.869811806257</v>
      </c>
      <c r="K47" s="4">
        <f t="shared" si="0"/>
        <v>1.282924915126604</v>
      </c>
      <c r="L47" s="4">
        <f t="shared" si="1"/>
        <v>4.3449619334052665</v>
      </c>
    </row>
    <row r="48" spans="1:12" x14ac:dyDescent="0.25">
      <c r="A48" s="1">
        <v>8</v>
      </c>
      <c r="B48" s="1" t="s">
        <v>48</v>
      </c>
      <c r="C48" s="1">
        <v>83870</v>
      </c>
      <c r="D48" s="1">
        <v>768.61382377488974</v>
      </c>
      <c r="E48" s="1">
        <v>2625.4160574944867</v>
      </c>
      <c r="F48" s="1">
        <v>1857.4839926076074</v>
      </c>
      <c r="G48" s="1">
        <v>2472.0133127874342</v>
      </c>
      <c r="H48" s="1">
        <v>39149.53638130441</v>
      </c>
      <c r="I48" s="1">
        <v>41182.749839036602</v>
      </c>
      <c r="J48" s="1">
        <v>23077.022749493262</v>
      </c>
      <c r="K48" s="4">
        <f t="shared" si="0"/>
        <v>1.8663489611039294</v>
      </c>
      <c r="L48" s="4">
        <f t="shared" si="1"/>
        <v>4.5103447435336683</v>
      </c>
    </row>
    <row r="49" spans="1:12" x14ac:dyDescent="0.25">
      <c r="A49" s="1">
        <v>8</v>
      </c>
      <c r="B49" s="1" t="s">
        <v>49</v>
      </c>
      <c r="C49" s="1">
        <v>168090</v>
      </c>
      <c r="D49" s="1">
        <v>591.86372133975851</v>
      </c>
      <c r="E49" s="1">
        <v>1123.911185723143</v>
      </c>
      <c r="F49" s="1">
        <v>1835.1809466357304</v>
      </c>
      <c r="G49" s="1">
        <v>1564.1278965901822</v>
      </c>
      <c r="H49" s="1">
        <v>39673.521188708437</v>
      </c>
      <c r="I49" s="1">
        <v>41454.773335713013</v>
      </c>
      <c r="J49" s="1">
        <v>22932.165934915818</v>
      </c>
      <c r="K49" s="4">
        <f t="shared" si="0"/>
        <v>1.4277335846144208</v>
      </c>
      <c r="L49" s="4">
        <f t="shared" si="1"/>
        <v>4.4269472462770274</v>
      </c>
    </row>
    <row r="50" spans="1:12" x14ac:dyDescent="0.25">
      <c r="A50" s="1">
        <v>8</v>
      </c>
      <c r="B50" s="1" t="s">
        <v>50</v>
      </c>
      <c r="C50" s="1">
        <v>838238</v>
      </c>
      <c r="D50" s="1">
        <v>99.114336262493467</v>
      </c>
      <c r="E50" s="1">
        <v>443.34941186754054</v>
      </c>
      <c r="F50" s="1">
        <v>1464.9242015036307</v>
      </c>
      <c r="G50" s="1">
        <v>1187.1655682175892</v>
      </c>
      <c r="H50" s="1">
        <v>35131.538335383448</v>
      </c>
      <c r="I50" s="1">
        <v>39020.333931413275</v>
      </c>
      <c r="J50" s="1">
        <v>22939.927301076783</v>
      </c>
      <c r="K50" s="4">
        <f t="shared" si="0"/>
        <v>0.25400688891260764</v>
      </c>
      <c r="L50" s="4">
        <f t="shared" si="1"/>
        <v>3.754258495272115</v>
      </c>
    </row>
    <row r="51" spans="1:12" x14ac:dyDescent="0.25">
      <c r="A51" s="1">
        <v>9</v>
      </c>
      <c r="B51" s="1" t="s">
        <v>51</v>
      </c>
      <c r="C51" s="1">
        <v>302307</v>
      </c>
      <c r="D51" s="1">
        <v>567.67675852692798</v>
      </c>
      <c r="E51" s="1">
        <v>1484.5151906053513</v>
      </c>
      <c r="F51" s="1">
        <v>1789.6263525488989</v>
      </c>
      <c r="G51" s="1">
        <v>1367.4785721255469</v>
      </c>
      <c r="H51" s="1">
        <v>42488.1413724128</v>
      </c>
      <c r="I51" s="1">
        <v>50077.18186148518</v>
      </c>
      <c r="J51" s="1">
        <v>27897.734776237401</v>
      </c>
      <c r="K51" s="4">
        <f t="shared" si="0"/>
        <v>1.1336036442648409</v>
      </c>
      <c r="L51" s="4">
        <f t="shared" si="1"/>
        <v>3.5737361529230083</v>
      </c>
    </row>
    <row r="52" spans="1:12" x14ac:dyDescent="0.25">
      <c r="A52" s="1">
        <v>9</v>
      </c>
      <c r="B52" s="1" t="s">
        <v>52</v>
      </c>
      <c r="C52" s="1">
        <v>74685</v>
      </c>
      <c r="D52" s="1">
        <v>455.14247573140517</v>
      </c>
      <c r="E52" s="1">
        <v>816.25759950437885</v>
      </c>
      <c r="F52" s="1">
        <v>2623.7878711923408</v>
      </c>
      <c r="G52" s="1">
        <v>1858.6935368978877</v>
      </c>
      <c r="H52" s="1">
        <v>39478.914690015161</v>
      </c>
      <c r="I52" s="1">
        <v>46664.679507263842</v>
      </c>
      <c r="J52" s="1">
        <v>28349.95941621477</v>
      </c>
      <c r="K52" s="4">
        <f t="shared" si="0"/>
        <v>0.97534683734527206</v>
      </c>
      <c r="L52" s="4">
        <f t="shared" si="1"/>
        <v>5.622642004396325</v>
      </c>
    </row>
    <row r="53" spans="1:12" x14ac:dyDescent="0.25">
      <c r="A53" s="1">
        <v>9</v>
      </c>
      <c r="B53" s="1" t="s">
        <v>53</v>
      </c>
      <c r="C53" s="1">
        <v>126077</v>
      </c>
      <c r="D53" s="1">
        <v>905.76192326911337</v>
      </c>
      <c r="E53" s="1">
        <v>1600.1526832027132</v>
      </c>
      <c r="F53" s="1">
        <v>1839.6926908159294</v>
      </c>
      <c r="G53" s="1">
        <v>1410.3861974508438</v>
      </c>
      <c r="H53" s="1">
        <v>38587.552055648914</v>
      </c>
      <c r="I53" s="1">
        <v>48068.395083956631</v>
      </c>
      <c r="J53" s="1">
        <v>27790.564179033448</v>
      </c>
      <c r="K53" s="4">
        <f t="shared" si="0"/>
        <v>1.8843190451586798</v>
      </c>
      <c r="L53" s="4">
        <f t="shared" si="1"/>
        <v>3.8272396812972596</v>
      </c>
    </row>
    <row r="54" spans="1:12" x14ac:dyDescent="0.25">
      <c r="A54" s="1">
        <v>9</v>
      </c>
      <c r="B54" s="1" t="s">
        <v>54</v>
      </c>
      <c r="C54" s="1">
        <v>881958</v>
      </c>
      <c r="D54" s="1">
        <v>156.38950067917068</v>
      </c>
      <c r="E54" s="1">
        <v>563.19120434661966</v>
      </c>
      <c r="F54" s="1">
        <v>1491.9596567183467</v>
      </c>
      <c r="G54" s="1">
        <v>1307.7871206458863</v>
      </c>
      <c r="H54" s="1">
        <v>41666.674033529329</v>
      </c>
      <c r="I54" s="1">
        <v>45980.151977758578</v>
      </c>
      <c r="J54" s="1">
        <v>28127.673978806248</v>
      </c>
      <c r="K54" s="4">
        <f t="shared" si="0"/>
        <v>0.34012393163645716</v>
      </c>
      <c r="L54" s="4">
        <f t="shared" si="1"/>
        <v>3.2447906162642397</v>
      </c>
    </row>
    <row r="55" spans="1:12" x14ac:dyDescent="0.25">
      <c r="A55" s="1">
        <v>10</v>
      </c>
      <c r="B55" s="1" t="s">
        <v>55</v>
      </c>
      <c r="C55" s="1">
        <v>207778</v>
      </c>
      <c r="D55" s="1">
        <v>796.26693028135799</v>
      </c>
      <c r="E55" s="1">
        <v>2261.3521057001954</v>
      </c>
      <c r="F55" s="1">
        <v>1636.2758422932168</v>
      </c>
      <c r="G55" s="1">
        <v>1528.9091990849761</v>
      </c>
      <c r="H55" s="1">
        <v>51960.594629154424</v>
      </c>
      <c r="I55" s="1">
        <v>74996.801639249577</v>
      </c>
      <c r="J55" s="1">
        <v>43071.852313526935</v>
      </c>
      <c r="K55" s="4">
        <f t="shared" si="0"/>
        <v>1.0617345178419337</v>
      </c>
      <c r="L55" s="4">
        <f t="shared" si="1"/>
        <v>2.1817941652552713</v>
      </c>
    </row>
    <row r="56" spans="1:12" x14ac:dyDescent="0.25">
      <c r="A56" s="1">
        <v>10</v>
      </c>
      <c r="B56" s="1" t="s">
        <v>58</v>
      </c>
      <c r="C56" s="1">
        <v>58210</v>
      </c>
      <c r="D56" s="1">
        <v>750.57569146194817</v>
      </c>
      <c r="E56" s="1">
        <v>1167.4133470399597</v>
      </c>
      <c r="F56" s="1">
        <v>2031.3930692320907</v>
      </c>
      <c r="G56" s="1">
        <v>1478.8088274354275</v>
      </c>
      <c r="H56" s="1">
        <v>53746.529478611912</v>
      </c>
      <c r="I56" s="1">
        <v>69887.286170761043</v>
      </c>
      <c r="J56" s="1">
        <v>38977.532314035387</v>
      </c>
      <c r="K56" s="4">
        <f t="shared" si="0"/>
        <v>1.0739803082752537</v>
      </c>
      <c r="L56" s="4">
        <f t="shared" si="1"/>
        <v>2.9066704125105534</v>
      </c>
    </row>
    <row r="57" spans="1:12" x14ac:dyDescent="0.25">
      <c r="A57" s="1">
        <v>10</v>
      </c>
      <c r="B57" s="1" t="s">
        <v>56</v>
      </c>
      <c r="C57" s="1">
        <v>109221</v>
      </c>
      <c r="D57" s="1">
        <v>1006.7557264628596</v>
      </c>
      <c r="E57" s="1">
        <v>1799.8233142767347</v>
      </c>
      <c r="F57" s="1">
        <v>1909.7221719266438</v>
      </c>
      <c r="G57" s="1">
        <v>1442.3450535717052</v>
      </c>
      <c r="H57" s="1">
        <v>42591.728534073118</v>
      </c>
      <c r="I57" s="1">
        <v>75590.378809935821</v>
      </c>
      <c r="J57" s="1">
        <v>46568.242444218602</v>
      </c>
      <c r="K57" s="4">
        <f t="shared" si="0"/>
        <v>1.3318569668690807</v>
      </c>
      <c r="L57" s="4">
        <f t="shared" si="1"/>
        <v>2.5264090509831187</v>
      </c>
    </row>
    <row r="58" spans="1:12" x14ac:dyDescent="0.25">
      <c r="A58" s="1">
        <v>10</v>
      </c>
      <c r="B58" s="1" t="s">
        <v>57</v>
      </c>
      <c r="C58" s="1">
        <v>827403</v>
      </c>
      <c r="D58" s="1">
        <v>271.99651850428387</v>
      </c>
      <c r="E58" s="1">
        <v>1116.6306518492775</v>
      </c>
      <c r="F58" s="1">
        <v>1567.4649744683068</v>
      </c>
      <c r="G58" s="1">
        <v>1410.5537100106876</v>
      </c>
      <c r="H58" s="1">
        <v>50506.670844804394</v>
      </c>
      <c r="I58" s="1">
        <v>75667.033995525766</v>
      </c>
      <c r="J58" s="1">
        <v>46050.709503107915</v>
      </c>
      <c r="K58" s="4">
        <f t="shared" si="0"/>
        <v>0.35946501949629373</v>
      </c>
      <c r="L58" s="4">
        <f t="shared" si="1"/>
        <v>2.0715295574569392</v>
      </c>
    </row>
  </sheetData>
  <mergeCells count="3">
    <mergeCell ref="A1:D1"/>
    <mergeCell ref="D2:E2"/>
    <mergeCell ref="F2:G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B7" workbookViewId="0">
      <selection activeCell="H28" sqref="H28"/>
    </sheetView>
  </sheetViews>
  <sheetFormatPr baseColWidth="10" defaultColWidth="11" defaultRowHeight="13.2" x14ac:dyDescent="0.25"/>
  <cols>
    <col min="1" max="1" width="14.109375" style="1" bestFit="1" customWidth="1"/>
    <col min="2" max="2" width="18.88671875" style="1" bestFit="1" customWidth="1"/>
    <col min="3" max="3" width="7.6640625" style="1" bestFit="1" customWidth="1"/>
    <col min="4" max="4" width="7.21875" style="1" bestFit="1" customWidth="1"/>
    <col min="5" max="5" width="7.6640625" style="1" bestFit="1" customWidth="1"/>
    <col min="6" max="6" width="7.21875" style="1" bestFit="1" customWidth="1"/>
    <col min="7" max="7" width="7.6640625" style="1" bestFit="1" customWidth="1"/>
    <col min="8" max="10" width="9.44140625" style="1" bestFit="1" customWidth="1"/>
    <col min="11" max="16384" width="11" style="3"/>
  </cols>
  <sheetData>
    <row r="1" spans="1:13" ht="39" customHeight="1" x14ac:dyDescent="0.25">
      <c r="A1" s="9" t="s">
        <v>16</v>
      </c>
      <c r="B1" s="10"/>
      <c r="C1" s="10"/>
      <c r="D1" s="10"/>
    </row>
    <row r="2" spans="1:13" ht="66" x14ac:dyDescent="0.25">
      <c r="A2" s="2" t="s">
        <v>5</v>
      </c>
      <c r="B2" s="1" t="s">
        <v>6</v>
      </c>
      <c r="C2" s="1" t="s">
        <v>7</v>
      </c>
      <c r="D2" s="11" t="s">
        <v>13</v>
      </c>
      <c r="E2" s="11"/>
      <c r="F2" s="11" t="s">
        <v>14</v>
      </c>
      <c r="G2" s="11"/>
      <c r="H2" s="1" t="s">
        <v>8</v>
      </c>
      <c r="I2" s="1" t="s">
        <v>9</v>
      </c>
      <c r="J2" s="1" t="s">
        <v>10</v>
      </c>
    </row>
    <row r="3" spans="1:13" ht="26.4" x14ac:dyDescent="0.25">
      <c r="D3" s="2" t="s">
        <v>11</v>
      </c>
      <c r="E3" s="2" t="s">
        <v>12</v>
      </c>
      <c r="F3" s="2" t="s">
        <v>11</v>
      </c>
      <c r="G3" s="2" t="s">
        <v>12</v>
      </c>
      <c r="H3" s="2" t="s">
        <v>11</v>
      </c>
      <c r="I3" s="2" t="s">
        <v>11</v>
      </c>
      <c r="J3" s="2" t="s">
        <v>11</v>
      </c>
      <c r="K3" s="3" t="s">
        <v>17</v>
      </c>
      <c r="L3" s="3" t="s">
        <v>18</v>
      </c>
    </row>
    <row r="4" spans="1:13" x14ac:dyDescent="0.25">
      <c r="B4" s="1" t="s">
        <v>0</v>
      </c>
      <c r="C4" s="1">
        <v>11063512</v>
      </c>
      <c r="D4" s="1">
        <v>374.02553579369732</v>
      </c>
      <c r="E4" s="1">
        <v>1191.0707215770697</v>
      </c>
      <c r="F4" s="1">
        <v>1498.3410090647526</v>
      </c>
      <c r="G4" s="1">
        <v>1284.9416942242376</v>
      </c>
      <c r="H4" s="1">
        <v>34214.831598098695</v>
      </c>
      <c r="I4" s="1">
        <v>36659.218131638489</v>
      </c>
      <c r="J4" s="1">
        <v>20721.60388021453</v>
      </c>
      <c r="K4" s="4">
        <f>(D4)*100/I4</f>
        <v>1.0202769040262132</v>
      </c>
      <c r="L4" s="4">
        <f>(F4)*100/I4</f>
        <v>4.0872148546223892</v>
      </c>
      <c r="M4" s="4">
        <f>(D4+F4)*100/I4</f>
        <v>5.1074917586486031</v>
      </c>
    </row>
    <row r="5" spans="1:13" x14ac:dyDescent="0.25">
      <c r="B5" s="1" t="s">
        <v>1</v>
      </c>
      <c r="C5" s="1">
        <v>2188216</v>
      </c>
      <c r="D5" s="1">
        <v>623.10424892240974</v>
      </c>
      <c r="E5" s="1">
        <v>1640.2777000363392</v>
      </c>
      <c r="F5" s="1">
        <v>1753.7658464621406</v>
      </c>
      <c r="G5" s="1">
        <v>1371.339127650928</v>
      </c>
      <c r="H5" s="1">
        <v>35865.191322025406</v>
      </c>
      <c r="I5" s="1">
        <v>38820.663327112132</v>
      </c>
      <c r="J5" s="1">
        <v>20533.712679187065</v>
      </c>
      <c r="K5" s="4">
        <f>(D5)*100/I5</f>
        <v>1.6050839823935652</v>
      </c>
      <c r="L5" s="4">
        <f>(F5)*100/I5</f>
        <v>4.5176091703650014</v>
      </c>
    </row>
    <row r="6" spans="1:13" x14ac:dyDescent="0.25">
      <c r="B6" s="1" t="s">
        <v>2</v>
      </c>
      <c r="C6" s="1">
        <v>617578</v>
      </c>
      <c r="D6" s="1">
        <v>747.68745706615186</v>
      </c>
      <c r="E6" s="1">
        <v>1814.2001548919175</v>
      </c>
      <c r="F6" s="1">
        <v>1833.9158446512022</v>
      </c>
      <c r="G6" s="1">
        <v>1615.3339257233374</v>
      </c>
      <c r="H6" s="1">
        <v>36181.512257833994</v>
      </c>
      <c r="I6" s="1">
        <v>37914.625247337179</v>
      </c>
      <c r="J6" s="1">
        <v>20260.372659000157</v>
      </c>
      <c r="K6" s="4">
        <f>(D6)*100/I6</f>
        <v>1.9720291370113527</v>
      </c>
      <c r="L6" s="4">
        <f>(F6)*100/I6</f>
        <v>4.8369615489737745</v>
      </c>
    </row>
    <row r="7" spans="1:13" x14ac:dyDescent="0.25">
      <c r="B7" s="1" t="s">
        <v>3</v>
      </c>
      <c r="C7" s="1">
        <v>1813190</v>
      </c>
      <c r="D7" s="1">
        <v>656.58014826907277</v>
      </c>
      <c r="E7" s="1">
        <v>1376.6060726279629</v>
      </c>
      <c r="F7" s="1">
        <v>1543.4059077757984</v>
      </c>
      <c r="G7" s="1">
        <v>1230.3138268043108</v>
      </c>
      <c r="H7" s="1">
        <v>30178.692272569784</v>
      </c>
      <c r="I7" s="1">
        <v>32103.309191535362</v>
      </c>
      <c r="J7" s="1">
        <v>17934.613624606358</v>
      </c>
      <c r="K7" s="4">
        <f>(D7)*100/I7</f>
        <v>2.0452101817659112</v>
      </c>
      <c r="L7" s="4">
        <f>(F7)*100/I7</f>
        <v>4.8076224745788707</v>
      </c>
    </row>
    <row r="8" spans="1:13" x14ac:dyDescent="0.25">
      <c r="B8" s="1" t="s">
        <v>4</v>
      </c>
      <c r="C8" s="1">
        <v>6444528</v>
      </c>
      <c r="D8" s="1">
        <v>174.14610239881026</v>
      </c>
      <c r="E8" s="1">
        <v>759.23750289034001</v>
      </c>
      <c r="F8" s="1">
        <v>1366.7751945479947</v>
      </c>
      <c r="G8" s="1">
        <v>1212.08848821523</v>
      </c>
      <c r="H8" s="1">
        <v>34601.57290817226</v>
      </c>
      <c r="I8" s="1">
        <v>37086.822411664594</v>
      </c>
      <c r="J8" s="1">
        <v>21613.730603699758</v>
      </c>
      <c r="K8" s="4">
        <f>(D8)*100/I8</f>
        <v>0.46956328710447193</v>
      </c>
      <c r="L8" s="4">
        <f>(F8)*100/I8</f>
        <v>3.6853391735122472</v>
      </c>
    </row>
    <row r="9" spans="1:13" x14ac:dyDescent="0.25">
      <c r="K9" s="3" t="s">
        <v>17</v>
      </c>
      <c r="L9" s="3" t="s">
        <v>18</v>
      </c>
    </row>
    <row r="10" spans="1:13" x14ac:dyDescent="0.25">
      <c r="A10" s="1">
        <v>1</v>
      </c>
      <c r="B10" s="1" t="s">
        <v>0</v>
      </c>
      <c r="C10" s="1">
        <v>438673</v>
      </c>
      <c r="D10" s="1">
        <v>302.88089788977214</v>
      </c>
      <c r="E10" s="1">
        <v>753.47180105607606</v>
      </c>
      <c r="F10" s="1">
        <v>1092.0061456711489</v>
      </c>
      <c r="G10" s="1">
        <v>1145.040658069767</v>
      </c>
      <c r="H10" s="1">
        <v>20675.92657137692</v>
      </c>
      <c r="I10" s="1">
        <v>12635.715660640159</v>
      </c>
      <c r="J10" s="1">
        <v>6356.9049679373929</v>
      </c>
      <c r="K10" s="4">
        <f t="shared" ref="K10:K43" si="0">(D10)*100/I10</f>
        <v>2.3970221080016563</v>
      </c>
      <c r="L10" s="4">
        <f t="shared" ref="L10:L43" si="1">(F10)*100/I10</f>
        <v>8.6422184148438266</v>
      </c>
    </row>
    <row r="11" spans="1:13" x14ac:dyDescent="0.25">
      <c r="A11" s="1">
        <v>2</v>
      </c>
      <c r="B11" s="1" t="s">
        <v>0</v>
      </c>
      <c r="C11" s="1">
        <v>715093</v>
      </c>
      <c r="D11" s="1">
        <v>394.19487221941762</v>
      </c>
      <c r="E11" s="1">
        <v>1493.3163604666947</v>
      </c>
      <c r="F11" s="1">
        <v>1143.4154593038947</v>
      </c>
      <c r="G11" s="1">
        <v>1163.8879333546297</v>
      </c>
      <c r="H11" s="1">
        <v>24681.450061672811</v>
      </c>
      <c r="I11" s="1">
        <v>19051.604475222102</v>
      </c>
      <c r="J11" s="1">
        <v>9632.1600015662298</v>
      </c>
      <c r="K11" s="4">
        <f t="shared" si="0"/>
        <v>2.0690901531789336</v>
      </c>
      <c r="L11" s="4">
        <f t="shared" si="1"/>
        <v>6.001675401098022</v>
      </c>
    </row>
    <row r="12" spans="1:13" x14ac:dyDescent="0.25">
      <c r="A12" s="1">
        <v>3</v>
      </c>
      <c r="B12" s="1" t="s">
        <v>0</v>
      </c>
      <c r="C12" s="1">
        <v>950428</v>
      </c>
      <c r="D12" s="1">
        <v>372.95417837016583</v>
      </c>
      <c r="E12" s="1">
        <v>1133.008349300753</v>
      </c>
      <c r="F12" s="1">
        <v>1293.7616123683224</v>
      </c>
      <c r="G12" s="1">
        <v>1117.6113356318549</v>
      </c>
      <c r="H12" s="1">
        <v>27069.437240790743</v>
      </c>
      <c r="I12" s="1">
        <v>22708.437550240524</v>
      </c>
      <c r="J12" s="1">
        <v>11698.854929568573</v>
      </c>
      <c r="K12" s="4">
        <f t="shared" si="0"/>
        <v>1.6423594866226963</v>
      </c>
      <c r="L12" s="4">
        <f t="shared" si="1"/>
        <v>5.6972726965736094</v>
      </c>
    </row>
    <row r="13" spans="1:13" x14ac:dyDescent="0.25">
      <c r="A13" s="1">
        <v>4</v>
      </c>
      <c r="B13" s="1" t="s">
        <v>0</v>
      </c>
      <c r="C13" s="1">
        <v>1038026</v>
      </c>
      <c r="D13" s="1">
        <v>342.2669031411545</v>
      </c>
      <c r="E13" s="1">
        <v>1095.8383811892165</v>
      </c>
      <c r="F13" s="1">
        <v>1382.3917108049311</v>
      </c>
      <c r="G13" s="1">
        <v>1135.7525937734508</v>
      </c>
      <c r="H13" s="1">
        <v>29517.125672902625</v>
      </c>
      <c r="I13" s="1">
        <v>26131.184031035831</v>
      </c>
      <c r="J13" s="1">
        <v>13569.448494546379</v>
      </c>
      <c r="K13" s="4">
        <f t="shared" si="0"/>
        <v>1.3098025054457785</v>
      </c>
      <c r="L13" s="4">
        <f t="shared" si="1"/>
        <v>5.2901992851264366</v>
      </c>
    </row>
    <row r="14" spans="1:13" x14ac:dyDescent="0.25">
      <c r="A14" s="1">
        <v>5</v>
      </c>
      <c r="B14" s="1" t="s">
        <v>0</v>
      </c>
      <c r="C14" s="1">
        <v>1239257</v>
      </c>
      <c r="D14" s="1">
        <v>369.40040211191058</v>
      </c>
      <c r="E14" s="1">
        <v>897.24869672577177</v>
      </c>
      <c r="F14" s="1">
        <v>1496.4967374321873</v>
      </c>
      <c r="G14" s="1">
        <v>1216.8661421482675</v>
      </c>
      <c r="H14" s="1">
        <v>30332.757612271755</v>
      </c>
      <c r="I14" s="1">
        <v>28525.231260343899</v>
      </c>
      <c r="J14" s="1">
        <v>15335.556279286702</v>
      </c>
      <c r="K14" s="4">
        <f t="shared" si="0"/>
        <v>1.2949952929056714</v>
      </c>
      <c r="L14" s="4">
        <f t="shared" si="1"/>
        <v>5.2462212270041579</v>
      </c>
    </row>
    <row r="15" spans="1:13" x14ac:dyDescent="0.25">
      <c r="A15" s="1">
        <v>6</v>
      </c>
      <c r="B15" s="1" t="s">
        <v>0</v>
      </c>
      <c r="C15" s="1">
        <v>1311186</v>
      </c>
      <c r="D15" s="1">
        <v>424.3573219970317</v>
      </c>
      <c r="E15" s="1">
        <v>1299.1674063647615</v>
      </c>
      <c r="F15" s="1">
        <v>1545.59352464105</v>
      </c>
      <c r="G15" s="1">
        <v>1177.3068134362995</v>
      </c>
      <c r="H15" s="1">
        <v>31938.079954020224</v>
      </c>
      <c r="I15" s="1">
        <v>31070.302385778981</v>
      </c>
      <c r="J15" s="1">
        <v>17339.279910706795</v>
      </c>
      <c r="K15" s="4">
        <f t="shared" si="0"/>
        <v>1.365797206374348</v>
      </c>
      <c r="L15" s="4">
        <f t="shared" si="1"/>
        <v>4.9745042885339767</v>
      </c>
    </row>
    <row r="16" spans="1:13" x14ac:dyDescent="0.25">
      <c r="A16" s="1">
        <v>7</v>
      </c>
      <c r="B16" s="1" t="s">
        <v>0</v>
      </c>
      <c r="C16" s="1">
        <v>1409315</v>
      </c>
      <c r="D16" s="1">
        <v>418.69822905454066</v>
      </c>
      <c r="E16" s="1">
        <v>1357.234104289055</v>
      </c>
      <c r="F16" s="1">
        <v>1597.0410629206385</v>
      </c>
      <c r="G16" s="1">
        <v>1259.169182306438</v>
      </c>
      <c r="H16" s="1">
        <v>33780.898410699563</v>
      </c>
      <c r="I16" s="1">
        <v>35645.665084101143</v>
      </c>
      <c r="J16" s="1">
        <v>19767.874218325924</v>
      </c>
      <c r="K16" s="4">
        <f t="shared" si="0"/>
        <v>1.1746119144268414</v>
      </c>
      <c r="L16" s="4">
        <f t="shared" si="1"/>
        <v>4.4803233693427673</v>
      </c>
    </row>
    <row r="17" spans="1:13" x14ac:dyDescent="0.25">
      <c r="A17" s="1">
        <v>8</v>
      </c>
      <c r="B17" s="1" t="s">
        <v>0</v>
      </c>
      <c r="C17" s="1">
        <v>1373895</v>
      </c>
      <c r="D17" s="1">
        <v>296.52057567718055</v>
      </c>
      <c r="E17" s="1">
        <v>1054.4017435042208</v>
      </c>
      <c r="F17" s="1">
        <v>1626.9860474781553</v>
      </c>
      <c r="G17" s="1">
        <v>1429.4470931515648</v>
      </c>
      <c r="H17" s="1">
        <v>36831.409280352957</v>
      </c>
      <c r="I17" s="1">
        <v>40490.549412436907</v>
      </c>
      <c r="J17" s="1">
        <v>22931.022118866433</v>
      </c>
      <c r="K17" s="4">
        <f t="shared" si="0"/>
        <v>0.73232045497041964</v>
      </c>
      <c r="L17" s="4">
        <f t="shared" si="1"/>
        <v>4.0181871352390619</v>
      </c>
    </row>
    <row r="18" spans="1:13" x14ac:dyDescent="0.25">
      <c r="A18" s="1">
        <v>9</v>
      </c>
      <c r="B18" s="1" t="s">
        <v>0</v>
      </c>
      <c r="C18" s="1">
        <v>1385027</v>
      </c>
      <c r="D18" s="1">
        <v>330.48430888350913</v>
      </c>
      <c r="E18" s="1">
        <v>1007.2425946506534</v>
      </c>
      <c r="F18" s="1">
        <v>1649.6161166677614</v>
      </c>
      <c r="G18" s="1">
        <v>1392.5435657628313</v>
      </c>
      <c r="H18" s="1">
        <v>41447.715167485745</v>
      </c>
      <c r="I18" s="1">
        <v>47101.40389393131</v>
      </c>
      <c r="J18" s="1">
        <v>28058.785332704705</v>
      </c>
      <c r="K18" s="4">
        <f t="shared" si="0"/>
        <v>0.70164428565172721</v>
      </c>
      <c r="L18" s="4">
        <f t="shared" si="1"/>
        <v>3.5022652836050669</v>
      </c>
    </row>
    <row r="19" spans="1:13" x14ac:dyDescent="0.25">
      <c r="A19" s="1">
        <v>10</v>
      </c>
      <c r="B19" s="1" t="s">
        <v>0</v>
      </c>
      <c r="C19" s="1">
        <v>1202612</v>
      </c>
      <c r="D19" s="1">
        <v>452.47125742966142</v>
      </c>
      <c r="E19" s="1">
        <v>1475.3127933295766</v>
      </c>
      <c r="F19" s="1">
        <v>1632.8928200699813</v>
      </c>
      <c r="G19" s="1">
        <v>1444.0015906308331</v>
      </c>
      <c r="H19" s="1">
        <v>50195.853750860741</v>
      </c>
      <c r="I19" s="1">
        <v>75264.517626632689</v>
      </c>
      <c r="J19" s="1">
        <v>45240.685016447533</v>
      </c>
      <c r="K19" s="4">
        <f t="shared" si="0"/>
        <v>0.60117472575091935</v>
      </c>
      <c r="L19" s="4">
        <f t="shared" si="1"/>
        <v>2.1695386771364555</v>
      </c>
    </row>
    <row r="20" spans="1:13" x14ac:dyDescent="0.25">
      <c r="K20" s="3" t="s">
        <v>17</v>
      </c>
      <c r="L20" s="3" t="s">
        <v>18</v>
      </c>
    </row>
    <row r="21" spans="1:13" hidden="1" x14ac:dyDescent="0.25">
      <c r="A21" s="1">
        <v>1</v>
      </c>
      <c r="B21" s="1" t="s">
        <v>19</v>
      </c>
      <c r="C21" s="1">
        <v>62324</v>
      </c>
      <c r="D21" s="1">
        <v>683.21864001026881</v>
      </c>
      <c r="E21" s="1">
        <v>1363.0793391754487</v>
      </c>
      <c r="F21" s="1">
        <v>1224.4947468070084</v>
      </c>
      <c r="G21" s="1">
        <v>1187.3785912401449</v>
      </c>
      <c r="H21" s="1">
        <v>20105.02813038617</v>
      </c>
      <c r="I21" s="1">
        <v>11952.655862909955</v>
      </c>
      <c r="J21" s="1">
        <v>5820.4625505423273</v>
      </c>
      <c r="K21" s="4">
        <f t="shared" si="0"/>
        <v>5.7160404168445176</v>
      </c>
      <c r="L21" s="4">
        <f t="shared" si="1"/>
        <v>10.244541136725214</v>
      </c>
    </row>
    <row r="22" spans="1:13" hidden="1" x14ac:dyDescent="0.25">
      <c r="A22" s="1">
        <v>1</v>
      </c>
      <c r="B22" s="1" t="s">
        <v>20</v>
      </c>
      <c r="C22" s="1">
        <v>2116</v>
      </c>
      <c r="D22" s="1">
        <v>996.36625708884685</v>
      </c>
      <c r="E22" s="1">
        <v>1034.0412855457578</v>
      </c>
      <c r="F22" s="1">
        <v>514.67294896030239</v>
      </c>
      <c r="G22" s="1">
        <v>264.30275178734587</v>
      </c>
      <c r="H22" s="1">
        <v>17872.172258979204</v>
      </c>
      <c r="I22" s="1">
        <v>9208.12854442344</v>
      </c>
      <c r="J22" s="1">
        <v>7083.1701323251418</v>
      </c>
      <c r="K22" s="4">
        <f t="shared" si="0"/>
        <v>10.820507688201845</v>
      </c>
      <c r="L22" s="4">
        <f t="shared" si="1"/>
        <v>5.5893327995729916</v>
      </c>
    </row>
    <row r="23" spans="1:13" x14ac:dyDescent="0.25">
      <c r="K23" s="4"/>
      <c r="L23" s="4" t="s">
        <v>70</v>
      </c>
      <c r="M23" s="3" t="s">
        <v>71</v>
      </c>
    </row>
    <row r="24" spans="1:13" ht="12.75" customHeight="1" x14ac:dyDescent="0.25">
      <c r="A24" s="1">
        <v>1</v>
      </c>
      <c r="B24" s="1" t="s">
        <v>59</v>
      </c>
      <c r="C24" s="1">
        <v>92233</v>
      </c>
      <c r="D24" s="1">
        <v>446.78795658820599</v>
      </c>
      <c r="E24" s="1">
        <v>683.0953460748409</v>
      </c>
      <c r="F24" s="1">
        <v>1004.1332546919216</v>
      </c>
      <c r="G24" s="1">
        <v>1027.5965280137959</v>
      </c>
      <c r="H24" s="1">
        <v>20001.896487739683</v>
      </c>
      <c r="I24" s="1">
        <v>11765.06079169061</v>
      </c>
      <c r="J24" s="1">
        <v>6053.3578003534531</v>
      </c>
      <c r="K24" s="4">
        <f t="shared" si="0"/>
        <v>3.7975830681959755</v>
      </c>
      <c r="L24" s="4">
        <f t="shared" si="1"/>
        <v>8.5348751907947449</v>
      </c>
      <c r="M24" s="4">
        <f>L25</f>
        <v>8.3666821355263803</v>
      </c>
    </row>
    <row r="25" spans="1:13" hidden="1" x14ac:dyDescent="0.25">
      <c r="A25" s="1">
        <v>1</v>
      </c>
      <c r="B25" s="1" t="s">
        <v>22</v>
      </c>
      <c r="C25" s="1">
        <v>282000</v>
      </c>
      <c r="D25" s="1">
        <v>166.5526560283688</v>
      </c>
      <c r="E25" s="1">
        <v>500.93793444962364</v>
      </c>
      <c r="F25" s="1">
        <v>1095.7976273049644</v>
      </c>
      <c r="G25" s="1">
        <v>1171.8157428682484</v>
      </c>
      <c r="H25" s="1">
        <v>21043.590526218959</v>
      </c>
      <c r="I25" s="1">
        <v>13097.158581560283</v>
      </c>
      <c r="J25" s="1">
        <v>6569.2933581560283</v>
      </c>
      <c r="K25" s="4">
        <f t="shared" si="0"/>
        <v>1.2716701488432856</v>
      </c>
      <c r="L25" s="4">
        <f t="shared" si="1"/>
        <v>8.3666821355263803</v>
      </c>
      <c r="M25" s="4"/>
    </row>
    <row r="26" spans="1:13" hidden="1" x14ac:dyDescent="0.25">
      <c r="A26" s="1">
        <v>2</v>
      </c>
      <c r="B26" s="1" t="s">
        <v>23</v>
      </c>
      <c r="C26" s="1">
        <v>116179</v>
      </c>
      <c r="D26" s="1">
        <v>860.83038690296871</v>
      </c>
      <c r="E26" s="1">
        <v>2823.1557177583804</v>
      </c>
      <c r="F26" s="1">
        <v>1495.8360533314972</v>
      </c>
      <c r="G26" s="1">
        <v>1502.9400233414187</v>
      </c>
      <c r="H26" s="1">
        <v>22631.394081013812</v>
      </c>
      <c r="I26" s="1">
        <v>18909.90093734668</v>
      </c>
      <c r="J26" s="1">
        <v>9608.3947357095512</v>
      </c>
      <c r="K26" s="4">
        <f t="shared" si="0"/>
        <v>4.5522733818390648</v>
      </c>
      <c r="L26" s="4">
        <f t="shared" si="1"/>
        <v>7.9103325728018525</v>
      </c>
      <c r="M26" s="4">
        <f>L27</f>
        <v>6.9758446843692772</v>
      </c>
    </row>
    <row r="27" spans="1:13" hidden="1" x14ac:dyDescent="0.25">
      <c r="A27" s="1">
        <v>2</v>
      </c>
      <c r="B27" s="1" t="s">
        <v>24</v>
      </c>
      <c r="C27" s="1">
        <v>44236</v>
      </c>
      <c r="D27" s="1">
        <v>528.14938511619494</v>
      </c>
      <c r="E27" s="1">
        <v>789.63138775090886</v>
      </c>
      <c r="F27" s="1">
        <v>1342.2291875395604</v>
      </c>
      <c r="G27" s="1">
        <v>1240.7184546160502</v>
      </c>
      <c r="H27" s="1">
        <v>27250.428602947828</v>
      </c>
      <c r="I27" s="1">
        <v>19241.099082195498</v>
      </c>
      <c r="J27" s="1">
        <v>9639.6886698616509</v>
      </c>
      <c r="K27" s="4">
        <f t="shared" si="0"/>
        <v>2.7449023720527022</v>
      </c>
      <c r="L27" s="4">
        <f t="shared" si="1"/>
        <v>6.9758446843692772</v>
      </c>
      <c r="M27" s="4"/>
    </row>
    <row r="28" spans="1:13" x14ac:dyDescent="0.25">
      <c r="A28" s="1">
        <v>2</v>
      </c>
      <c r="B28" s="1" t="s">
        <v>60</v>
      </c>
      <c r="C28" s="1">
        <v>151526</v>
      </c>
      <c r="D28" s="1">
        <v>594.02225334266075</v>
      </c>
      <c r="E28" s="1">
        <v>1728.7983803792285</v>
      </c>
      <c r="F28" s="1">
        <v>1179.0731997149003</v>
      </c>
      <c r="G28" s="1">
        <v>1187.8878684208187</v>
      </c>
      <c r="H28" s="1">
        <v>21568.586290972213</v>
      </c>
      <c r="I28" s="1">
        <v>19644.102088090494</v>
      </c>
      <c r="J28" s="1">
        <v>9806.6327494951365</v>
      </c>
      <c r="K28" s="4">
        <f t="shared" si="0"/>
        <v>3.0239216365241499</v>
      </c>
      <c r="L28" s="4">
        <f t="shared" si="1"/>
        <v>6.0021740593057169</v>
      </c>
      <c r="M28" s="4">
        <f>L29</f>
        <v>5.340556268405896</v>
      </c>
    </row>
    <row r="29" spans="1:13" hidden="1" x14ac:dyDescent="0.25">
      <c r="A29" s="1">
        <v>2</v>
      </c>
      <c r="B29" s="1" t="s">
        <v>26</v>
      </c>
      <c r="C29" s="1">
        <v>403152</v>
      </c>
      <c r="D29" s="1">
        <v>169.91742092312577</v>
      </c>
      <c r="E29" s="1">
        <v>580.41952067257091</v>
      </c>
      <c r="F29" s="1">
        <v>1006.6390795531215</v>
      </c>
      <c r="G29" s="1">
        <v>996.63419752628886</v>
      </c>
      <c r="H29" s="1">
        <v>26160.326303746071</v>
      </c>
      <c r="I29" s="1">
        <v>18848.955594912091</v>
      </c>
      <c r="J29" s="1">
        <v>9572.6063569075686</v>
      </c>
      <c r="K29" s="4">
        <f t="shared" si="0"/>
        <v>0.90146862550300499</v>
      </c>
      <c r="L29" s="4">
        <f t="shared" si="1"/>
        <v>5.340556268405896</v>
      </c>
      <c r="M29" s="4"/>
    </row>
    <row r="30" spans="1:13" hidden="1" x14ac:dyDescent="0.25">
      <c r="A30" s="1">
        <v>3</v>
      </c>
      <c r="B30" s="1" t="s">
        <v>27</v>
      </c>
      <c r="C30" s="1">
        <v>182624</v>
      </c>
      <c r="D30" s="1">
        <v>726.25014455931318</v>
      </c>
      <c r="E30" s="1">
        <v>2117.5606820422795</v>
      </c>
      <c r="F30" s="1">
        <v>1531.3919775056945</v>
      </c>
      <c r="G30" s="1">
        <v>1080.4277907791013</v>
      </c>
      <c r="H30" s="1">
        <v>28833.200769559313</v>
      </c>
      <c r="I30" s="1">
        <v>24459.913434159804</v>
      </c>
      <c r="J30" s="1">
        <v>11716.526776327317</v>
      </c>
      <c r="K30" s="4">
        <f t="shared" si="0"/>
        <v>2.9691443778580968</v>
      </c>
      <c r="L30" s="4">
        <f t="shared" si="1"/>
        <v>6.2608233738350414</v>
      </c>
      <c r="M30" s="4">
        <f>L31</f>
        <v>4.7848746731203686</v>
      </c>
    </row>
    <row r="31" spans="1:13" hidden="1" x14ac:dyDescent="0.25">
      <c r="A31" s="1">
        <v>3</v>
      </c>
      <c r="B31" s="1" t="s">
        <v>28</v>
      </c>
      <c r="C31" s="1">
        <v>41954</v>
      </c>
      <c r="D31" s="1">
        <v>228.84802402631453</v>
      </c>
      <c r="E31" s="1">
        <v>528.86969894584661</v>
      </c>
      <c r="F31" s="1">
        <v>1080.7900300328931</v>
      </c>
      <c r="G31" s="1">
        <v>1017.9951178309623</v>
      </c>
      <c r="H31" s="1">
        <v>24255.738738618486</v>
      </c>
      <c r="I31" s="1">
        <v>22587.635076512372</v>
      </c>
      <c r="J31" s="1">
        <v>11461.985936978595</v>
      </c>
      <c r="K31" s="4">
        <f t="shared" si="0"/>
        <v>1.0131561947548944</v>
      </c>
      <c r="L31" s="4">
        <f t="shared" si="1"/>
        <v>4.7848746731203686</v>
      </c>
      <c r="M31" s="4"/>
    </row>
    <row r="32" spans="1:13" x14ac:dyDescent="0.25">
      <c r="A32" s="1">
        <v>3</v>
      </c>
      <c r="B32" s="1" t="s">
        <v>61</v>
      </c>
      <c r="C32" s="1">
        <v>225673</v>
      </c>
      <c r="D32" s="1">
        <v>624.68167215395727</v>
      </c>
      <c r="E32" s="1">
        <v>1018.7222689185686</v>
      </c>
      <c r="F32" s="1">
        <v>1401.5115495429227</v>
      </c>
      <c r="G32" s="1">
        <v>885.3193911481028</v>
      </c>
      <c r="H32" s="1">
        <v>27249.209480398633</v>
      </c>
      <c r="I32" s="1">
        <v>23123.052992604342</v>
      </c>
      <c r="J32" s="1">
        <v>11717.583601051077</v>
      </c>
      <c r="K32" s="4">
        <f t="shared" si="0"/>
        <v>2.7015536069296511</v>
      </c>
      <c r="L32" s="4">
        <f t="shared" si="1"/>
        <v>6.0611007983728653</v>
      </c>
      <c r="M32" s="4">
        <f>L33</f>
        <v>5.3729511090566913</v>
      </c>
    </row>
    <row r="33" spans="1:13" hidden="1" x14ac:dyDescent="0.25">
      <c r="A33" s="1">
        <v>3</v>
      </c>
      <c r="B33" s="1" t="s">
        <v>30</v>
      </c>
      <c r="C33" s="1">
        <v>500177</v>
      </c>
      <c r="D33" s="1">
        <v>142.47058629245248</v>
      </c>
      <c r="E33" s="1">
        <v>425.84757311211649</v>
      </c>
      <c r="F33" s="1">
        <v>1176.2467134234482</v>
      </c>
      <c r="G33" s="1">
        <v>1209.6273276235772</v>
      </c>
      <c r="H33" s="1">
        <v>26580.351608411151</v>
      </c>
      <c r="I33" s="1">
        <v>21892.004776309186</v>
      </c>
      <c r="J33" s="1">
        <v>11703.820657487249</v>
      </c>
      <c r="K33" s="4">
        <f t="shared" si="0"/>
        <v>0.6507882112588862</v>
      </c>
      <c r="L33" s="4">
        <f t="shared" si="1"/>
        <v>5.3729511090566913</v>
      </c>
      <c r="M33" s="4"/>
    </row>
    <row r="34" spans="1:13" hidden="1" x14ac:dyDescent="0.25">
      <c r="A34" s="1">
        <v>4</v>
      </c>
      <c r="B34" s="1" t="s">
        <v>31</v>
      </c>
      <c r="C34" s="1">
        <v>202349</v>
      </c>
      <c r="D34" s="1">
        <v>354.76417674414012</v>
      </c>
      <c r="E34" s="1">
        <v>657.12399258862843</v>
      </c>
      <c r="F34" s="1">
        <v>1707.3634460264198</v>
      </c>
      <c r="G34" s="1">
        <v>1275.0206559323344</v>
      </c>
      <c r="H34" s="1">
        <v>31283.955448184723</v>
      </c>
      <c r="I34" s="1">
        <v>27223.512130032766</v>
      </c>
      <c r="J34" s="1">
        <v>13548.182165466595</v>
      </c>
      <c r="K34" s="4">
        <f t="shared" si="0"/>
        <v>1.3031535940315617</v>
      </c>
      <c r="L34" s="4">
        <f t="shared" si="1"/>
        <v>6.2716501745668207</v>
      </c>
      <c r="M34" s="4">
        <f>L35</f>
        <v>4.9350625868208953</v>
      </c>
    </row>
    <row r="35" spans="1:13" hidden="1" x14ac:dyDescent="0.25">
      <c r="A35" s="1">
        <v>4</v>
      </c>
      <c r="B35" s="1" t="s">
        <v>32</v>
      </c>
      <c r="C35" s="1">
        <v>72593</v>
      </c>
      <c r="D35" s="1">
        <v>581.89439698042509</v>
      </c>
      <c r="E35" s="1">
        <v>865.27559053916104</v>
      </c>
      <c r="F35" s="1">
        <v>1361.8798388274349</v>
      </c>
      <c r="G35" s="1">
        <v>758.89567994252843</v>
      </c>
      <c r="H35" s="1">
        <v>30990.939507390525</v>
      </c>
      <c r="I35" s="1">
        <v>27595.99933877922</v>
      </c>
      <c r="J35" s="1">
        <v>13579.488449299519</v>
      </c>
      <c r="K35" s="4">
        <f t="shared" si="0"/>
        <v>2.1086186799646685</v>
      </c>
      <c r="L35" s="4">
        <f t="shared" si="1"/>
        <v>4.9350625868208953</v>
      </c>
      <c r="M35" s="4"/>
    </row>
    <row r="36" spans="1:13" x14ac:dyDescent="0.25">
      <c r="A36" s="1">
        <v>4</v>
      </c>
      <c r="B36" s="1" t="s">
        <v>62</v>
      </c>
      <c r="C36" s="1">
        <v>219117</v>
      </c>
      <c r="D36" s="1">
        <v>663.65435269741738</v>
      </c>
      <c r="E36" s="1">
        <v>1881.0573392040872</v>
      </c>
      <c r="F36" s="1">
        <v>1522.7493450530994</v>
      </c>
      <c r="G36" s="1">
        <v>1145.5162470501234</v>
      </c>
      <c r="H36" s="1">
        <v>26409.409253749611</v>
      </c>
      <c r="I36" s="1">
        <v>25453.254827329692</v>
      </c>
      <c r="J36" s="1">
        <v>13490.778533842651</v>
      </c>
      <c r="K36" s="4">
        <f t="shared" si="0"/>
        <v>2.6073457292575322</v>
      </c>
      <c r="L36" s="4">
        <f t="shared" si="1"/>
        <v>5.9825329034858505</v>
      </c>
      <c r="M36" s="4">
        <f>L37</f>
        <v>4.6805855153490521</v>
      </c>
    </row>
    <row r="37" spans="1:13" hidden="1" x14ac:dyDescent="0.25">
      <c r="A37" s="1">
        <v>4</v>
      </c>
      <c r="B37" s="1" t="s">
        <v>34</v>
      </c>
      <c r="C37" s="1">
        <v>543967</v>
      </c>
      <c r="D37" s="1">
        <v>176.18046175595214</v>
      </c>
      <c r="E37" s="1">
        <v>727.18202865717865</v>
      </c>
      <c r="F37" s="1">
        <v>1207.7056892789444</v>
      </c>
      <c r="G37" s="1">
        <v>1083.3143522620715</v>
      </c>
      <c r="H37" s="1">
        <v>29915.033437031721</v>
      </c>
      <c r="I37" s="1">
        <v>25802.448973926726</v>
      </c>
      <c r="J37" s="1">
        <v>13607.70874887631</v>
      </c>
      <c r="K37" s="4">
        <f t="shared" si="0"/>
        <v>0.682805193933265</v>
      </c>
      <c r="L37" s="4">
        <f t="shared" si="1"/>
        <v>4.6805855153490521</v>
      </c>
      <c r="M37" s="4"/>
    </row>
    <row r="38" spans="1:13" hidden="1" x14ac:dyDescent="0.25">
      <c r="A38" s="1">
        <v>5</v>
      </c>
      <c r="B38" s="1" t="s">
        <v>35</v>
      </c>
      <c r="C38" s="1">
        <v>238487</v>
      </c>
      <c r="D38" s="1">
        <v>444.83510245841484</v>
      </c>
      <c r="E38" s="1">
        <v>971.5658165094485</v>
      </c>
      <c r="F38" s="1">
        <v>1889.9288526418634</v>
      </c>
      <c r="G38" s="1">
        <v>1238.8195213077202</v>
      </c>
      <c r="H38" s="1">
        <v>31673.617960222549</v>
      </c>
      <c r="I38" s="1">
        <v>30842.125595944432</v>
      </c>
      <c r="J38" s="1">
        <v>15337.264756569541</v>
      </c>
      <c r="K38" s="4">
        <f t="shared" si="0"/>
        <v>1.4422971629325969</v>
      </c>
      <c r="L38" s="4">
        <f t="shared" si="1"/>
        <v>6.1277516258165372</v>
      </c>
      <c r="M38" s="4">
        <f>L39</f>
        <v>5.9083512879916267</v>
      </c>
    </row>
    <row r="39" spans="1:13" hidden="1" x14ac:dyDescent="0.25">
      <c r="A39" s="1">
        <v>5</v>
      </c>
      <c r="B39" s="1" t="s">
        <v>36</v>
      </c>
      <c r="C39" s="1">
        <v>60757</v>
      </c>
      <c r="D39" s="1">
        <v>613.66400579357116</v>
      </c>
      <c r="E39" s="1">
        <v>914.34580431506356</v>
      </c>
      <c r="F39" s="1">
        <v>1858.6924565070692</v>
      </c>
      <c r="G39" s="1">
        <v>1603.7697630454552</v>
      </c>
      <c r="H39" s="1">
        <v>33424.991671576929</v>
      </c>
      <c r="I39" s="1">
        <v>31458.733001958622</v>
      </c>
      <c r="J39" s="1">
        <v>15444.986454235726</v>
      </c>
      <c r="K39" s="4">
        <f t="shared" si="0"/>
        <v>1.9506952354227503</v>
      </c>
      <c r="L39" s="4">
        <f t="shared" si="1"/>
        <v>5.9083512879916267</v>
      </c>
      <c r="M39" s="4"/>
    </row>
    <row r="40" spans="1:13" x14ac:dyDescent="0.25">
      <c r="A40" s="1">
        <v>5</v>
      </c>
      <c r="B40" s="1" t="s">
        <v>63</v>
      </c>
      <c r="C40" s="1">
        <v>277228</v>
      </c>
      <c r="D40" s="1">
        <v>702.86014356414216</v>
      </c>
      <c r="E40" s="1">
        <v>1322.870763508349</v>
      </c>
      <c r="F40" s="1">
        <v>1434.7103499646505</v>
      </c>
      <c r="G40" s="1">
        <v>1262.1907982536563</v>
      </c>
      <c r="H40" s="1">
        <v>27596.76705566793</v>
      </c>
      <c r="I40" s="1">
        <v>27836.275596260119</v>
      </c>
      <c r="J40" s="1">
        <v>15353.696480874947</v>
      </c>
      <c r="K40" s="4">
        <f t="shared" si="0"/>
        <v>2.5249791091254083</v>
      </c>
      <c r="L40" s="4">
        <f t="shared" si="1"/>
        <v>5.1541031234703247</v>
      </c>
      <c r="M40" s="4">
        <f>L41</f>
        <v>4.8629799790635246</v>
      </c>
    </row>
    <row r="41" spans="1:13" hidden="1" x14ac:dyDescent="0.25">
      <c r="A41" s="1">
        <v>5</v>
      </c>
      <c r="B41" s="1" t="s">
        <v>38</v>
      </c>
      <c r="C41" s="1">
        <v>662785</v>
      </c>
      <c r="D41" s="1">
        <v>180.38692662024638</v>
      </c>
      <c r="E41" s="1">
        <v>516.96120120780745</v>
      </c>
      <c r="F41" s="1">
        <v>1347.5714395769367</v>
      </c>
      <c r="G41" s="1">
        <v>1105.8192333498041</v>
      </c>
      <c r="H41" s="1">
        <v>30711.222066782975</v>
      </c>
      <c r="I41" s="1">
        <v>27710.816112313947</v>
      </c>
      <c r="J41" s="1">
        <v>15317.322507298746</v>
      </c>
      <c r="K41" s="4">
        <f t="shared" si="0"/>
        <v>0.65096215820250503</v>
      </c>
      <c r="L41" s="4">
        <f t="shared" si="1"/>
        <v>4.8629799790635246</v>
      </c>
      <c r="M41" s="4"/>
    </row>
    <row r="42" spans="1:13" hidden="1" x14ac:dyDescent="0.25">
      <c r="A42" s="1">
        <v>6</v>
      </c>
      <c r="B42" s="1" t="s">
        <v>39</v>
      </c>
      <c r="C42" s="1">
        <v>281995</v>
      </c>
      <c r="D42" s="1">
        <v>866.08442660330854</v>
      </c>
      <c r="E42" s="1">
        <v>1909.7694149519884</v>
      </c>
      <c r="F42" s="1">
        <v>1814.5373734995303</v>
      </c>
      <c r="G42" s="1">
        <v>1320.9502922848142</v>
      </c>
      <c r="H42" s="1">
        <v>32948.212853118945</v>
      </c>
      <c r="I42" s="1">
        <v>34164.823376300999</v>
      </c>
      <c r="J42" s="1">
        <v>17340.815088920015</v>
      </c>
      <c r="K42" s="4">
        <f t="shared" si="0"/>
        <v>2.535018012720307</v>
      </c>
      <c r="L42" s="4">
        <f t="shared" si="1"/>
        <v>5.3111276283026667</v>
      </c>
      <c r="M42" s="4">
        <f>L43</f>
        <v>5.1685162792955248</v>
      </c>
    </row>
    <row r="43" spans="1:13" hidden="1" x14ac:dyDescent="0.25">
      <c r="A43" s="1">
        <v>6</v>
      </c>
      <c r="B43" s="1" t="s">
        <v>40</v>
      </c>
      <c r="C43" s="1">
        <v>81663</v>
      </c>
      <c r="D43" s="1">
        <v>725.68693288270083</v>
      </c>
      <c r="E43" s="1">
        <v>1339.2829195912634</v>
      </c>
      <c r="F43" s="1">
        <v>1775.8809835543639</v>
      </c>
      <c r="G43" s="1">
        <v>883.45527139076773</v>
      </c>
      <c r="H43" s="1">
        <v>33445.513886311084</v>
      </c>
      <c r="I43" s="1">
        <v>34359.589630554838</v>
      </c>
      <c r="J43" s="1">
        <v>17267.675409916363</v>
      </c>
      <c r="K43" s="4">
        <f t="shared" si="0"/>
        <v>2.112036088572407</v>
      </c>
      <c r="L43" s="4">
        <f t="shared" si="1"/>
        <v>5.1685162792955248</v>
      </c>
      <c r="M43" s="4"/>
    </row>
    <row r="44" spans="1:13" x14ac:dyDescent="0.25">
      <c r="A44" s="1">
        <v>6</v>
      </c>
      <c r="B44" s="1" t="s">
        <v>64</v>
      </c>
      <c r="C44" s="1">
        <v>240245</v>
      </c>
      <c r="D44" s="1">
        <v>558.9557023871464</v>
      </c>
      <c r="E44" s="1">
        <v>1016.8887980197677</v>
      </c>
      <c r="F44" s="1">
        <v>1758.2117340215198</v>
      </c>
      <c r="G44" s="1">
        <v>1110.2574203406916</v>
      </c>
      <c r="H44" s="1">
        <v>29928.763967389899</v>
      </c>
      <c r="I44" s="1">
        <v>30556.104988657411</v>
      </c>
      <c r="J44" s="1">
        <v>17313.843260005411</v>
      </c>
      <c r="K44" s="4">
        <f t="shared" ref="K44:K61" si="2">(D44)*100/I44</f>
        <v>1.8292766784072567</v>
      </c>
      <c r="L44" s="4">
        <f t="shared" ref="L44:L61" si="3">(F44)*100/I44</f>
        <v>5.7540440271238014</v>
      </c>
      <c r="M44" s="4">
        <f>L45</f>
        <v>4.5207311540062731</v>
      </c>
    </row>
    <row r="45" spans="1:13" hidden="1" x14ac:dyDescent="0.25">
      <c r="A45" s="1">
        <v>6</v>
      </c>
      <c r="B45" s="1" t="s">
        <v>42</v>
      </c>
      <c r="C45" s="1">
        <v>707283</v>
      </c>
      <c r="D45" s="1">
        <v>167.72892463130034</v>
      </c>
      <c r="E45" s="1">
        <v>977.85045341693308</v>
      </c>
      <c r="F45" s="1">
        <v>1339.5554223132744</v>
      </c>
      <c r="G45" s="1">
        <v>1127.9304815058385</v>
      </c>
      <c r="H45" s="1">
        <v>32043.800175083066</v>
      </c>
      <c r="I45" s="1">
        <v>29631.388743968113</v>
      </c>
      <c r="J45" s="1">
        <v>17355.575444341233</v>
      </c>
      <c r="K45" s="4">
        <f t="shared" si="2"/>
        <v>0.56605151409059062</v>
      </c>
      <c r="L45" s="4">
        <f t="shared" si="3"/>
        <v>4.5207311540062731</v>
      </c>
      <c r="M45" s="4"/>
    </row>
    <row r="46" spans="1:13" hidden="1" x14ac:dyDescent="0.25">
      <c r="A46" s="1">
        <v>7</v>
      </c>
      <c r="B46" s="1" t="s">
        <v>43</v>
      </c>
      <c r="C46" s="1">
        <v>310476</v>
      </c>
      <c r="D46" s="1">
        <v>543.49926654556225</v>
      </c>
      <c r="E46" s="1">
        <v>1154.3050962584348</v>
      </c>
      <c r="F46" s="1">
        <v>1854.7758405222949</v>
      </c>
      <c r="G46" s="1">
        <v>1407.1387037830873</v>
      </c>
      <c r="H46" s="1">
        <v>36444.498787633987</v>
      </c>
      <c r="I46" s="1">
        <v>38070.827233022843</v>
      </c>
      <c r="J46" s="1">
        <v>19826.282527473944</v>
      </c>
      <c r="K46" s="4">
        <f t="shared" si="2"/>
        <v>1.4276003597687208</v>
      </c>
      <c r="L46" s="4">
        <f t="shared" si="3"/>
        <v>4.8719084278616673</v>
      </c>
      <c r="M46" s="4">
        <f>L47</f>
        <v>5.1683462989532725</v>
      </c>
    </row>
    <row r="47" spans="1:13" hidden="1" x14ac:dyDescent="0.25">
      <c r="A47" s="1">
        <v>7</v>
      </c>
      <c r="B47" s="1" t="s">
        <v>44</v>
      </c>
      <c r="C47" s="1">
        <v>97494</v>
      </c>
      <c r="D47" s="1">
        <v>1494.9445401768314</v>
      </c>
      <c r="E47" s="1">
        <v>3129.3186970340676</v>
      </c>
      <c r="F47" s="1">
        <v>2051.1134698340406</v>
      </c>
      <c r="G47" s="1">
        <v>1542.3515662020893</v>
      </c>
      <c r="H47" s="1">
        <v>38070.905962695142</v>
      </c>
      <c r="I47" s="1">
        <v>39686.06883500523</v>
      </c>
      <c r="J47" s="1">
        <v>19838.238404414631</v>
      </c>
      <c r="K47" s="4">
        <f t="shared" si="2"/>
        <v>3.7669252310982499</v>
      </c>
      <c r="L47" s="4">
        <f t="shared" si="3"/>
        <v>5.1683462989532725</v>
      </c>
      <c r="M47" s="4"/>
    </row>
    <row r="48" spans="1:13" x14ac:dyDescent="0.25">
      <c r="A48" s="1">
        <v>7</v>
      </c>
      <c r="B48" s="1" t="s">
        <v>65</v>
      </c>
      <c r="C48" s="1">
        <v>203780</v>
      </c>
      <c r="D48" s="1">
        <v>589.43272627343219</v>
      </c>
      <c r="E48" s="1">
        <v>1166.9769201209517</v>
      </c>
      <c r="F48" s="1">
        <v>1512.0540810678181</v>
      </c>
      <c r="G48" s="1">
        <v>1075.6106864793053</v>
      </c>
      <c r="H48" s="1">
        <v>32603.967720546931</v>
      </c>
      <c r="I48" s="1">
        <v>34398.544690352341</v>
      </c>
      <c r="J48" s="1">
        <v>19695.230876435373</v>
      </c>
      <c r="K48" s="4">
        <f t="shared" si="2"/>
        <v>1.7135397197159585</v>
      </c>
      <c r="L48" s="4">
        <f t="shared" si="3"/>
        <v>4.3956920116213505</v>
      </c>
      <c r="M48" s="4">
        <f>L49</f>
        <v>4.2371092153662184</v>
      </c>
    </row>
    <row r="49" spans="1:13" hidden="1" x14ac:dyDescent="0.25">
      <c r="A49" s="1">
        <v>7</v>
      </c>
      <c r="B49" s="1" t="s">
        <v>46</v>
      </c>
      <c r="C49" s="1">
        <v>797565</v>
      </c>
      <c r="D49" s="1">
        <v>194.93269193106514</v>
      </c>
      <c r="E49" s="1">
        <v>993.05643309395566</v>
      </c>
      <c r="F49" s="1">
        <v>1462.9188899462733</v>
      </c>
      <c r="G49" s="1">
        <v>1171.9882257344443</v>
      </c>
      <c r="H49" s="1">
        <v>32520.312689330087</v>
      </c>
      <c r="I49" s="1">
        <v>34526.343683586914</v>
      </c>
      <c r="J49" s="1">
        <v>19755.096320676057</v>
      </c>
      <c r="K49" s="4">
        <f t="shared" si="2"/>
        <v>0.56459118207680925</v>
      </c>
      <c r="L49" s="4">
        <f t="shared" si="3"/>
        <v>4.2371092153662184</v>
      </c>
      <c r="M49" s="4"/>
    </row>
    <row r="50" spans="1:13" hidden="1" x14ac:dyDescent="0.25">
      <c r="A50" s="1">
        <v>8</v>
      </c>
      <c r="B50" s="1" t="s">
        <v>47</v>
      </c>
      <c r="C50" s="1">
        <v>283697</v>
      </c>
      <c r="D50" s="1">
        <v>565.23938920749958</v>
      </c>
      <c r="E50" s="1">
        <v>1308.527928196492</v>
      </c>
      <c r="F50" s="1">
        <v>1914.3315406930631</v>
      </c>
      <c r="G50" s="1">
        <v>1507.8363299824412</v>
      </c>
      <c r="H50" s="1">
        <v>39484.748972126501</v>
      </c>
      <c r="I50" s="1">
        <v>44058.649305420928</v>
      </c>
      <c r="J50" s="1">
        <v>22860.869811806257</v>
      </c>
      <c r="K50" s="4">
        <f t="shared" si="2"/>
        <v>1.282924915126604</v>
      </c>
      <c r="L50" s="4">
        <f t="shared" si="3"/>
        <v>4.3449619334052665</v>
      </c>
      <c r="M50" s="4">
        <f>L51</f>
        <v>4.5103447435336683</v>
      </c>
    </row>
    <row r="51" spans="1:13" hidden="1" x14ac:dyDescent="0.25">
      <c r="A51" s="1">
        <v>8</v>
      </c>
      <c r="B51" s="1" t="s">
        <v>48</v>
      </c>
      <c r="C51" s="1">
        <v>83870</v>
      </c>
      <c r="D51" s="1">
        <v>768.61382377488974</v>
      </c>
      <c r="E51" s="1">
        <v>2625.4160574944867</v>
      </c>
      <c r="F51" s="1">
        <v>1857.4839926076074</v>
      </c>
      <c r="G51" s="1">
        <v>2472.0133127874342</v>
      </c>
      <c r="H51" s="1">
        <v>39149.53638130441</v>
      </c>
      <c r="I51" s="1">
        <v>41182.749839036602</v>
      </c>
      <c r="J51" s="1">
        <v>23077.022749493262</v>
      </c>
      <c r="K51" s="4">
        <f t="shared" si="2"/>
        <v>1.8663489611039294</v>
      </c>
      <c r="L51" s="4">
        <f t="shared" si="3"/>
        <v>4.5103447435336683</v>
      </c>
      <c r="M51" s="4"/>
    </row>
    <row r="52" spans="1:13" x14ac:dyDescent="0.25">
      <c r="A52" s="1">
        <v>8</v>
      </c>
      <c r="B52" s="1" t="s">
        <v>66</v>
      </c>
      <c r="C52" s="1">
        <v>168090</v>
      </c>
      <c r="D52" s="1">
        <v>591.86372133975851</v>
      </c>
      <c r="E52" s="1">
        <v>1123.911185723143</v>
      </c>
      <c r="F52" s="1">
        <v>1835.1809466357304</v>
      </c>
      <c r="G52" s="1">
        <v>1564.1278965901822</v>
      </c>
      <c r="H52" s="1">
        <v>39673.521188708437</v>
      </c>
      <c r="I52" s="1">
        <v>41454.773335713013</v>
      </c>
      <c r="J52" s="1">
        <v>22932.165934915818</v>
      </c>
      <c r="K52" s="4">
        <f t="shared" si="2"/>
        <v>1.4277335846144208</v>
      </c>
      <c r="L52" s="4">
        <f t="shared" si="3"/>
        <v>4.4269472462770274</v>
      </c>
      <c r="M52" s="4">
        <f>L53</f>
        <v>3.754258495272115</v>
      </c>
    </row>
    <row r="53" spans="1:13" hidden="1" x14ac:dyDescent="0.25">
      <c r="A53" s="1">
        <v>8</v>
      </c>
      <c r="B53" s="1" t="s">
        <v>50</v>
      </c>
      <c r="C53" s="1">
        <v>838238</v>
      </c>
      <c r="D53" s="1">
        <v>99.114336262493467</v>
      </c>
      <c r="E53" s="1">
        <v>443.34941186754054</v>
      </c>
      <c r="F53" s="1">
        <v>1464.9242015036307</v>
      </c>
      <c r="G53" s="1">
        <v>1187.1655682175892</v>
      </c>
      <c r="H53" s="1">
        <v>35131.538335383448</v>
      </c>
      <c r="I53" s="1">
        <v>39020.333931413275</v>
      </c>
      <c r="J53" s="1">
        <v>22939.927301076783</v>
      </c>
      <c r="K53" s="4">
        <f t="shared" si="2"/>
        <v>0.25400688891260764</v>
      </c>
      <c r="L53" s="4">
        <f t="shared" si="3"/>
        <v>3.754258495272115</v>
      </c>
      <c r="M53" s="4"/>
    </row>
    <row r="54" spans="1:13" hidden="1" x14ac:dyDescent="0.25">
      <c r="A54" s="1">
        <v>9</v>
      </c>
      <c r="B54" s="1" t="s">
        <v>51</v>
      </c>
      <c r="C54" s="1">
        <v>302307</v>
      </c>
      <c r="D54" s="1">
        <v>567.67675852692798</v>
      </c>
      <c r="E54" s="1">
        <v>1484.5151906053513</v>
      </c>
      <c r="F54" s="1">
        <v>1789.6263525488989</v>
      </c>
      <c r="G54" s="1">
        <v>1367.4785721255469</v>
      </c>
      <c r="H54" s="1">
        <v>42488.1413724128</v>
      </c>
      <c r="I54" s="1">
        <v>50077.18186148518</v>
      </c>
      <c r="J54" s="1">
        <v>27897.734776237401</v>
      </c>
      <c r="K54" s="4">
        <f t="shared" si="2"/>
        <v>1.1336036442648409</v>
      </c>
      <c r="L54" s="4">
        <f t="shared" si="3"/>
        <v>3.5737361529230083</v>
      </c>
      <c r="M54" s="4">
        <f>L55</f>
        <v>5.622642004396325</v>
      </c>
    </row>
    <row r="55" spans="1:13" hidden="1" x14ac:dyDescent="0.25">
      <c r="A55" s="1">
        <v>9</v>
      </c>
      <c r="B55" s="1" t="s">
        <v>52</v>
      </c>
      <c r="C55" s="1">
        <v>74685</v>
      </c>
      <c r="D55" s="1">
        <v>455.14247573140517</v>
      </c>
      <c r="E55" s="1">
        <v>816.25759950437885</v>
      </c>
      <c r="F55" s="1">
        <v>2623.7878711923408</v>
      </c>
      <c r="G55" s="1">
        <v>1858.6935368978877</v>
      </c>
      <c r="H55" s="1">
        <v>39478.914690015161</v>
      </c>
      <c r="I55" s="1">
        <v>46664.679507263842</v>
      </c>
      <c r="J55" s="1">
        <v>28349.95941621477</v>
      </c>
      <c r="K55" s="4">
        <f t="shared" si="2"/>
        <v>0.97534683734527206</v>
      </c>
      <c r="L55" s="4">
        <f t="shared" si="3"/>
        <v>5.622642004396325</v>
      </c>
      <c r="M55" s="4"/>
    </row>
    <row r="56" spans="1:13" x14ac:dyDescent="0.25">
      <c r="A56" s="1">
        <v>9</v>
      </c>
      <c r="B56" s="1" t="s">
        <v>67</v>
      </c>
      <c r="C56" s="1">
        <v>126077</v>
      </c>
      <c r="D56" s="1">
        <v>905.76192326911337</v>
      </c>
      <c r="E56" s="1">
        <v>1600.1526832027132</v>
      </c>
      <c r="F56" s="1">
        <v>1839.6926908159294</v>
      </c>
      <c r="G56" s="1">
        <v>1410.3861974508438</v>
      </c>
      <c r="H56" s="1">
        <v>38587.552055648914</v>
      </c>
      <c r="I56" s="1">
        <v>48068.395083956631</v>
      </c>
      <c r="J56" s="1">
        <v>27790.564179033448</v>
      </c>
      <c r="K56" s="4">
        <f t="shared" si="2"/>
        <v>1.8843190451586798</v>
      </c>
      <c r="L56" s="4">
        <f t="shared" si="3"/>
        <v>3.8272396812972596</v>
      </c>
      <c r="M56" s="4">
        <f>L57</f>
        <v>3.2447906162642397</v>
      </c>
    </row>
    <row r="57" spans="1:13" hidden="1" x14ac:dyDescent="0.25">
      <c r="A57" s="1">
        <v>9</v>
      </c>
      <c r="B57" s="1" t="s">
        <v>54</v>
      </c>
      <c r="C57" s="1">
        <v>881958</v>
      </c>
      <c r="D57" s="1">
        <v>156.38950067917068</v>
      </c>
      <c r="E57" s="1">
        <v>563.19120434661966</v>
      </c>
      <c r="F57" s="1">
        <v>1491.9596567183467</v>
      </c>
      <c r="G57" s="1">
        <v>1307.7871206458863</v>
      </c>
      <c r="H57" s="1">
        <v>41666.674033529329</v>
      </c>
      <c r="I57" s="1">
        <v>45980.151977758578</v>
      </c>
      <c r="J57" s="1">
        <v>28127.673978806248</v>
      </c>
      <c r="K57" s="4">
        <f t="shared" si="2"/>
        <v>0.34012393163645716</v>
      </c>
      <c r="L57" s="4">
        <f t="shared" si="3"/>
        <v>3.2447906162642397</v>
      </c>
      <c r="M57" s="4"/>
    </row>
    <row r="58" spans="1:13" hidden="1" x14ac:dyDescent="0.25">
      <c r="A58" s="1">
        <v>10</v>
      </c>
      <c r="B58" s="1" t="s">
        <v>55</v>
      </c>
      <c r="C58" s="1">
        <v>207778</v>
      </c>
      <c r="D58" s="1">
        <v>796.26693028135799</v>
      </c>
      <c r="E58" s="1">
        <v>2261.3521057001954</v>
      </c>
      <c r="F58" s="1">
        <v>1636.2758422932168</v>
      </c>
      <c r="G58" s="1">
        <v>1528.9091990849761</v>
      </c>
      <c r="H58" s="1">
        <v>51960.594629154424</v>
      </c>
      <c r="I58" s="1">
        <v>74996.801639249577</v>
      </c>
      <c r="J58" s="1">
        <v>43071.852313526935</v>
      </c>
      <c r="K58" s="4">
        <f t="shared" si="2"/>
        <v>1.0617345178419337</v>
      </c>
      <c r="L58" s="4">
        <f t="shared" si="3"/>
        <v>2.1817941652552713</v>
      </c>
      <c r="M58" s="4">
        <f>L59</f>
        <v>2.9066704125105534</v>
      </c>
    </row>
    <row r="59" spans="1:13" hidden="1" x14ac:dyDescent="0.25">
      <c r="A59" s="1">
        <v>10</v>
      </c>
      <c r="B59" s="1" t="s">
        <v>58</v>
      </c>
      <c r="C59" s="1">
        <v>58210</v>
      </c>
      <c r="D59" s="1">
        <v>750.57569146194817</v>
      </c>
      <c r="E59" s="1">
        <v>1167.4133470399597</v>
      </c>
      <c r="F59" s="1">
        <v>2031.3930692320907</v>
      </c>
      <c r="G59" s="1">
        <v>1478.8088274354275</v>
      </c>
      <c r="H59" s="1">
        <v>53746.529478611912</v>
      </c>
      <c r="I59" s="1">
        <v>69887.286170761043</v>
      </c>
      <c r="J59" s="1">
        <v>38977.532314035387</v>
      </c>
      <c r="K59" s="4">
        <f t="shared" si="2"/>
        <v>1.0739803082752537</v>
      </c>
      <c r="L59" s="4">
        <f t="shared" si="3"/>
        <v>2.9066704125105534</v>
      </c>
      <c r="M59" s="4"/>
    </row>
    <row r="60" spans="1:13" x14ac:dyDescent="0.25">
      <c r="A60" s="1">
        <v>10</v>
      </c>
      <c r="B60" s="1" t="s">
        <v>68</v>
      </c>
      <c r="C60" s="1">
        <v>109221</v>
      </c>
      <c r="D60" s="1">
        <v>1006.7557264628596</v>
      </c>
      <c r="E60" s="1">
        <v>1799.8233142767347</v>
      </c>
      <c r="F60" s="1">
        <v>1909.7221719266438</v>
      </c>
      <c r="G60" s="1">
        <v>1442.3450535717052</v>
      </c>
      <c r="H60" s="1">
        <v>42591.728534073118</v>
      </c>
      <c r="I60" s="1">
        <v>75590.378809935821</v>
      </c>
      <c r="J60" s="1">
        <v>46568.242444218602</v>
      </c>
      <c r="K60" s="4">
        <f t="shared" si="2"/>
        <v>1.3318569668690807</v>
      </c>
      <c r="L60" s="4">
        <f t="shared" si="3"/>
        <v>2.5264090509831187</v>
      </c>
      <c r="M60" s="4">
        <f>L61</f>
        <v>2.0715295574569392</v>
      </c>
    </row>
    <row r="61" spans="1:13" hidden="1" x14ac:dyDescent="0.25">
      <c r="A61" s="1">
        <v>10</v>
      </c>
      <c r="B61" s="1" t="s">
        <v>57</v>
      </c>
      <c r="C61" s="1">
        <v>827403</v>
      </c>
      <c r="D61" s="1">
        <v>271.99651850428387</v>
      </c>
      <c r="E61" s="1">
        <v>1116.6306518492775</v>
      </c>
      <c r="F61" s="1">
        <v>1567.4649744683068</v>
      </c>
      <c r="G61" s="1">
        <v>1410.5537100106876</v>
      </c>
      <c r="H61" s="1">
        <v>50506.670844804394</v>
      </c>
      <c r="I61" s="1">
        <v>75667.033995525766</v>
      </c>
      <c r="J61" s="1">
        <v>46050.709503107915</v>
      </c>
      <c r="K61" s="4">
        <f t="shared" si="2"/>
        <v>0.35946501949629373</v>
      </c>
      <c r="L61" s="4">
        <f t="shared" si="3"/>
        <v>2.0715295574569392</v>
      </c>
      <c r="M61" s="4"/>
    </row>
  </sheetData>
  <mergeCells count="3">
    <mergeCell ref="A1:D1"/>
    <mergeCell ref="D2:E2"/>
    <mergeCell ref="F2:G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J9" sqref="J9"/>
    </sheetView>
  </sheetViews>
  <sheetFormatPr baseColWidth="10" defaultColWidth="11" defaultRowHeight="13.2" x14ac:dyDescent="0.25"/>
  <cols>
    <col min="1" max="1" width="14.109375" style="1" bestFit="1" customWidth="1"/>
    <col min="2" max="2" width="18.88671875" style="1" customWidth="1"/>
    <col min="3" max="3" width="7.6640625" style="1" customWidth="1"/>
    <col min="4" max="4" width="7.21875" style="1" customWidth="1"/>
    <col min="5" max="5" width="7.6640625" style="1" customWidth="1"/>
    <col min="6" max="6" width="7.21875" style="1" customWidth="1"/>
    <col min="7" max="7" width="7.6640625" style="1" customWidth="1"/>
    <col min="8" max="10" width="9.44140625" style="1" customWidth="1"/>
    <col min="11" max="16384" width="11" style="3"/>
  </cols>
  <sheetData>
    <row r="1" spans="1:12" ht="40.5" customHeight="1" x14ac:dyDescent="0.25">
      <c r="A1" s="9" t="s">
        <v>15</v>
      </c>
      <c r="B1" s="10"/>
      <c r="C1" s="10"/>
      <c r="D1" s="10"/>
    </row>
    <row r="2" spans="1:12" ht="66" x14ac:dyDescent="0.25">
      <c r="A2" s="2" t="s">
        <v>5</v>
      </c>
      <c r="B2" s="1" t="s">
        <v>6</v>
      </c>
      <c r="C2" s="1" t="s">
        <v>7</v>
      </c>
      <c r="D2" s="11" t="s">
        <v>13</v>
      </c>
      <c r="E2" s="11"/>
      <c r="F2" s="11" t="s">
        <v>14</v>
      </c>
      <c r="G2" s="11"/>
      <c r="H2" s="1" t="s">
        <v>8</v>
      </c>
      <c r="I2" s="1" t="s">
        <v>9</v>
      </c>
      <c r="J2" s="1" t="s">
        <v>10</v>
      </c>
    </row>
    <row r="3" spans="1:12" ht="26.4" x14ac:dyDescent="0.25">
      <c r="D3" s="2" t="s">
        <v>11</v>
      </c>
      <c r="E3" s="2" t="s">
        <v>12</v>
      </c>
      <c r="F3" s="2" t="s">
        <v>11</v>
      </c>
      <c r="G3" s="2" t="s">
        <v>12</v>
      </c>
      <c r="H3" s="2" t="s">
        <v>11</v>
      </c>
      <c r="I3" s="2" t="s">
        <v>11</v>
      </c>
      <c r="J3" s="2" t="s">
        <v>11</v>
      </c>
      <c r="K3" s="3" t="s">
        <v>17</v>
      </c>
      <c r="L3" s="3" t="s">
        <v>18</v>
      </c>
    </row>
    <row r="4" spans="1:12" x14ac:dyDescent="0.25">
      <c r="B4" s="1" t="s">
        <v>0</v>
      </c>
      <c r="C4" s="1">
        <v>13852901</v>
      </c>
      <c r="D4" s="1">
        <v>404.18346617795072</v>
      </c>
      <c r="E4" s="1">
        <v>1133.052769204583</v>
      </c>
      <c r="F4" s="1">
        <v>578.29258060069867</v>
      </c>
      <c r="G4" s="1">
        <v>945.98378470900764</v>
      </c>
      <c r="H4" s="1">
        <v>22506.881846977034</v>
      </c>
      <c r="I4" s="1">
        <v>25390.217549089539</v>
      </c>
      <c r="J4" s="1">
        <v>17851.881693661133</v>
      </c>
      <c r="K4" s="4">
        <f>D4*100/I4</f>
        <v>1.5918865815013239</v>
      </c>
      <c r="L4" s="4">
        <f>F4*100/I4</f>
        <v>2.2776196363131813</v>
      </c>
    </row>
    <row r="5" spans="1:12" x14ac:dyDescent="0.25">
      <c r="B5" s="1" t="s">
        <v>1</v>
      </c>
      <c r="C5" s="1">
        <v>1698662</v>
      </c>
      <c r="D5" s="1">
        <v>647.39895880404697</v>
      </c>
      <c r="E5" s="1">
        <v>1451.4919964710878</v>
      </c>
      <c r="F5" s="1">
        <v>849.25707429729971</v>
      </c>
      <c r="G5" s="1">
        <v>1133.8932845723298</v>
      </c>
      <c r="H5" s="1">
        <v>25124.992636504474</v>
      </c>
      <c r="I5" s="1">
        <v>27859.090132115747</v>
      </c>
      <c r="J5" s="1">
        <v>18632.084259846866</v>
      </c>
      <c r="K5" s="4">
        <f t="shared" ref="K5:K58" si="0">D5*100/I5</f>
        <v>2.323833821326887</v>
      </c>
      <c r="L5" s="4">
        <f t="shared" ref="L5:L58" si="1">F5*100/I5</f>
        <v>3.0484020485589465</v>
      </c>
    </row>
    <row r="6" spans="1:12" x14ac:dyDescent="0.25">
      <c r="B6" s="1" t="s">
        <v>2</v>
      </c>
      <c r="C6" s="1">
        <v>634406</v>
      </c>
      <c r="D6" s="1">
        <v>721.48402152564756</v>
      </c>
      <c r="E6" s="1">
        <v>1355.2604862623473</v>
      </c>
      <c r="F6" s="1">
        <v>721.16039624467624</v>
      </c>
      <c r="G6" s="1">
        <v>1033.4391517699391</v>
      </c>
      <c r="H6" s="1">
        <v>21411.848810018957</v>
      </c>
      <c r="I6" s="1">
        <v>23395.360838327506</v>
      </c>
      <c r="J6" s="1">
        <v>16160.073241741093</v>
      </c>
      <c r="K6" s="4">
        <f t="shared" si="0"/>
        <v>3.0838764424768974</v>
      </c>
      <c r="L6" s="4">
        <f t="shared" si="1"/>
        <v>3.0824931542121528</v>
      </c>
    </row>
    <row r="7" spans="1:12" x14ac:dyDescent="0.25">
      <c r="B7" s="1" t="s">
        <v>3</v>
      </c>
      <c r="C7" s="1">
        <v>2901751</v>
      </c>
      <c r="D7" s="1">
        <v>759.78172309064416</v>
      </c>
      <c r="E7" s="1">
        <v>1382.5338334359644</v>
      </c>
      <c r="F7" s="1">
        <v>689.09055711534177</v>
      </c>
      <c r="G7" s="1">
        <v>1070.3580760922605</v>
      </c>
      <c r="H7" s="1">
        <v>19240.979673498092</v>
      </c>
      <c r="I7" s="1">
        <v>20910.679487316451</v>
      </c>
      <c r="J7" s="1">
        <v>14848.755221244</v>
      </c>
      <c r="K7" s="4">
        <f t="shared" si="0"/>
        <v>3.6334626215828916</v>
      </c>
      <c r="L7" s="4">
        <f t="shared" si="1"/>
        <v>3.2954001209444939</v>
      </c>
    </row>
    <row r="8" spans="1:12" x14ac:dyDescent="0.25">
      <c r="B8" s="1" t="s">
        <v>4</v>
      </c>
      <c r="C8" s="1">
        <v>8618082</v>
      </c>
      <c r="D8" s="1">
        <v>213.15535936186265</v>
      </c>
      <c r="E8" s="1">
        <v>878.31299638859093</v>
      </c>
      <c r="F8" s="1">
        <v>477.06107370711953</v>
      </c>
      <c r="G8" s="1">
        <v>830.85110188005888</v>
      </c>
      <c r="H8" s="1">
        <v>23171.09519707963</v>
      </c>
      <c r="I8" s="1">
        <v>26558.722684815486</v>
      </c>
      <c r="J8" s="1">
        <v>18833.807628657978</v>
      </c>
      <c r="K8" s="4">
        <f t="shared" si="0"/>
        <v>0.80258136617289477</v>
      </c>
      <c r="L8" s="4">
        <f t="shared" si="1"/>
        <v>1.7962500658206404</v>
      </c>
    </row>
    <row r="9" spans="1:12" x14ac:dyDescent="0.25">
      <c r="A9" s="1">
        <v>1</v>
      </c>
      <c r="B9" s="1" t="s">
        <v>0</v>
      </c>
      <c r="C9" s="1">
        <v>2051045</v>
      </c>
      <c r="D9" s="1">
        <v>336.99197053209463</v>
      </c>
      <c r="E9" s="1">
        <v>841.12097335284432</v>
      </c>
      <c r="F9" s="1">
        <v>422.27789362983253</v>
      </c>
      <c r="G9" s="1">
        <v>922.87544678725772</v>
      </c>
      <c r="H9" s="1">
        <v>15694.123399945653</v>
      </c>
      <c r="I9" s="1">
        <v>9429.2336886806479</v>
      </c>
      <c r="J9" s="1">
        <v>6208.0008059306356</v>
      </c>
      <c r="K9" s="4">
        <f t="shared" si="0"/>
        <v>3.573906233086976</v>
      </c>
      <c r="L9" s="4">
        <f t="shared" si="1"/>
        <v>4.478390371603127</v>
      </c>
    </row>
    <row r="10" spans="1:12" x14ac:dyDescent="0.25">
      <c r="A10" s="1">
        <v>2</v>
      </c>
      <c r="B10" s="1" t="s">
        <v>0</v>
      </c>
      <c r="C10" s="1">
        <v>1775133</v>
      </c>
      <c r="D10" s="1">
        <v>410.38100185169225</v>
      </c>
      <c r="E10" s="1">
        <v>1006.6471065129718</v>
      </c>
      <c r="F10" s="1">
        <v>405.71616163971936</v>
      </c>
      <c r="G10" s="1">
        <v>799.90416745519212</v>
      </c>
      <c r="H10" s="1">
        <v>16021.845277450258</v>
      </c>
      <c r="I10" s="1">
        <v>13790.481416322045</v>
      </c>
      <c r="J10" s="1">
        <v>9577.6690540934123</v>
      </c>
      <c r="K10" s="4">
        <f t="shared" si="0"/>
        <v>2.9758279603348456</v>
      </c>
      <c r="L10" s="4">
        <f t="shared" si="1"/>
        <v>2.9420014384670035</v>
      </c>
    </row>
    <row r="11" spans="1:12" x14ac:dyDescent="0.25">
      <c r="A11" s="1">
        <v>3</v>
      </c>
      <c r="B11" s="1" t="s">
        <v>0</v>
      </c>
      <c r="C11" s="1">
        <v>1542691</v>
      </c>
      <c r="D11" s="1">
        <v>409.61336778395673</v>
      </c>
      <c r="E11" s="1">
        <v>1241.1052279612047</v>
      </c>
      <c r="F11" s="1">
        <v>486.00588030914815</v>
      </c>
      <c r="G11" s="1">
        <v>830.49453599945377</v>
      </c>
      <c r="H11" s="1">
        <v>18262.977442495434</v>
      </c>
      <c r="I11" s="1">
        <v>16642.658011228432</v>
      </c>
      <c r="J11" s="1">
        <v>11651.644379853127</v>
      </c>
      <c r="K11" s="4">
        <f t="shared" si="0"/>
        <v>2.4612256498186746</v>
      </c>
      <c r="L11" s="4">
        <f t="shared" si="1"/>
        <v>2.9202419468167329</v>
      </c>
    </row>
    <row r="12" spans="1:12" x14ac:dyDescent="0.25">
      <c r="A12" s="1">
        <v>4</v>
      </c>
      <c r="B12" s="1" t="s">
        <v>0</v>
      </c>
      <c r="C12" s="1">
        <v>1451603</v>
      </c>
      <c r="D12" s="1">
        <v>363.5257717984876</v>
      </c>
      <c r="E12" s="1">
        <v>896.83851704175572</v>
      </c>
      <c r="F12" s="1">
        <v>506.18493600247444</v>
      </c>
      <c r="G12" s="1">
        <v>911.57400283189895</v>
      </c>
      <c r="H12" s="1">
        <v>19361.630102929797</v>
      </c>
      <c r="I12" s="1">
        <v>19086.979723795004</v>
      </c>
      <c r="J12" s="1">
        <v>13519.373799861256</v>
      </c>
      <c r="K12" s="4">
        <f t="shared" si="0"/>
        <v>1.904574621333589</v>
      </c>
      <c r="L12" s="4">
        <f t="shared" si="1"/>
        <v>2.651990746191411</v>
      </c>
    </row>
    <row r="13" spans="1:12" x14ac:dyDescent="0.25">
      <c r="A13" s="1">
        <v>5</v>
      </c>
      <c r="B13" s="1" t="s">
        <v>0</v>
      </c>
      <c r="C13" s="1">
        <v>1255251</v>
      </c>
      <c r="D13" s="1">
        <v>378.9165849698586</v>
      </c>
      <c r="E13" s="1">
        <v>1106.1471711575966</v>
      </c>
      <c r="F13" s="1">
        <v>547.81738104968633</v>
      </c>
      <c r="G13" s="1">
        <v>902.23410052386089</v>
      </c>
      <c r="H13" s="1">
        <v>20455.269210435355</v>
      </c>
      <c r="I13" s="1">
        <v>21486.804846202074</v>
      </c>
      <c r="J13" s="1">
        <v>15326.557361037752</v>
      </c>
      <c r="K13" s="4">
        <f t="shared" si="0"/>
        <v>1.7634850210725233</v>
      </c>
      <c r="L13" s="4">
        <f t="shared" si="1"/>
        <v>2.549552550836875</v>
      </c>
    </row>
    <row r="14" spans="1:12" x14ac:dyDescent="0.25">
      <c r="A14" s="1">
        <v>6</v>
      </c>
      <c r="B14" s="1" t="s">
        <v>0</v>
      </c>
      <c r="C14" s="1">
        <v>1177201</v>
      </c>
      <c r="D14" s="1">
        <v>343.21820154756915</v>
      </c>
      <c r="E14" s="1">
        <v>1021.5173300236056</v>
      </c>
      <c r="F14" s="1">
        <v>606.15772298868239</v>
      </c>
      <c r="G14" s="1">
        <v>868.37628036255603</v>
      </c>
      <c r="H14" s="1">
        <v>21215.93424596122</v>
      </c>
      <c r="I14" s="1">
        <v>24020.805283889498</v>
      </c>
      <c r="J14" s="1">
        <v>17307.461552445166</v>
      </c>
      <c r="K14" s="4">
        <f t="shared" si="0"/>
        <v>1.4288371996327784</v>
      </c>
      <c r="L14" s="4">
        <f t="shared" si="1"/>
        <v>2.5234696165462278</v>
      </c>
    </row>
    <row r="15" spans="1:12" x14ac:dyDescent="0.25">
      <c r="A15" s="1">
        <v>7</v>
      </c>
      <c r="B15" s="1" t="s">
        <v>0</v>
      </c>
      <c r="C15" s="1">
        <v>1083966</v>
      </c>
      <c r="D15" s="1">
        <v>463.21731294154978</v>
      </c>
      <c r="E15" s="1">
        <v>1523.8315635950776</v>
      </c>
      <c r="F15" s="1">
        <v>736.63392608255253</v>
      </c>
      <c r="G15" s="1">
        <v>990.35275767791495</v>
      </c>
      <c r="H15" s="1">
        <v>25849.855852331966</v>
      </c>
      <c r="I15" s="1">
        <v>28555.035740973424</v>
      </c>
      <c r="J15" s="1">
        <v>19750.406300566621</v>
      </c>
      <c r="K15" s="4">
        <f t="shared" si="0"/>
        <v>1.6221913260535072</v>
      </c>
      <c r="L15" s="4">
        <f t="shared" si="1"/>
        <v>2.5796988410893897</v>
      </c>
    </row>
    <row r="16" spans="1:12" x14ac:dyDescent="0.25">
      <c r="A16" s="1">
        <v>8</v>
      </c>
      <c r="B16" s="1" t="s">
        <v>0</v>
      </c>
      <c r="C16" s="1">
        <v>1118626</v>
      </c>
      <c r="D16" s="1">
        <v>423.44080445117493</v>
      </c>
      <c r="E16" s="1">
        <v>1142.981732969836</v>
      </c>
      <c r="F16" s="1">
        <v>605.08741713494942</v>
      </c>
      <c r="G16" s="1">
        <v>846.91584640033955</v>
      </c>
      <c r="H16" s="1">
        <v>26955.063405121695</v>
      </c>
      <c r="I16" s="1">
        <v>32420.136015969591</v>
      </c>
      <c r="J16" s="1">
        <v>22868.149583506911</v>
      </c>
      <c r="K16" s="4">
        <f t="shared" si="0"/>
        <v>1.3061043428152042</v>
      </c>
      <c r="L16" s="4">
        <f t="shared" si="1"/>
        <v>1.866393826469124</v>
      </c>
    </row>
    <row r="17" spans="1:13" x14ac:dyDescent="0.25">
      <c r="A17" s="1">
        <v>9</v>
      </c>
      <c r="B17" s="1" t="s">
        <v>0</v>
      </c>
      <c r="C17" s="1">
        <v>1106003</v>
      </c>
      <c r="D17" s="1">
        <v>457.05484245521933</v>
      </c>
      <c r="E17" s="1">
        <v>1280.8617813647184</v>
      </c>
      <c r="F17" s="1">
        <v>818.36545832154172</v>
      </c>
      <c r="G17" s="1">
        <v>1094.7048830975218</v>
      </c>
      <c r="H17" s="1">
        <v>30306.509784205486</v>
      </c>
      <c r="I17" s="1">
        <v>39123.032074054048</v>
      </c>
      <c r="J17" s="1">
        <v>28007.17942085148</v>
      </c>
      <c r="K17" s="4">
        <f t="shared" si="0"/>
        <v>1.1682500517600038</v>
      </c>
      <c r="L17" s="4">
        <f t="shared" si="1"/>
        <v>2.0917741160053707</v>
      </c>
    </row>
    <row r="18" spans="1:13" x14ac:dyDescent="0.25">
      <c r="A18" s="1">
        <v>10</v>
      </c>
      <c r="B18" s="1" t="s">
        <v>0</v>
      </c>
      <c r="C18" s="1">
        <v>1291382</v>
      </c>
      <c r="D18" s="1">
        <v>510.21700813547034</v>
      </c>
      <c r="E18" s="1">
        <v>1361.7801898776056</v>
      </c>
      <c r="F18" s="1">
        <v>897.09876473421514</v>
      </c>
      <c r="G18" s="1">
        <v>1178.9294875543626</v>
      </c>
      <c r="H18" s="1">
        <v>40678.752436407907</v>
      </c>
      <c r="I18" s="1">
        <v>68755.579682851399</v>
      </c>
      <c r="J18" s="1">
        <v>48310.597710050162</v>
      </c>
      <c r="K18" s="4">
        <f t="shared" si="0"/>
        <v>0.74207360404631362</v>
      </c>
      <c r="L18" s="4">
        <f t="shared" si="1"/>
        <v>1.3047650370664594</v>
      </c>
    </row>
    <row r="19" spans="1:13" x14ac:dyDescent="0.25">
      <c r="A19" s="1">
        <v>1</v>
      </c>
      <c r="B19" s="1" t="s">
        <v>19</v>
      </c>
      <c r="C19" s="1">
        <v>189796</v>
      </c>
      <c r="D19" s="1">
        <v>715.71999515269022</v>
      </c>
      <c r="E19" s="1">
        <v>1519.3845154754174</v>
      </c>
      <c r="F19" s="1">
        <v>770.07485658285736</v>
      </c>
      <c r="G19" s="1">
        <v>1182.9339117522338</v>
      </c>
      <c r="H19" s="1">
        <v>17662.22711572425</v>
      </c>
      <c r="I19" s="1">
        <v>9044.7840576197596</v>
      </c>
      <c r="J19" s="1">
        <v>6140.5964561950723</v>
      </c>
      <c r="K19" s="4">
        <f t="shared" si="0"/>
        <v>7.9130689090330844</v>
      </c>
      <c r="L19" s="4">
        <f t="shared" si="1"/>
        <v>8.514021470021822</v>
      </c>
    </row>
    <row r="20" spans="1:13" x14ac:dyDescent="0.25">
      <c r="A20" s="1">
        <v>1</v>
      </c>
      <c r="B20" s="1" t="s">
        <v>20</v>
      </c>
      <c r="C20" s="1">
        <v>78021</v>
      </c>
      <c r="D20" s="1">
        <v>542.03474705528004</v>
      </c>
      <c r="E20" s="1">
        <v>860.63844822578085</v>
      </c>
      <c r="F20" s="1">
        <v>657.13157329436945</v>
      </c>
      <c r="G20" s="1">
        <v>704.04303782347563</v>
      </c>
      <c r="H20" s="1">
        <v>18457.600281642121</v>
      </c>
      <c r="I20" s="1">
        <v>8706.6902885120671</v>
      </c>
      <c r="J20" s="1">
        <v>6091.6157572961129</v>
      </c>
      <c r="K20" s="4">
        <f t="shared" si="0"/>
        <v>6.2254970499003619</v>
      </c>
      <c r="L20" s="4">
        <f t="shared" si="1"/>
        <v>7.5474325090145156</v>
      </c>
    </row>
    <row r="21" spans="1:13" x14ac:dyDescent="0.25">
      <c r="A21" s="1">
        <v>1</v>
      </c>
      <c r="B21" s="1" t="s">
        <v>59</v>
      </c>
      <c r="C21" s="1">
        <v>543046</v>
      </c>
      <c r="D21" s="1">
        <v>654.58940126619109</v>
      </c>
      <c r="E21" s="1">
        <v>1057.0458713585012</v>
      </c>
      <c r="F21" s="1">
        <v>556.99202395377188</v>
      </c>
      <c r="G21" s="1">
        <v>1210.8372199240162</v>
      </c>
      <c r="H21" s="1">
        <v>13859.728035372184</v>
      </c>
      <c r="I21" s="1">
        <v>9192.474681702839</v>
      </c>
      <c r="J21" s="1">
        <v>6383.849937206056</v>
      </c>
      <c r="K21" s="4">
        <f t="shared" si="0"/>
        <v>7.1209268878283511</v>
      </c>
      <c r="L21" s="4">
        <f t="shared" si="1"/>
        <v>6.0592173842201236</v>
      </c>
      <c r="M21" s="4">
        <f>L22</f>
        <v>3.0640498293119758</v>
      </c>
    </row>
    <row r="22" spans="1:13" x14ac:dyDescent="0.25">
      <c r="A22" s="1">
        <v>1</v>
      </c>
      <c r="B22" s="1" t="s">
        <v>22</v>
      </c>
      <c r="C22" s="1">
        <v>1240182</v>
      </c>
      <c r="D22" s="1">
        <v>127.06413655415092</v>
      </c>
      <c r="E22" s="1">
        <v>409.96811987678387</v>
      </c>
      <c r="F22" s="1">
        <v>295.28849938154235</v>
      </c>
      <c r="G22" s="1">
        <v>689.34176984965507</v>
      </c>
      <c r="H22" s="1">
        <v>16022.312022682805</v>
      </c>
      <c r="I22" s="1">
        <v>9637.1963848854448</v>
      </c>
      <c r="J22" s="1">
        <v>6148.6380563497942</v>
      </c>
      <c r="K22" s="4">
        <f t="shared" si="0"/>
        <v>1.3184761571677912</v>
      </c>
      <c r="L22" s="4">
        <f>F22*100/I22</f>
        <v>3.0640498293119758</v>
      </c>
      <c r="M22" s="4"/>
    </row>
    <row r="23" spans="1:13" ht="13.5" customHeight="1" x14ac:dyDescent="0.25">
      <c r="A23" s="1">
        <v>2</v>
      </c>
      <c r="B23" s="1" t="s">
        <v>23</v>
      </c>
      <c r="C23" s="1">
        <v>184722</v>
      </c>
      <c r="D23" s="1">
        <v>696.10567555569992</v>
      </c>
      <c r="E23" s="1">
        <v>1512.4480226196167</v>
      </c>
      <c r="F23" s="1">
        <v>493.06548943818291</v>
      </c>
      <c r="G23" s="1">
        <v>1371.910739099003</v>
      </c>
      <c r="H23" s="1">
        <v>17047.436381334122</v>
      </c>
      <c r="I23" s="1">
        <v>13464.353590801313</v>
      </c>
      <c r="J23" s="1">
        <v>9549.3193339179961</v>
      </c>
      <c r="K23" s="4">
        <f t="shared" si="0"/>
        <v>5.1699895643803577</v>
      </c>
      <c r="L23" s="4">
        <f t="shared" si="1"/>
        <v>3.6620063942396719</v>
      </c>
      <c r="M23" s="4">
        <f>L24</f>
        <v>4.4608669761919195</v>
      </c>
    </row>
    <row r="24" spans="1:13" ht="13.5" customHeight="1" x14ac:dyDescent="0.25">
      <c r="A24" s="1">
        <v>2</v>
      </c>
      <c r="B24" s="1" t="s">
        <v>24</v>
      </c>
      <c r="C24" s="1">
        <v>94238</v>
      </c>
      <c r="D24" s="1">
        <v>984.71701649016325</v>
      </c>
      <c r="E24" s="1">
        <v>1305.1162327029083</v>
      </c>
      <c r="F24" s="1">
        <v>611.65753199346341</v>
      </c>
      <c r="G24" s="1">
        <v>882.30667434362226</v>
      </c>
      <c r="H24" s="1">
        <v>15020.229833824998</v>
      </c>
      <c r="I24" s="1">
        <v>13711.62904560793</v>
      </c>
      <c r="J24" s="1">
        <v>9496.9814512192534</v>
      </c>
      <c r="K24" s="4">
        <f t="shared" si="0"/>
        <v>7.1816194356977956</v>
      </c>
      <c r="L24" s="4">
        <f t="shared" si="1"/>
        <v>4.4608669761919195</v>
      </c>
      <c r="M24" s="4"/>
    </row>
    <row r="25" spans="1:13" x14ac:dyDescent="0.25">
      <c r="A25" s="1">
        <v>2</v>
      </c>
      <c r="B25" s="1" t="s">
        <v>69</v>
      </c>
      <c r="C25" s="1">
        <v>460302</v>
      </c>
      <c r="D25" s="1">
        <v>667.05517742699351</v>
      </c>
      <c r="E25" s="1">
        <v>1201.668545234671</v>
      </c>
      <c r="F25" s="1">
        <v>520.69436587283997</v>
      </c>
      <c r="G25" s="1">
        <v>778.85345416896655</v>
      </c>
      <c r="H25" s="1">
        <v>14688.0177934353</v>
      </c>
      <c r="I25" s="1">
        <v>13419.410906318026</v>
      </c>
      <c r="J25" s="1">
        <v>9610.0945248988701</v>
      </c>
      <c r="K25" s="4">
        <f t="shared" si="0"/>
        <v>4.9708231015784428</v>
      </c>
      <c r="L25" s="4">
        <f t="shared" si="1"/>
        <v>3.8801581493245028</v>
      </c>
      <c r="M25" s="4">
        <f>L26</f>
        <v>2.2845657538537396</v>
      </c>
    </row>
    <row r="26" spans="1:13" x14ac:dyDescent="0.25">
      <c r="A26" s="1">
        <v>2</v>
      </c>
      <c r="B26" s="1" t="s">
        <v>26</v>
      </c>
      <c r="C26" s="1">
        <v>1035871</v>
      </c>
      <c r="D26" s="1">
        <v>193.12272655571979</v>
      </c>
      <c r="E26" s="1">
        <v>641.0457267023769</v>
      </c>
      <c r="F26" s="1">
        <v>320.31214631937746</v>
      </c>
      <c r="G26" s="1">
        <v>634.10353466249228</v>
      </c>
      <c r="H26" s="1">
        <v>16522.780678510597</v>
      </c>
      <c r="I26" s="1">
        <v>14020.701561294794</v>
      </c>
      <c r="J26" s="1">
        <v>9575.6563964045708</v>
      </c>
      <c r="K26" s="4">
        <f t="shared" si="0"/>
        <v>1.377411292234118</v>
      </c>
      <c r="L26" s="4">
        <f t="shared" si="1"/>
        <v>2.2845657538537396</v>
      </c>
      <c r="M26" s="4"/>
    </row>
    <row r="27" spans="1:13" ht="13.5" customHeight="1" x14ac:dyDescent="0.25">
      <c r="A27" s="1">
        <v>3</v>
      </c>
      <c r="B27" s="1" t="s">
        <v>27</v>
      </c>
      <c r="C27" s="1">
        <v>174138</v>
      </c>
      <c r="D27" s="1">
        <v>535.92289104043925</v>
      </c>
      <c r="E27" s="1">
        <v>838.67621093616242</v>
      </c>
      <c r="F27" s="1">
        <v>865.94726136742122</v>
      </c>
      <c r="G27" s="1">
        <v>1037.6826224474685</v>
      </c>
      <c r="H27" s="1">
        <v>18630.917730199071</v>
      </c>
      <c r="I27" s="1">
        <v>17878.764410984393</v>
      </c>
      <c r="J27" s="1">
        <v>11668.185186461313</v>
      </c>
      <c r="K27" s="4">
        <f t="shared" si="0"/>
        <v>2.9975387488812024</v>
      </c>
      <c r="L27" s="4">
        <f t="shared" si="1"/>
        <v>4.8434401922953843</v>
      </c>
      <c r="M27" s="4">
        <f>L28</f>
        <v>2.3662187620723323</v>
      </c>
    </row>
    <row r="28" spans="1:13" ht="13.5" customHeight="1" x14ac:dyDescent="0.25">
      <c r="A28" s="1">
        <v>3</v>
      </c>
      <c r="B28" s="1" t="s">
        <v>28</v>
      </c>
      <c r="C28" s="1">
        <v>108820</v>
      </c>
      <c r="D28" s="1">
        <v>921.11929351222193</v>
      </c>
      <c r="E28" s="1">
        <v>2395.9359651209443</v>
      </c>
      <c r="F28" s="1">
        <v>384.97444991729463</v>
      </c>
      <c r="G28" s="1">
        <v>537.38840339419562</v>
      </c>
      <c r="H28" s="1">
        <v>17603.437431981791</v>
      </c>
      <c r="I28" s="1">
        <v>16269.605164491821</v>
      </c>
      <c r="J28" s="1">
        <v>11688.089533174048</v>
      </c>
      <c r="K28" s="4">
        <f t="shared" si="0"/>
        <v>5.6615958666443333</v>
      </c>
      <c r="L28" s="4">
        <f t="shared" si="1"/>
        <v>2.3662187620723323</v>
      </c>
      <c r="M28" s="4"/>
    </row>
    <row r="29" spans="1:13" x14ac:dyDescent="0.25">
      <c r="A29" s="1">
        <v>3</v>
      </c>
      <c r="B29" s="1" t="s">
        <v>61</v>
      </c>
      <c r="C29" s="1">
        <v>417261</v>
      </c>
      <c r="D29" s="1">
        <v>758.03527394125024</v>
      </c>
      <c r="E29" s="1">
        <v>1754.402483695201</v>
      </c>
      <c r="F29" s="1">
        <v>533.63509985356905</v>
      </c>
      <c r="G29" s="1">
        <v>978.0578571399858</v>
      </c>
      <c r="H29" s="1">
        <v>16780.483572834259</v>
      </c>
      <c r="I29" s="1">
        <v>15818.681662077213</v>
      </c>
      <c r="J29" s="1">
        <v>11650.87410996954</v>
      </c>
      <c r="K29" s="4">
        <f t="shared" si="0"/>
        <v>4.7920255943864136</v>
      </c>
      <c r="L29" s="4">
        <f t="shared" si="1"/>
        <v>3.3734486302539026</v>
      </c>
      <c r="M29" s="4">
        <f>L30</f>
        <v>2.3565996908066187</v>
      </c>
    </row>
    <row r="30" spans="1:13" x14ac:dyDescent="0.25">
      <c r="A30" s="1">
        <v>3</v>
      </c>
      <c r="B30" s="1" t="s">
        <v>30</v>
      </c>
      <c r="C30" s="1">
        <v>842472</v>
      </c>
      <c r="D30" s="1">
        <v>144.86838446856393</v>
      </c>
      <c r="E30" s="1">
        <v>491.9139847065419</v>
      </c>
      <c r="F30" s="1">
        <v>396.93252506908249</v>
      </c>
      <c r="G30" s="1">
        <v>699.36595993461299</v>
      </c>
      <c r="H30" s="1">
        <v>19006.367884756601</v>
      </c>
      <c r="I30" s="1">
        <v>16843.442974959406</v>
      </c>
      <c r="J30" s="1">
        <v>11643.899385380168</v>
      </c>
      <c r="K30" s="4">
        <f t="shared" si="0"/>
        <v>0.86008771890601587</v>
      </c>
      <c r="L30" s="4">
        <f t="shared" si="1"/>
        <v>2.3565996908066187</v>
      </c>
      <c r="M30" s="4"/>
    </row>
    <row r="31" spans="1:13" ht="13.5" customHeight="1" x14ac:dyDescent="0.25">
      <c r="A31" s="1">
        <v>4</v>
      </c>
      <c r="B31" s="1" t="s">
        <v>31</v>
      </c>
      <c r="C31" s="1">
        <v>189450</v>
      </c>
      <c r="D31" s="1">
        <v>323.40285563473213</v>
      </c>
      <c r="E31" s="1">
        <v>809.7158264482772</v>
      </c>
      <c r="F31" s="1">
        <v>649.1087674848244</v>
      </c>
      <c r="G31" s="1">
        <v>1109.1957332600912</v>
      </c>
      <c r="H31" s="1">
        <v>19819.07974948535</v>
      </c>
      <c r="I31" s="1">
        <v>19773.804270256005</v>
      </c>
      <c r="J31" s="1">
        <v>13393.406925310108</v>
      </c>
      <c r="K31" s="4">
        <f t="shared" si="0"/>
        <v>1.635511564768539</v>
      </c>
      <c r="L31" s="4">
        <f t="shared" si="1"/>
        <v>3.2826701357675603</v>
      </c>
      <c r="M31" s="4">
        <f>L32</f>
        <v>4.7954172700821784</v>
      </c>
    </row>
    <row r="32" spans="1:13" ht="13.5" customHeight="1" x14ac:dyDescent="0.25">
      <c r="A32" s="1">
        <v>4</v>
      </c>
      <c r="B32" s="1" t="s">
        <v>32</v>
      </c>
      <c r="C32" s="1">
        <v>70351</v>
      </c>
      <c r="D32" s="1">
        <v>545.23077426049383</v>
      </c>
      <c r="E32" s="1">
        <v>740.99578081216623</v>
      </c>
      <c r="F32" s="1">
        <v>895.99760799420051</v>
      </c>
      <c r="G32" s="1">
        <v>1860.4127925958862</v>
      </c>
      <c r="H32" s="1">
        <v>15661.318469153506</v>
      </c>
      <c r="I32" s="1">
        <v>18684.455544341941</v>
      </c>
      <c r="J32" s="1">
        <v>13791.490483433072</v>
      </c>
      <c r="K32" s="4">
        <f t="shared" si="0"/>
        <v>2.9180982714029446</v>
      </c>
      <c r="L32" s="4">
        <f t="shared" si="1"/>
        <v>4.7954172700821784</v>
      </c>
      <c r="M32" s="4"/>
    </row>
    <row r="33" spans="1:13" x14ac:dyDescent="0.25">
      <c r="A33" s="1">
        <v>4</v>
      </c>
      <c r="B33" s="1" t="s">
        <v>62</v>
      </c>
      <c r="C33" s="1">
        <v>326964</v>
      </c>
      <c r="D33" s="1">
        <v>739.14871582192529</v>
      </c>
      <c r="E33" s="1">
        <v>1367.3034966813736</v>
      </c>
      <c r="F33" s="1">
        <v>727.77069689629445</v>
      </c>
      <c r="G33" s="1">
        <v>899.58333672092772</v>
      </c>
      <c r="H33" s="1">
        <v>19075.524516024609</v>
      </c>
      <c r="I33" s="1">
        <v>19389.211322959101</v>
      </c>
      <c r="J33" s="1">
        <v>13445.815475098176</v>
      </c>
      <c r="K33" s="4">
        <f t="shared" si="0"/>
        <v>3.8121649380688654</v>
      </c>
      <c r="L33" s="4">
        <f t="shared" si="1"/>
        <v>3.7534827217780049</v>
      </c>
      <c r="M33" s="4">
        <f>L34</f>
        <v>1.9060882599224707</v>
      </c>
    </row>
    <row r="34" spans="1:13" x14ac:dyDescent="0.25">
      <c r="A34" s="1">
        <v>4</v>
      </c>
      <c r="B34" s="1" t="s">
        <v>34</v>
      </c>
      <c r="C34" s="1">
        <v>864838</v>
      </c>
      <c r="D34" s="1">
        <v>215.52461732717572</v>
      </c>
      <c r="E34" s="1">
        <v>613.72368225690946</v>
      </c>
      <c r="F34" s="1">
        <v>359.39305372335616</v>
      </c>
      <c r="G34" s="1">
        <v>693.39972783224152</v>
      </c>
      <c r="H34" s="1">
        <v>19670.593186564787</v>
      </c>
      <c r="I34" s="1">
        <v>18855.005892433033</v>
      </c>
      <c r="J34" s="1">
        <v>13552.642074006924</v>
      </c>
      <c r="K34" s="4">
        <f t="shared" si="0"/>
        <v>1.1430631130890865</v>
      </c>
      <c r="L34" s="4">
        <f t="shared" si="1"/>
        <v>1.9060882599224707</v>
      </c>
      <c r="M34" s="4"/>
    </row>
    <row r="35" spans="1:13" ht="13.5" customHeight="1" x14ac:dyDescent="0.25">
      <c r="A35" s="1">
        <v>5</v>
      </c>
      <c r="B35" s="1" t="s">
        <v>35</v>
      </c>
      <c r="C35" s="1">
        <v>150740</v>
      </c>
      <c r="D35" s="1">
        <v>691.19365636194766</v>
      </c>
      <c r="E35" s="1">
        <v>2227.9480870743773</v>
      </c>
      <c r="F35" s="1">
        <v>897.65089173411161</v>
      </c>
      <c r="G35" s="1">
        <v>1028.1007674273949</v>
      </c>
      <c r="H35" s="1">
        <v>22290.320065588945</v>
      </c>
      <c r="I35" s="1">
        <v>24659.798693113971</v>
      </c>
      <c r="J35" s="1">
        <v>15462.094215204988</v>
      </c>
      <c r="K35" s="4">
        <f t="shared" si="0"/>
        <v>2.8029168646658795</v>
      </c>
      <c r="L35" s="4">
        <f t="shared" si="1"/>
        <v>3.6401387655478818</v>
      </c>
      <c r="M35" s="4">
        <f>L36</f>
        <v>2.9825935388990623</v>
      </c>
    </row>
    <row r="36" spans="1:13" ht="13.5" customHeight="1" x14ac:dyDescent="0.25">
      <c r="A36" s="1">
        <v>5</v>
      </c>
      <c r="B36" s="1" t="s">
        <v>36</v>
      </c>
      <c r="C36" s="1">
        <v>56731</v>
      </c>
      <c r="D36" s="1">
        <v>600.24868660873244</v>
      </c>
      <c r="E36" s="1">
        <v>986.21450896160241</v>
      </c>
      <c r="F36" s="1">
        <v>686.83480143131612</v>
      </c>
      <c r="G36" s="1">
        <v>925.01262345926148</v>
      </c>
      <c r="H36" s="1">
        <v>21280.297170682697</v>
      </c>
      <c r="I36" s="1">
        <v>23028.105991433255</v>
      </c>
      <c r="J36" s="1">
        <v>15365.474625865929</v>
      </c>
      <c r="K36" s="4">
        <f t="shared" si="0"/>
        <v>2.606591644280396</v>
      </c>
      <c r="L36" s="4">
        <f t="shared" si="1"/>
        <v>2.9825935388990623</v>
      </c>
      <c r="M36" s="4"/>
    </row>
    <row r="37" spans="1:13" x14ac:dyDescent="0.25">
      <c r="A37" s="1">
        <v>5</v>
      </c>
      <c r="B37" s="1" t="s">
        <v>63</v>
      </c>
      <c r="C37" s="1">
        <v>282793</v>
      </c>
      <c r="D37" s="1">
        <v>757.66628947675508</v>
      </c>
      <c r="E37" s="1">
        <v>1219.3133715953854</v>
      </c>
      <c r="F37" s="1">
        <v>674.97246063374973</v>
      </c>
      <c r="G37" s="1">
        <v>946.32414706948566</v>
      </c>
      <c r="H37" s="1">
        <v>18763.223874162795</v>
      </c>
      <c r="I37" s="1">
        <v>21448.127577415282</v>
      </c>
      <c r="J37" s="1">
        <v>15277.968825253807</v>
      </c>
      <c r="K37" s="4">
        <f t="shared" si="0"/>
        <v>3.5325521388383199</v>
      </c>
      <c r="L37" s="4">
        <f t="shared" si="1"/>
        <v>3.1469994674243296</v>
      </c>
      <c r="M37" s="4">
        <f>L38</f>
        <v>2.0305217227951218</v>
      </c>
    </row>
    <row r="38" spans="1:13" x14ac:dyDescent="0.25">
      <c r="A38" s="1">
        <v>5</v>
      </c>
      <c r="B38" s="1" t="s">
        <v>38</v>
      </c>
      <c r="C38" s="1">
        <v>764987</v>
      </c>
      <c r="D38" s="1">
        <v>160.95627664260962</v>
      </c>
      <c r="E38" s="1">
        <v>533.39460285753898</v>
      </c>
      <c r="F38" s="1">
        <v>421.56808910478208</v>
      </c>
      <c r="G38" s="1">
        <v>827.93317960811044</v>
      </c>
      <c r="H38" s="1">
        <v>20657.989452298134</v>
      </c>
      <c r="I38" s="1">
        <v>20761.565088034175</v>
      </c>
      <c r="J38" s="1">
        <v>15314.925603964512</v>
      </c>
      <c r="K38" s="4">
        <f t="shared" si="0"/>
        <v>0.77526080505065575</v>
      </c>
      <c r="L38" s="4">
        <f t="shared" si="1"/>
        <v>2.0305217227951218</v>
      </c>
      <c r="M38" s="4"/>
    </row>
    <row r="39" spans="1:13" ht="13.5" customHeight="1" x14ac:dyDescent="0.25">
      <c r="A39" s="1">
        <v>6</v>
      </c>
      <c r="B39" s="1" t="s">
        <v>39</v>
      </c>
      <c r="C39" s="1">
        <v>146007</v>
      </c>
      <c r="D39" s="1">
        <v>577.83876170320605</v>
      </c>
      <c r="E39" s="1">
        <v>1580.2713897803858</v>
      </c>
      <c r="F39" s="1">
        <v>787.56864136650984</v>
      </c>
      <c r="G39" s="1">
        <v>887.43239229229664</v>
      </c>
      <c r="H39" s="1">
        <v>22520.958526235045</v>
      </c>
      <c r="I39" s="1">
        <v>26381.612703500516</v>
      </c>
      <c r="J39" s="1">
        <v>17325.576362777127</v>
      </c>
      <c r="K39" s="4">
        <f t="shared" si="0"/>
        <v>2.1903087131081032</v>
      </c>
      <c r="L39" s="4">
        <f t="shared" si="1"/>
        <v>2.9852937734242802</v>
      </c>
      <c r="M39" s="4">
        <f>L40</f>
        <v>2.8043979167259825</v>
      </c>
    </row>
    <row r="40" spans="1:13" ht="13.5" customHeight="1" x14ac:dyDescent="0.25">
      <c r="A40" s="1">
        <v>6</v>
      </c>
      <c r="B40" s="1" t="s">
        <v>40</v>
      </c>
      <c r="C40" s="1">
        <v>62773</v>
      </c>
      <c r="D40" s="1">
        <v>486.5070651394708</v>
      </c>
      <c r="E40" s="1">
        <v>793.62851943122268</v>
      </c>
      <c r="F40" s="1">
        <v>773.10183836999977</v>
      </c>
      <c r="G40" s="1">
        <v>830.31531579815362</v>
      </c>
      <c r="H40" s="1">
        <v>22178.773466746279</v>
      </c>
      <c r="I40" s="1">
        <v>27567.480126806109</v>
      </c>
      <c r="J40" s="1">
        <v>17382.477992130374</v>
      </c>
      <c r="K40" s="4">
        <f t="shared" si="0"/>
        <v>1.7647861280813995</v>
      </c>
      <c r="L40" s="4">
        <f t="shared" si="1"/>
        <v>2.8043979167259825</v>
      </c>
      <c r="M40" s="4"/>
    </row>
    <row r="41" spans="1:13" x14ac:dyDescent="0.25">
      <c r="A41" s="1">
        <v>6</v>
      </c>
      <c r="B41" s="1" t="s">
        <v>64</v>
      </c>
      <c r="C41" s="1">
        <v>205143</v>
      </c>
      <c r="D41" s="1">
        <v>707.9184763798911</v>
      </c>
      <c r="E41" s="1">
        <v>872.33485917063763</v>
      </c>
      <c r="F41" s="1">
        <v>762.00204394008085</v>
      </c>
      <c r="G41" s="1">
        <v>932.42163092459054</v>
      </c>
      <c r="H41" s="1">
        <v>18975.70527402631</v>
      </c>
      <c r="I41" s="1">
        <v>24107.526905621933</v>
      </c>
      <c r="J41" s="1">
        <v>17147.300931545313</v>
      </c>
      <c r="K41" s="4">
        <f t="shared" si="0"/>
        <v>2.9365039356849283</v>
      </c>
      <c r="L41" s="4">
        <f t="shared" si="1"/>
        <v>3.160847012317884</v>
      </c>
      <c r="M41" s="4">
        <f>L42</f>
        <v>2.2182661105116988</v>
      </c>
    </row>
    <row r="42" spans="1:13" x14ac:dyDescent="0.25">
      <c r="A42" s="1">
        <v>6</v>
      </c>
      <c r="B42" s="1" t="s">
        <v>42</v>
      </c>
      <c r="C42" s="1">
        <v>763278</v>
      </c>
      <c r="D42" s="1">
        <v>188.53455490660022</v>
      </c>
      <c r="E42" s="1">
        <v>896.36714554592879</v>
      </c>
      <c r="F42" s="1">
        <v>515.84040944452727</v>
      </c>
      <c r="G42" s="1">
        <v>835.89921396048123</v>
      </c>
      <c r="H42" s="1">
        <v>21489.208604050094</v>
      </c>
      <c r="I42" s="1">
        <v>23254.216750646552</v>
      </c>
      <c r="J42" s="1">
        <v>17340.872621770835</v>
      </c>
      <c r="K42" s="4">
        <f t="shared" si="0"/>
        <v>0.81075426847631094</v>
      </c>
      <c r="L42" s="4">
        <f t="shared" si="1"/>
        <v>2.2182661105116988</v>
      </c>
      <c r="M42" s="4"/>
    </row>
    <row r="43" spans="1:13" ht="13.5" customHeight="1" x14ac:dyDescent="0.25">
      <c r="A43" s="1">
        <v>7</v>
      </c>
      <c r="B43" s="1" t="s">
        <v>43</v>
      </c>
      <c r="C43" s="1">
        <v>214780</v>
      </c>
      <c r="D43" s="1">
        <v>625.65831827916941</v>
      </c>
      <c r="E43" s="1">
        <v>1321.2263160908765</v>
      </c>
      <c r="F43" s="1">
        <v>1074.2393113883975</v>
      </c>
      <c r="G43" s="1">
        <v>1217.2293598600836</v>
      </c>
      <c r="H43" s="1">
        <v>27669.755375333574</v>
      </c>
      <c r="I43" s="1">
        <v>30846.315033988267</v>
      </c>
      <c r="J43" s="1">
        <v>19903.82700437657</v>
      </c>
      <c r="K43" s="4">
        <f t="shared" si="0"/>
        <v>2.0283081385565267</v>
      </c>
      <c r="L43" s="4">
        <f t="shared" si="1"/>
        <v>3.4825531354547148</v>
      </c>
      <c r="M43" s="4">
        <f>L44</f>
        <v>2.9972098908641267</v>
      </c>
    </row>
    <row r="44" spans="1:13" ht="13.5" customHeight="1" x14ac:dyDescent="0.25">
      <c r="A44" s="1">
        <v>7</v>
      </c>
      <c r="B44" s="1" t="s">
        <v>44</v>
      </c>
      <c r="C44" s="1">
        <v>50269</v>
      </c>
      <c r="D44" s="1">
        <v>729.61550856392603</v>
      </c>
      <c r="E44" s="1">
        <v>912.14749389540566</v>
      </c>
      <c r="F44" s="1">
        <v>863.25378543436307</v>
      </c>
      <c r="G44" s="1">
        <v>1026.9688170008928</v>
      </c>
      <c r="H44" s="1">
        <v>30294.140500012862</v>
      </c>
      <c r="I44" s="1">
        <v>28801.913008016869</v>
      </c>
      <c r="J44" s="1">
        <v>19780.872167737572</v>
      </c>
      <c r="K44" s="4">
        <f t="shared" si="0"/>
        <v>2.5332189162603234</v>
      </c>
      <c r="L44" s="4">
        <f t="shared" si="1"/>
        <v>2.9972098908641267</v>
      </c>
      <c r="M44" s="4"/>
    </row>
    <row r="45" spans="1:13" x14ac:dyDescent="0.25">
      <c r="A45" s="1">
        <v>7</v>
      </c>
      <c r="B45" s="1" t="s">
        <v>65</v>
      </c>
      <c r="C45" s="1">
        <v>172026</v>
      </c>
      <c r="D45" s="1">
        <v>974.75780893585852</v>
      </c>
      <c r="E45" s="1">
        <v>2078.0716301789603</v>
      </c>
      <c r="F45" s="1">
        <v>738.29516631206911</v>
      </c>
      <c r="G45" s="1">
        <v>884.14335180490718</v>
      </c>
      <c r="H45" s="1">
        <v>24392.278187863576</v>
      </c>
      <c r="I45" s="1">
        <v>27942.356957669188</v>
      </c>
      <c r="J45" s="1">
        <v>19507.240422959319</v>
      </c>
      <c r="K45" s="4">
        <f t="shared" si="0"/>
        <v>3.4884595111734908</v>
      </c>
      <c r="L45" s="4">
        <f t="shared" si="1"/>
        <v>2.6422079119185868</v>
      </c>
      <c r="M45" s="4">
        <f>L46</f>
        <v>2.1986565422535302</v>
      </c>
    </row>
    <row r="46" spans="1:13" x14ac:dyDescent="0.25">
      <c r="A46" s="1">
        <v>7</v>
      </c>
      <c r="B46" s="1" t="s">
        <v>46</v>
      </c>
      <c r="C46" s="1">
        <v>646891</v>
      </c>
      <c r="D46" s="1">
        <v>252.54980421740291</v>
      </c>
      <c r="E46" s="1">
        <v>1403.6122397974218</v>
      </c>
      <c r="F46" s="1">
        <v>614.26135500416626</v>
      </c>
      <c r="G46" s="1">
        <v>898.69412166786924</v>
      </c>
      <c r="H46" s="1">
        <v>25287.865487345101</v>
      </c>
      <c r="I46" s="1">
        <v>27938.031393233174</v>
      </c>
      <c r="J46" s="1">
        <v>19761.764730070445</v>
      </c>
      <c r="K46" s="4">
        <f t="shared" si="0"/>
        <v>0.9039642080099195</v>
      </c>
      <c r="L46" s="4">
        <f t="shared" si="1"/>
        <v>2.1986565422535302</v>
      </c>
      <c r="M46" s="4"/>
    </row>
    <row r="47" spans="1:13" ht="13.5" customHeight="1" x14ac:dyDescent="0.25">
      <c r="A47" s="1">
        <v>8</v>
      </c>
      <c r="B47" s="1" t="s">
        <v>47</v>
      </c>
      <c r="C47" s="1">
        <v>149056</v>
      </c>
      <c r="D47" s="1">
        <v>806.20236018677542</v>
      </c>
      <c r="E47" s="1">
        <v>1217.4046171506748</v>
      </c>
      <c r="F47" s="1">
        <v>946.32818148883655</v>
      </c>
      <c r="G47" s="1">
        <v>989.78290633897507</v>
      </c>
      <c r="H47" s="1">
        <v>33365.191544037298</v>
      </c>
      <c r="I47" s="1">
        <v>33734.176557803781</v>
      </c>
      <c r="J47" s="1">
        <v>23025.583190210389</v>
      </c>
      <c r="K47" s="4">
        <f t="shared" si="0"/>
        <v>2.3898682062250467</v>
      </c>
      <c r="L47" s="4">
        <f t="shared" si="1"/>
        <v>2.8052505739017985</v>
      </c>
      <c r="M47" s="4">
        <f>L48</f>
        <v>2.2984848775607061</v>
      </c>
    </row>
    <row r="48" spans="1:13" ht="13.5" customHeight="1" x14ac:dyDescent="0.25">
      <c r="A48" s="1">
        <v>8</v>
      </c>
      <c r="B48" s="1" t="s">
        <v>48</v>
      </c>
      <c r="C48" s="1">
        <v>54765</v>
      </c>
      <c r="D48" s="1">
        <v>867.06314251803155</v>
      </c>
      <c r="E48" s="1">
        <v>997.46919424668647</v>
      </c>
      <c r="F48" s="1">
        <v>754.97552341824155</v>
      </c>
      <c r="G48" s="1">
        <v>714.11949443411265</v>
      </c>
      <c r="H48" s="1">
        <v>26079.191463891169</v>
      </c>
      <c r="I48" s="1">
        <v>32846.660458321923</v>
      </c>
      <c r="J48" s="1">
        <v>22560.209239477768</v>
      </c>
      <c r="K48" s="4">
        <f t="shared" si="0"/>
        <v>2.6397299768669642</v>
      </c>
      <c r="L48" s="4">
        <f t="shared" si="1"/>
        <v>2.2984848775607061</v>
      </c>
      <c r="M48" s="4"/>
    </row>
    <row r="49" spans="1:13" x14ac:dyDescent="0.25">
      <c r="A49" s="1">
        <v>8</v>
      </c>
      <c r="B49" s="1" t="s">
        <v>66</v>
      </c>
      <c r="C49" s="1">
        <v>197592</v>
      </c>
      <c r="D49" s="1">
        <v>562.50101076966678</v>
      </c>
      <c r="E49" s="1">
        <v>882.10513105253256</v>
      </c>
      <c r="F49" s="1">
        <v>856.84235444754847</v>
      </c>
      <c r="G49" s="1">
        <v>1138.8837076101931</v>
      </c>
      <c r="H49" s="1">
        <v>24213.072582558176</v>
      </c>
      <c r="I49" s="1">
        <v>32563.509084375884</v>
      </c>
      <c r="J49" s="1">
        <v>22892.665052228836</v>
      </c>
      <c r="K49" s="4">
        <f t="shared" si="0"/>
        <v>1.7273967904139582</v>
      </c>
      <c r="L49" s="4">
        <f t="shared" si="1"/>
        <v>2.6312961303628826</v>
      </c>
      <c r="M49" s="4">
        <f>L50</f>
        <v>1.4134535892981264</v>
      </c>
    </row>
    <row r="50" spans="1:13" x14ac:dyDescent="0.25">
      <c r="A50" s="1">
        <v>8</v>
      </c>
      <c r="B50" s="1" t="s">
        <v>50</v>
      </c>
      <c r="C50" s="1">
        <v>717213</v>
      </c>
      <c r="D50" s="1">
        <v>271.70754238977821</v>
      </c>
      <c r="E50" s="1">
        <v>1168.5060564693142</v>
      </c>
      <c r="F50" s="1">
        <v>453.36489246569698</v>
      </c>
      <c r="G50" s="1">
        <v>672.63333279703932</v>
      </c>
      <c r="H50" s="1">
        <v>26445.165393790689</v>
      </c>
      <c r="I50" s="1">
        <v>32074.97549960751</v>
      </c>
      <c r="J50" s="1">
        <v>22852.190403687608</v>
      </c>
      <c r="K50" s="4">
        <f t="shared" si="0"/>
        <v>0.84710132481037437</v>
      </c>
      <c r="L50" s="4">
        <f t="shared" si="1"/>
        <v>1.4134535892981264</v>
      </c>
      <c r="M50" s="4"/>
    </row>
    <row r="51" spans="1:13" ht="13.5" customHeight="1" x14ac:dyDescent="0.25">
      <c r="A51" s="1">
        <v>9</v>
      </c>
      <c r="B51" s="1" t="s">
        <v>51</v>
      </c>
      <c r="C51" s="1">
        <v>136488</v>
      </c>
      <c r="D51" s="1">
        <v>796.83681144129889</v>
      </c>
      <c r="E51" s="1">
        <v>1969.6299529854</v>
      </c>
      <c r="F51" s="1">
        <v>873.42113856163178</v>
      </c>
      <c r="G51" s="1">
        <v>872.60996127046189</v>
      </c>
      <c r="H51" s="1">
        <v>33968.510675443998</v>
      </c>
      <c r="I51" s="1">
        <v>41240.87843619952</v>
      </c>
      <c r="J51" s="1">
        <v>28316.374934060139</v>
      </c>
      <c r="K51" s="4">
        <f t="shared" si="0"/>
        <v>1.9321528581744971</v>
      </c>
      <c r="L51" s="4">
        <f t="shared" si="1"/>
        <v>2.1178528966419377</v>
      </c>
      <c r="M51" s="4">
        <f>L52</f>
        <v>3.650655121279343</v>
      </c>
    </row>
    <row r="52" spans="1:13" ht="13.5" customHeight="1" x14ac:dyDescent="0.25">
      <c r="A52" s="1">
        <v>9</v>
      </c>
      <c r="B52" s="1" t="s">
        <v>52</v>
      </c>
      <c r="C52" s="1">
        <v>28444</v>
      </c>
      <c r="D52" s="1">
        <v>282.17603009422021</v>
      </c>
      <c r="E52" s="1">
        <v>678.22963402785251</v>
      </c>
      <c r="F52" s="1">
        <v>1506.69176416819</v>
      </c>
      <c r="G52" s="1">
        <v>1187.9723884996511</v>
      </c>
      <c r="H52" s="1">
        <v>31165.957878990299</v>
      </c>
      <c r="I52" s="1">
        <v>41271.818731542684</v>
      </c>
      <c r="J52" s="1">
        <v>28407.640345942906</v>
      </c>
      <c r="K52" s="4">
        <f t="shared" si="0"/>
        <v>0.68370146692508715</v>
      </c>
      <c r="L52" s="4">
        <f t="shared" si="1"/>
        <v>3.650655121279343</v>
      </c>
      <c r="M52" s="4"/>
    </row>
    <row r="53" spans="1:13" x14ac:dyDescent="0.25">
      <c r="A53" s="1">
        <v>9</v>
      </c>
      <c r="B53" s="1" t="s">
        <v>67</v>
      </c>
      <c r="C53" s="1">
        <v>184391</v>
      </c>
      <c r="D53" s="1">
        <v>996.3311430601276</v>
      </c>
      <c r="E53" s="1">
        <v>1614.0181701644615</v>
      </c>
      <c r="F53" s="1">
        <v>920.81837649343015</v>
      </c>
      <c r="G53" s="1">
        <v>1041.9618973067768</v>
      </c>
      <c r="H53" s="1">
        <v>25335.763241385754</v>
      </c>
      <c r="I53" s="1">
        <v>37068.299667554274</v>
      </c>
      <c r="J53" s="1">
        <v>27723.983670569603</v>
      </c>
      <c r="K53" s="4">
        <f t="shared" si="0"/>
        <v>2.6878253170382456</v>
      </c>
      <c r="L53" s="4">
        <f t="shared" si="1"/>
        <v>2.4841127992159255</v>
      </c>
      <c r="M53" s="4">
        <f>L54</f>
        <v>1.9345646627225881</v>
      </c>
    </row>
    <row r="54" spans="1:13" x14ac:dyDescent="0.25">
      <c r="A54" s="1">
        <v>9</v>
      </c>
      <c r="B54" s="1" t="s">
        <v>54</v>
      </c>
      <c r="C54" s="1">
        <v>756680</v>
      </c>
      <c r="D54" s="1">
        <v>270.92648596500499</v>
      </c>
      <c r="E54" s="1">
        <v>958.46364882635419</v>
      </c>
      <c r="F54" s="1">
        <v>757.59394438864513</v>
      </c>
      <c r="G54" s="1">
        <v>1127.8503848067101</v>
      </c>
      <c r="H54" s="1">
        <v>30824.95299206832</v>
      </c>
      <c r="I54" s="1">
        <v>39160.952279695513</v>
      </c>
      <c r="J54" s="1">
        <v>28005.364333668131</v>
      </c>
      <c r="K54" s="4">
        <f t="shared" si="0"/>
        <v>0.69182813540894694</v>
      </c>
      <c r="L54" s="4">
        <f t="shared" si="1"/>
        <v>1.9345646627225881</v>
      </c>
      <c r="M54" s="4"/>
    </row>
    <row r="55" spans="1:13" ht="13.5" customHeight="1" x14ac:dyDescent="0.25">
      <c r="A55" s="1">
        <v>10</v>
      </c>
      <c r="B55" s="1" t="s">
        <v>55</v>
      </c>
      <c r="C55" s="1">
        <v>163485</v>
      </c>
      <c r="D55" s="1">
        <v>787.99940545004131</v>
      </c>
      <c r="E55" s="1">
        <v>1102.4835495371187</v>
      </c>
      <c r="F55" s="1">
        <v>1164.0249698749117</v>
      </c>
      <c r="G55" s="1">
        <v>1226.4888965004664</v>
      </c>
      <c r="H55" s="1">
        <v>42681.540552226223</v>
      </c>
      <c r="I55" s="1">
        <v>69782.401724928888</v>
      </c>
      <c r="J55" s="1">
        <v>47213.052842768448</v>
      </c>
      <c r="K55" s="4">
        <f t="shared" si="0"/>
        <v>1.1292236810022813</v>
      </c>
      <c r="L55" s="4">
        <f t="shared" si="1"/>
        <v>1.6680781129650892</v>
      </c>
      <c r="M55" s="4">
        <f>L56</f>
        <v>1.2274318783125706</v>
      </c>
    </row>
    <row r="56" spans="1:13" ht="13.5" customHeight="1" x14ac:dyDescent="0.25">
      <c r="A56" s="1">
        <v>10</v>
      </c>
      <c r="B56" s="1" t="s">
        <v>58</v>
      </c>
      <c r="C56" s="1">
        <v>29994</v>
      </c>
      <c r="D56" s="1">
        <v>908.58234980329394</v>
      </c>
      <c r="E56" s="1">
        <v>1316.0289270383787</v>
      </c>
      <c r="F56" s="1">
        <v>952.77600720144017</v>
      </c>
      <c r="G56" s="1">
        <v>1173.6952750535863</v>
      </c>
      <c r="H56" s="1">
        <v>42468.652653864097</v>
      </c>
      <c r="I56" s="1">
        <v>77623.534473561376</v>
      </c>
      <c r="J56" s="1">
        <v>54641.041808361675</v>
      </c>
      <c r="K56" s="4">
        <f t="shared" si="0"/>
        <v>1.1704985555801477</v>
      </c>
      <c r="L56" s="4">
        <f t="shared" si="1"/>
        <v>1.2274318783125706</v>
      </c>
      <c r="M56" s="4"/>
    </row>
    <row r="57" spans="1:13" x14ac:dyDescent="0.25">
      <c r="A57" s="1">
        <v>10</v>
      </c>
      <c r="B57" s="1" t="s">
        <v>68</v>
      </c>
      <c r="C57" s="1">
        <v>112233</v>
      </c>
      <c r="D57" s="1">
        <v>1444.9732606274445</v>
      </c>
      <c r="E57" s="1">
        <v>1731.7614998959982</v>
      </c>
      <c r="F57" s="1">
        <v>1635.0064474797966</v>
      </c>
      <c r="G57" s="1">
        <v>1916.4340179514331</v>
      </c>
      <c r="H57" s="1">
        <v>48607.302097992571</v>
      </c>
      <c r="I57" s="1">
        <v>66660.7989183217</v>
      </c>
      <c r="J57" s="1">
        <v>45530.30691507845</v>
      </c>
      <c r="K57" s="4">
        <f t="shared" si="0"/>
        <v>2.1676506793714618</v>
      </c>
      <c r="L57" s="4">
        <f t="shared" si="1"/>
        <v>2.4527255508640713</v>
      </c>
      <c r="M57" s="4">
        <f>L58</f>
        <v>1.1189875282761266</v>
      </c>
    </row>
    <row r="58" spans="1:13" x14ac:dyDescent="0.25">
      <c r="A58" s="1">
        <v>10</v>
      </c>
      <c r="B58" s="1" t="s">
        <v>57</v>
      </c>
      <c r="C58" s="1">
        <v>985670</v>
      </c>
      <c r="D58" s="1">
        <v>345.58551507096695</v>
      </c>
      <c r="E58" s="1">
        <v>1299.8516163440252</v>
      </c>
      <c r="F58" s="1">
        <v>767.11001919506555</v>
      </c>
      <c r="G58" s="1">
        <v>1010.2160806775802</v>
      </c>
      <c r="H58" s="1">
        <v>39389.31784226832</v>
      </c>
      <c r="I58" s="1">
        <v>68553.9382531679</v>
      </c>
      <c r="J58" s="1">
        <v>48616.579589517787</v>
      </c>
      <c r="K58" s="4">
        <f t="shared" si="0"/>
        <v>0.50410745739322615</v>
      </c>
      <c r="L58" s="4">
        <f t="shared" si="1"/>
        <v>1.1189875282761266</v>
      </c>
      <c r="M58" s="4"/>
    </row>
  </sheetData>
  <mergeCells count="3">
    <mergeCell ref="D2:E2"/>
    <mergeCell ref="F2:G2"/>
    <mergeCell ref="A1:D1"/>
  </mergeCells>
  <phoneticPr fontId="0" type="noConversion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opLeftCell="B1" workbookViewId="0">
      <selection activeCell="K67" sqref="K67:L67"/>
    </sheetView>
  </sheetViews>
  <sheetFormatPr baseColWidth="10" defaultColWidth="11" defaultRowHeight="13.2" x14ac:dyDescent="0.25"/>
  <cols>
    <col min="1" max="1" width="14.109375" style="1" bestFit="1" customWidth="1"/>
    <col min="2" max="2" width="18.88671875" style="1" customWidth="1"/>
    <col min="3" max="3" width="7.6640625" style="1" customWidth="1"/>
    <col min="4" max="4" width="7.21875" style="1" customWidth="1"/>
    <col min="5" max="5" width="7.6640625" style="1" customWidth="1"/>
    <col min="6" max="6" width="7.21875" style="1" customWidth="1"/>
    <col min="7" max="7" width="7.6640625" style="1" customWidth="1"/>
    <col min="8" max="10" width="9.44140625" style="1" customWidth="1"/>
    <col min="11" max="16384" width="11" style="3"/>
  </cols>
  <sheetData>
    <row r="1" spans="1:17" ht="40.5" customHeight="1" x14ac:dyDescent="0.25">
      <c r="A1" s="9" t="s">
        <v>73</v>
      </c>
      <c r="B1" s="10"/>
      <c r="C1" s="10"/>
      <c r="D1" s="10"/>
    </row>
    <row r="2" spans="1:17" ht="66" x14ac:dyDescent="0.25">
      <c r="A2" s="2" t="s">
        <v>5</v>
      </c>
      <c r="B2" s="1" t="s">
        <v>6</v>
      </c>
      <c r="C2" s="1" t="s">
        <v>7</v>
      </c>
      <c r="D2" s="11" t="s">
        <v>13</v>
      </c>
      <c r="E2" s="11"/>
      <c r="F2" s="11" t="s">
        <v>14</v>
      </c>
      <c r="G2" s="11"/>
      <c r="H2" s="1" t="s">
        <v>8</v>
      </c>
      <c r="I2" s="1" t="s">
        <v>9</v>
      </c>
      <c r="J2" s="1" t="s">
        <v>10</v>
      </c>
    </row>
    <row r="3" spans="1:17" ht="26.4" x14ac:dyDescent="0.25">
      <c r="D3" s="2" t="s">
        <v>11</v>
      </c>
      <c r="E3" s="2" t="s">
        <v>12</v>
      </c>
      <c r="F3" s="2" t="s">
        <v>11</v>
      </c>
      <c r="G3" s="2" t="s">
        <v>12</v>
      </c>
      <c r="H3" s="2" t="s">
        <v>11</v>
      </c>
      <c r="I3" s="2" t="s">
        <v>11</v>
      </c>
      <c r="J3" s="2" t="s">
        <v>11</v>
      </c>
      <c r="K3" s="3" t="s">
        <v>17</v>
      </c>
      <c r="N3" s="3" t="s">
        <v>18</v>
      </c>
    </row>
    <row r="4" spans="1:17" x14ac:dyDescent="0.25">
      <c r="B4" s="1" t="s">
        <v>0</v>
      </c>
      <c r="C4" s="1">
        <f>'ensemble (2)'!C4</f>
        <v>24916413</v>
      </c>
      <c r="D4" s="1">
        <f>'ensemble (2)'!D4</f>
        <v>390.7925890600705</v>
      </c>
      <c r="E4" s="1">
        <f>'ensemble (2)'!E4</f>
        <v>1158.8141945063883</v>
      </c>
      <c r="F4" s="1">
        <f>'ensemble (2)'!F4</f>
        <v>986.81714747528054</v>
      </c>
      <c r="G4" s="1">
        <f>'ensemble (2)'!G4</f>
        <v>1096.4895938484156</v>
      </c>
      <c r="H4" s="1">
        <f>'ensemble (2)'!H4</f>
        <v>27705.50504233551</v>
      </c>
      <c r="I4" s="1">
        <f>'ensemble (2)'!I4</f>
        <v>30393.936309612462</v>
      </c>
      <c r="J4" s="1">
        <f>'ensemble (2)'!J4</f>
        <v>19126.110285376952</v>
      </c>
      <c r="K4" s="4">
        <v>1.2857583995676056</v>
      </c>
      <c r="L4" s="4"/>
      <c r="M4" s="4"/>
      <c r="N4" s="4">
        <v>3.2467566471907991</v>
      </c>
      <c r="O4" s="4"/>
      <c r="P4" s="4"/>
    </row>
    <row r="5" spans="1:17" x14ac:dyDescent="0.25">
      <c r="B5" s="1" t="s">
        <v>1</v>
      </c>
      <c r="C5" s="1">
        <f>'ensemble (2)'!C5</f>
        <v>3886878</v>
      </c>
      <c r="D5" s="1">
        <f>'ensemble (2)'!D5</f>
        <v>633.72163914586451</v>
      </c>
      <c r="E5" s="1">
        <f>'ensemble (2)'!E5</f>
        <v>1557.7736696063753</v>
      </c>
      <c r="F5" s="1">
        <f>'ensemble (2)'!F5</f>
        <v>1358.4730999588869</v>
      </c>
      <c r="G5" s="1">
        <f>'ensemble (2)'!G5</f>
        <v>1267.5694104908891</v>
      </c>
      <c r="H5" s="1">
        <f>'ensemble (2)'!H5</f>
        <v>31171.458362168072</v>
      </c>
      <c r="I5" s="1">
        <f>'ensemble (2)'!I5</f>
        <v>34030.184221115247</v>
      </c>
      <c r="J5" s="1">
        <f>'ensemble (2)'!J5</f>
        <v>19702.653938971071</v>
      </c>
      <c r="K5" s="4">
        <v>1.8622339362848621</v>
      </c>
      <c r="L5" s="4"/>
      <c r="M5" s="4"/>
      <c r="N5" s="4">
        <v>3.9919651657835389</v>
      </c>
      <c r="O5" s="4"/>
      <c r="P5" s="4"/>
    </row>
    <row r="6" spans="1:17" x14ac:dyDescent="0.25">
      <c r="B6" s="1" t="s">
        <v>2</v>
      </c>
      <c r="C6" s="1">
        <f>'ensemble (2)'!C6</f>
        <v>1251984</v>
      </c>
      <c r="D6" s="1">
        <f>'ensemble (2)'!D6</f>
        <v>734.40963823818834</v>
      </c>
      <c r="E6" s="1">
        <f>'ensemble (2)'!E6</f>
        <v>1581.6460013111919</v>
      </c>
      <c r="F6" s="1">
        <f>'ensemble (2)'!F6</f>
        <v>1270.0598105470999</v>
      </c>
      <c r="G6" s="1">
        <f>'ensemble (2)'!G6</f>
        <v>1320.4758956169785</v>
      </c>
      <c r="H6" s="1">
        <f>'ensemble (2)'!H6</f>
        <v>28697.420520819345</v>
      </c>
      <c r="I6" s="1">
        <f>'ensemble (2)'!I6</f>
        <v>30557.415844771178</v>
      </c>
      <c r="J6" s="1">
        <f>'ensemble (2)'!J6</f>
        <v>18182.666752131019</v>
      </c>
      <c r="K6" s="4">
        <v>2.4033761296076892</v>
      </c>
      <c r="L6" s="4"/>
      <c r="M6" s="4"/>
      <c r="N6" s="4">
        <v>4.1563063349299076</v>
      </c>
      <c r="O6" s="4"/>
      <c r="P6" s="4"/>
    </row>
    <row r="7" spans="1:17" x14ac:dyDescent="0.25">
      <c r="B7" s="1" t="s">
        <v>3</v>
      </c>
      <c r="C7" s="1">
        <f>'ensemble (2)'!C7</f>
        <v>4714941</v>
      </c>
      <c r="D7" s="1">
        <f>'ensemble (2)'!D7</f>
        <v>720.09425649228695</v>
      </c>
      <c r="E7" s="1">
        <f>'ensemble (2)'!E7</f>
        <v>1380.2542382895012</v>
      </c>
      <c r="F7" s="1">
        <f>'ensemble (2)'!F7</f>
        <v>1017.6282950560781</v>
      </c>
      <c r="G7" s="1">
        <f>'ensemble (2)'!G7</f>
        <v>1131.8710764953582</v>
      </c>
      <c r="H7" s="1">
        <f>'ensemble (2)'!H7</f>
        <v>23447.214938692461</v>
      </c>
      <c r="I7" s="1">
        <f>'ensemble (2)'!I7</f>
        <v>25214.946338883139</v>
      </c>
      <c r="J7" s="1">
        <f>'ensemble (2)'!J7</f>
        <v>16035.460971834005</v>
      </c>
      <c r="K7" s="4">
        <v>2.8558230773700015</v>
      </c>
      <c r="L7" s="4"/>
      <c r="M7" s="4"/>
      <c r="N7" s="4">
        <v>4.0358138438186044</v>
      </c>
      <c r="O7" s="4"/>
      <c r="P7" s="4"/>
    </row>
    <row r="8" spans="1:17" x14ac:dyDescent="0.25">
      <c r="B8" s="1" t="s">
        <v>4</v>
      </c>
      <c r="C8" s="1">
        <f>'ensemble (2)'!C8</f>
        <v>15062610</v>
      </c>
      <c r="D8" s="1">
        <f>'ensemble (2)'!D8</f>
        <v>196.46527386156848</v>
      </c>
      <c r="E8" s="1">
        <f>'ensemble (2)'!E8</f>
        <v>827.36662308653399</v>
      </c>
      <c r="F8" s="1">
        <f>'ensemble (2)'!F8</f>
        <v>857.72468803122422</v>
      </c>
      <c r="G8" s="1">
        <f>'ensemble (2)'!G8</f>
        <v>993.96327240587266</v>
      </c>
      <c r="H8" s="1">
        <f>'ensemble (2)'!H8</f>
        <v>28061.61773351338</v>
      </c>
      <c r="I8" s="1">
        <f>'ensemble (2)'!I8</f>
        <v>31063.163381113896</v>
      </c>
      <c r="J8" s="1">
        <f>'ensemble (2)'!J8</f>
        <v>20023.195885440837</v>
      </c>
      <c r="K8" s="4">
        <v>0.63247027178506066</v>
      </c>
      <c r="L8" s="4"/>
      <c r="M8" s="4"/>
      <c r="N8" s="4">
        <v>2.7612277523309574</v>
      </c>
      <c r="O8" s="4"/>
      <c r="P8" s="4"/>
    </row>
    <row r="9" spans="1:17" x14ac:dyDescent="0.25">
      <c r="K9" s="3" t="s">
        <v>17</v>
      </c>
      <c r="N9" s="3" t="s">
        <v>18</v>
      </c>
      <c r="Q9" s="3" t="s">
        <v>72</v>
      </c>
    </row>
    <row r="10" spans="1:17" x14ac:dyDescent="0.25">
      <c r="A10" s="1">
        <v>1</v>
      </c>
      <c r="B10" s="1" t="s">
        <v>0</v>
      </c>
      <c r="C10" s="1">
        <f>'ensemble (2)'!C9</f>
        <v>2489718</v>
      </c>
      <c r="D10" s="1">
        <f>'ensemble (2)'!D9</f>
        <v>330.98180931334394</v>
      </c>
      <c r="E10" s="1">
        <f>'ensemble (2)'!E9</f>
        <v>825.67772823072994</v>
      </c>
      <c r="F10" s="1">
        <f>'ensemble (2)'!F9</f>
        <v>540.27989285533533</v>
      </c>
      <c r="G10" s="1">
        <f>'ensemble (2)'!G9</f>
        <v>962.01959071397243</v>
      </c>
      <c r="H10" s="1">
        <f>'ensemble (2)'!H9</f>
        <v>16571.886480993893</v>
      </c>
      <c r="I10" s="1">
        <f>'ensemble (2)'!I9</f>
        <v>9994.1960924891901</v>
      </c>
      <c r="J10" s="1">
        <f>'ensemble (2)'!J9</f>
        <v>6234.2368035255395</v>
      </c>
      <c r="K10" s="4">
        <f>D10*100/I10</f>
        <v>3.3117401965134787</v>
      </c>
      <c r="L10" s="4"/>
      <c r="M10" s="4"/>
      <c r="N10" s="4">
        <f>F10*100/I10</f>
        <v>5.4059364840896507</v>
      </c>
      <c r="O10" s="4"/>
      <c r="P10" s="4"/>
      <c r="Q10" s="4">
        <f>K10+N10</f>
        <v>8.7176766806031303</v>
      </c>
    </row>
    <row r="11" spans="1:17" x14ac:dyDescent="0.25">
      <c r="A11" s="1">
        <v>2</v>
      </c>
      <c r="B11" s="1" t="s">
        <v>0</v>
      </c>
      <c r="C11" s="1">
        <f>'ensemble (2)'!C10</f>
        <v>2490226</v>
      </c>
      <c r="D11" s="1">
        <f>'ensemble (2)'!D10</f>
        <v>405.73299480448765</v>
      </c>
      <c r="E11" s="1">
        <f>'ensemble (2)'!E10</f>
        <v>1146.3989912083889</v>
      </c>
      <c r="F11" s="1">
        <f>'ensemble (2)'!F10</f>
        <v>617.55380363067445</v>
      </c>
      <c r="G11" s="1">
        <f>'ensemble (2)'!G10</f>
        <v>904.42570209033215</v>
      </c>
      <c r="H11" s="1">
        <f>'ensemble (2)'!H10</f>
        <v>18508.536350454899</v>
      </c>
      <c r="I11" s="1">
        <f>'ensemble (2)'!I10</f>
        <v>15301.264883990449</v>
      </c>
      <c r="J11" s="1">
        <f>'ensemble (2)'!J10</f>
        <v>9593.3166680453905</v>
      </c>
      <c r="K11" s="4">
        <f t="shared" ref="K11:K19" si="0">D11*100/I11</f>
        <v>2.6516304232403809</v>
      </c>
      <c r="L11" s="4"/>
      <c r="M11" s="4"/>
      <c r="N11" s="4">
        <f t="shared" ref="N11:N19" si="1">F11*100/I11</f>
        <v>4.03596570814753</v>
      </c>
      <c r="O11" s="4"/>
      <c r="P11" s="4"/>
      <c r="Q11" s="4">
        <f t="shared" ref="Q11:Q60" si="2">K11+N11</f>
        <v>6.6875961313879113</v>
      </c>
    </row>
    <row r="12" spans="1:17" x14ac:dyDescent="0.25">
      <c r="A12" s="1">
        <v>3</v>
      </c>
      <c r="B12" s="1" t="s">
        <v>0</v>
      </c>
      <c r="C12" s="1">
        <f>'ensemble (2)'!C11</f>
        <v>2493119</v>
      </c>
      <c r="D12" s="1">
        <f>'ensemble (2)'!D11</f>
        <v>395.63813432090484</v>
      </c>
      <c r="E12" s="1">
        <f>'ensemble (2)'!E11</f>
        <v>1199.8964849403158</v>
      </c>
      <c r="F12" s="1">
        <f>'ensemble (2)'!F11</f>
        <v>793.93890111944131</v>
      </c>
      <c r="G12" s="1">
        <f>'ensemble (2)'!G11</f>
        <v>939.9493376519315</v>
      </c>
      <c r="H12" s="1">
        <f>'ensemble (2)'!H11</f>
        <v>21620.180196625584</v>
      </c>
      <c r="I12" s="1">
        <f>'ensemble (2)'!I11</f>
        <v>18955.057345437581</v>
      </c>
      <c r="J12" s="1">
        <f>'ensemble (2)'!J11</f>
        <v>11669.642007862441</v>
      </c>
      <c r="K12" s="4">
        <f t="shared" si="0"/>
        <v>2.0872431410297665</v>
      </c>
      <c r="L12" s="4"/>
      <c r="M12" s="4"/>
      <c r="N12" s="4">
        <f t="shared" si="1"/>
        <v>4.1885333642134288</v>
      </c>
      <c r="O12" s="4"/>
      <c r="P12" s="4"/>
      <c r="Q12" s="4">
        <f t="shared" si="2"/>
        <v>6.2757765052431953</v>
      </c>
    </row>
    <row r="13" spans="1:17" x14ac:dyDescent="0.25">
      <c r="A13" s="1">
        <v>4</v>
      </c>
      <c r="B13" s="1" t="s">
        <v>0</v>
      </c>
      <c r="C13" s="1">
        <f>'ensemble (2)'!C12</f>
        <v>2489629</v>
      </c>
      <c r="D13" s="1">
        <f>'ensemble (2)'!D12</f>
        <v>354.66209837690678</v>
      </c>
      <c r="E13" s="1">
        <f>'ensemble (2)'!E12</f>
        <v>979.80952717279627</v>
      </c>
      <c r="F13" s="1">
        <f>'ensemble (2)'!F12</f>
        <v>871.51061851223585</v>
      </c>
      <c r="G13" s="1">
        <f>'ensemble (2)'!G12</f>
        <v>1005.0430321694813</v>
      </c>
      <c r="H13" s="1">
        <f>'ensemble (2)'!H12</f>
        <v>23595.862771538901</v>
      </c>
      <c r="I13" s="1">
        <f>'ensemble (2)'!I12</f>
        <v>22023.990507420986</v>
      </c>
      <c r="J13" s="1">
        <f>'ensemble (2)'!J12</f>
        <v>13540.251944767675</v>
      </c>
      <c r="K13" s="4">
        <f t="shared" si="0"/>
        <v>1.6103444026522049</v>
      </c>
      <c r="L13" s="4"/>
      <c r="M13" s="4"/>
      <c r="N13" s="4">
        <f t="shared" si="1"/>
        <v>3.9570967768923633</v>
      </c>
      <c r="O13" s="4"/>
      <c r="P13" s="4"/>
      <c r="Q13" s="4">
        <f t="shared" si="2"/>
        <v>5.5674411795445682</v>
      </c>
    </row>
    <row r="14" spans="1:17" x14ac:dyDescent="0.25">
      <c r="A14" s="1">
        <v>5</v>
      </c>
      <c r="B14" s="1" t="s">
        <v>0</v>
      </c>
      <c r="C14" s="1">
        <f>'ensemble (2)'!C13</f>
        <v>2494508</v>
      </c>
      <c r="D14" s="1">
        <f>'ensemble (2)'!D13</f>
        <v>374.18900092523251</v>
      </c>
      <c r="E14" s="1">
        <f>'ensemble (2)'!E13</f>
        <v>1002.367629569051</v>
      </c>
      <c r="F14" s="1">
        <f>'ensemble (2)'!F13</f>
        <v>1019.1157425512366</v>
      </c>
      <c r="G14" s="1">
        <f>'ensemble (2)'!G13</f>
        <v>1058.5414605352689</v>
      </c>
      <c r="H14" s="1">
        <f>'ensemble (2)'!H13</f>
        <v>25362.347738303204</v>
      </c>
      <c r="I14" s="1">
        <f>'ensemble (2)'!I13</f>
        <v>24983.45396607267</v>
      </c>
      <c r="J14" s="1">
        <f>'ensemble (2)'!J13</f>
        <v>15331.027971046795</v>
      </c>
      <c r="K14" s="4">
        <f t="shared" si="0"/>
        <v>1.4977472747898597</v>
      </c>
      <c r="L14" s="4"/>
      <c r="M14" s="4"/>
      <c r="N14" s="4">
        <f t="shared" si="1"/>
        <v>4.0791627288011805</v>
      </c>
      <c r="O14" s="4"/>
      <c r="P14" s="4"/>
      <c r="Q14" s="4">
        <f t="shared" si="2"/>
        <v>5.5769100035910402</v>
      </c>
    </row>
    <row r="15" spans="1:17" x14ac:dyDescent="0.25">
      <c r="A15" s="1">
        <v>6</v>
      </c>
      <c r="B15" s="1" t="s">
        <v>0</v>
      </c>
      <c r="C15" s="1">
        <f>'ensemble (2)'!C14</f>
        <v>2488387</v>
      </c>
      <c r="D15" s="1">
        <f>'ensemble (2)'!D14</f>
        <v>385.97219390713741</v>
      </c>
      <c r="E15" s="1">
        <f>'ensemble (2)'!E14</f>
        <v>1167.8172797490522</v>
      </c>
      <c r="F15" s="1">
        <f>'ensemble (2)'!F14</f>
        <v>1101.1671692787334</v>
      </c>
      <c r="G15" s="1">
        <f>'ensemble (2)'!G14</f>
        <v>1031.1585927355229</v>
      </c>
      <c r="H15" s="1">
        <f>'ensemble (2)'!H14</f>
        <v>26865.669332331247</v>
      </c>
      <c r="I15" s="1">
        <f>'ensemble (2)'!I14</f>
        <v>27735.34080711722</v>
      </c>
      <c r="J15" s="1">
        <f>'ensemble (2)'!J14</f>
        <v>17324.227347273554</v>
      </c>
      <c r="K15" s="4">
        <f t="shared" si="0"/>
        <v>1.3916259280581558</v>
      </c>
      <c r="L15" s="4"/>
      <c r="M15" s="4"/>
      <c r="N15" s="4">
        <f t="shared" si="1"/>
        <v>3.9702673096274363</v>
      </c>
      <c r="O15" s="4"/>
      <c r="P15" s="4"/>
      <c r="Q15" s="4">
        <f t="shared" si="2"/>
        <v>5.3618932376855923</v>
      </c>
    </row>
    <row r="16" spans="1:17" x14ac:dyDescent="0.25">
      <c r="A16" s="1">
        <v>7</v>
      </c>
      <c r="B16" s="1" t="s">
        <v>0</v>
      </c>
      <c r="C16" s="1">
        <f>'ensemble (2)'!C15</f>
        <v>2493281</v>
      </c>
      <c r="D16" s="1">
        <f>'ensemble (2)'!D15</f>
        <v>438.05311656407758</v>
      </c>
      <c r="E16" s="1">
        <f>'ensemble (2)'!E15</f>
        <v>1429.6631572414146</v>
      </c>
      <c r="F16" s="1">
        <f>'ensemble (2)'!F15</f>
        <v>1222.9748896774972</v>
      </c>
      <c r="G16" s="1">
        <f>'ensemble (2)'!G15</f>
        <v>1142.2999387118005</v>
      </c>
      <c r="H16" s="1">
        <f>'ensemble (2)'!H15</f>
        <v>30332.839215677628</v>
      </c>
      <c r="I16" s="1">
        <f>'ensemble (2)'!I15</f>
        <v>32562.979607994446</v>
      </c>
      <c r="J16" s="1">
        <f>'ensemble (2)'!J15</f>
        <v>19760.27995641085</v>
      </c>
      <c r="K16" s="4">
        <f t="shared" si="0"/>
        <v>1.3452488741433613</v>
      </c>
      <c r="L16" s="4"/>
      <c r="M16" s="4"/>
      <c r="N16" s="4">
        <f t="shared" si="1"/>
        <v>3.7557216950049868</v>
      </c>
      <c r="O16" s="4"/>
      <c r="P16" s="4"/>
      <c r="Q16" s="4">
        <f t="shared" si="2"/>
        <v>5.1009705691483482</v>
      </c>
    </row>
    <row r="17" spans="1:28" x14ac:dyDescent="0.25">
      <c r="A17" s="1">
        <v>8</v>
      </c>
      <c r="B17" s="1" t="s">
        <v>0</v>
      </c>
      <c r="C17" s="1">
        <f>'ensemble (2)'!C16</f>
        <v>2492521</v>
      </c>
      <c r="D17" s="1">
        <f>'ensemble (2)'!D16</f>
        <v>353.48148707272674</v>
      </c>
      <c r="E17" s="1">
        <f>'ensemble (2)'!E16</f>
        <v>1094.1558235284065</v>
      </c>
      <c r="F17" s="1">
        <f>'ensemble (2)'!F16</f>
        <v>1168.3650861035876</v>
      </c>
      <c r="G17" s="1">
        <f>'ensemble (2)'!G16</f>
        <v>1168.0111419887317</v>
      </c>
      <c r="H17" s="1">
        <f>'ensemble (2)'!H16</f>
        <v>32398.974295441512</v>
      </c>
      <c r="I17" s="1">
        <f>'ensemble (2)'!I16</f>
        <v>36868.604299020953</v>
      </c>
      <c r="J17" s="1">
        <f>'ensemble (2)'!J16</f>
        <v>22902.805364528522</v>
      </c>
      <c r="K17" s="4">
        <f t="shared" si="0"/>
        <v>0.95876015323453256</v>
      </c>
      <c r="L17" s="4"/>
      <c r="M17" s="4"/>
      <c r="N17" s="4">
        <f t="shared" si="1"/>
        <v>3.1689973307034394</v>
      </c>
      <c r="O17" s="4"/>
      <c r="P17" s="4"/>
      <c r="Q17" s="4">
        <f t="shared" si="2"/>
        <v>4.1277574839379723</v>
      </c>
    </row>
    <row r="18" spans="1:28" x14ac:dyDescent="0.25">
      <c r="A18" s="1">
        <v>9</v>
      </c>
      <c r="B18" s="1" t="s">
        <v>0</v>
      </c>
      <c r="C18" s="1">
        <f>'ensemble (2)'!C17</f>
        <v>2491030</v>
      </c>
      <c r="D18" s="1">
        <f>'ensemble (2)'!D17</f>
        <v>386.68089818267941</v>
      </c>
      <c r="E18" s="1">
        <f>'ensemble (2)'!E17</f>
        <v>1128.7279406173081</v>
      </c>
      <c r="F18" s="1">
        <f>'ensemble (2)'!F17</f>
        <v>1280.5456029112454</v>
      </c>
      <c r="G18" s="1">
        <f>'ensemble (2)'!G17</f>
        <v>1260.3049028226499</v>
      </c>
      <c r="H18" s="1">
        <f>'ensemble (2)'!H17</f>
        <v>36501.084023933035</v>
      </c>
      <c r="I18" s="1">
        <f>'ensemble (2)'!I17</f>
        <v>43559.052670582045</v>
      </c>
      <c r="J18" s="1">
        <f>'ensemble (2)'!J17</f>
        <v>28035.872604504963</v>
      </c>
      <c r="K18" s="4">
        <f t="shared" si="0"/>
        <v>0.88771650087750298</v>
      </c>
      <c r="L18" s="4"/>
      <c r="M18" s="4"/>
      <c r="N18" s="4">
        <f t="shared" si="1"/>
        <v>2.93979213137496</v>
      </c>
      <c r="O18" s="4"/>
      <c r="P18" s="4"/>
      <c r="Q18" s="4">
        <f t="shared" si="2"/>
        <v>3.8275086322524627</v>
      </c>
    </row>
    <row r="19" spans="1:28" x14ac:dyDescent="0.25">
      <c r="A19" s="1">
        <v>10</v>
      </c>
      <c r="B19" s="1" t="s">
        <v>0</v>
      </c>
      <c r="C19" s="1">
        <f>'ensemble (2)'!C18</f>
        <v>2493994</v>
      </c>
      <c r="D19" s="1">
        <f>'ensemble (2)'!D18</f>
        <v>482.3718197557813</v>
      </c>
      <c r="E19" s="1">
        <f>'ensemble (2)'!E18</f>
        <v>1416.5259796840694</v>
      </c>
      <c r="F19" s="1">
        <f>'ensemble (2)'!F18</f>
        <v>1251.9010459247297</v>
      </c>
      <c r="G19" s="1">
        <f>'ensemble (2)'!G18</f>
        <v>1306.7481158369487</v>
      </c>
      <c r="H19" s="1">
        <f>'ensemble (2)'!H18</f>
        <v>45267.929573953843</v>
      </c>
      <c r="I19" s="1">
        <f>'ensemble (2)'!I18</f>
        <v>71894.210681340846</v>
      </c>
      <c r="J19" s="1">
        <f>'ensemble (2)'!J18</f>
        <v>46830.275847095058</v>
      </c>
      <c r="K19" s="4">
        <f t="shared" si="0"/>
        <v>0.6709466801072681</v>
      </c>
      <c r="L19" s="4" t="s">
        <v>17</v>
      </c>
      <c r="M19" s="4"/>
      <c r="N19" s="4">
        <f t="shared" si="1"/>
        <v>1.7413099525823759</v>
      </c>
      <c r="O19" s="4" t="s">
        <v>74</v>
      </c>
      <c r="P19" s="4"/>
      <c r="Q19" s="4">
        <f t="shared" si="2"/>
        <v>2.412256632689644</v>
      </c>
      <c r="R19" s="3" t="s">
        <v>75</v>
      </c>
      <c r="T19" s="4" t="s">
        <v>17</v>
      </c>
      <c r="U19" s="4"/>
      <c r="V19" s="4" t="s">
        <v>74</v>
      </c>
      <c r="W19" s="4"/>
      <c r="X19" s="3" t="s">
        <v>75</v>
      </c>
    </row>
    <row r="20" spans="1:28" hidden="1" x14ac:dyDescent="0.25">
      <c r="A20" s="1">
        <v>1</v>
      </c>
      <c r="B20" s="1" t="s">
        <v>19</v>
      </c>
      <c r="C20" s="1">
        <f>'ensemble (2)'!C19</f>
        <v>252120</v>
      </c>
      <c r="D20" s="1">
        <f>'ensemble (2)'!D19</f>
        <v>707.68566841186725</v>
      </c>
      <c r="E20" s="1">
        <f>'ensemble (2)'!E19</f>
        <v>1480.7459155717238</v>
      </c>
      <c r="F20" s="1">
        <f>'ensemble (2)'!F19</f>
        <v>882.40733809297149</v>
      </c>
      <c r="G20" s="1">
        <f>'ensemble (2)'!G19</f>
        <v>1184.0326353933751</v>
      </c>
      <c r="H20" s="1">
        <f>'ensemble (2)'!H19</f>
        <v>18266.086906450051</v>
      </c>
      <c r="I20" s="1">
        <f>'ensemble (2)'!I19</f>
        <v>9763.6092297318737</v>
      </c>
      <c r="J20" s="1">
        <f>'ensemble (2)'!J19</f>
        <v>6061.4594359828652</v>
      </c>
      <c r="K20" s="4">
        <f t="shared" ref="K20:K60" si="3">D20*100/I20</f>
        <v>7.2481973802970563</v>
      </c>
      <c r="L20" s="4"/>
      <c r="M20" s="4"/>
      <c r="N20" s="4">
        <f t="shared" ref="N20:N60" si="4">F20*100/I20</f>
        <v>9.0377166612310642</v>
      </c>
      <c r="O20" s="4"/>
      <c r="P20" s="4"/>
      <c r="Q20" s="4">
        <f t="shared" si="2"/>
        <v>16.28591404152812</v>
      </c>
      <c r="T20" s="4"/>
      <c r="U20" s="4"/>
      <c r="V20" s="4"/>
      <c r="W20" s="4"/>
    </row>
    <row r="21" spans="1:28" hidden="1" x14ac:dyDescent="0.25">
      <c r="A21" s="1">
        <v>1</v>
      </c>
      <c r="B21" s="1" t="s">
        <v>20</v>
      </c>
      <c r="C21" s="1">
        <f>'ensemble (2)'!C20</f>
        <v>80137</v>
      </c>
      <c r="D21" s="1">
        <f>'ensemble (2)'!D20</f>
        <v>554.03127144764585</v>
      </c>
      <c r="E21" s="1">
        <f>'ensemble (2)'!E20</f>
        <v>865.21711231064899</v>
      </c>
      <c r="F21" s="1">
        <f>'ensemble (2)'!F20</f>
        <v>653.36998440171203</v>
      </c>
      <c r="G21" s="1">
        <f>'ensemble (2)'!G20</f>
        <v>692.43179151711968</v>
      </c>
      <c r="H21" s="1">
        <f>'ensemble (2)'!H20</f>
        <v>18442.142182437576</v>
      </c>
      <c r="I21" s="1">
        <f>'ensemble (2)'!I20</f>
        <v>8719.9306562511701</v>
      </c>
      <c r="J21" s="1">
        <f>'ensemble (2)'!J20</f>
        <v>6117.7975342226437</v>
      </c>
      <c r="K21" s="4">
        <f t="shared" si="3"/>
        <v>6.3536201523629119</v>
      </c>
      <c r="L21" s="4"/>
      <c r="M21" s="4"/>
      <c r="N21" s="4">
        <f t="shared" si="4"/>
        <v>7.4928346354832787</v>
      </c>
      <c r="O21" s="4"/>
      <c r="P21" s="4"/>
      <c r="Q21" s="4">
        <f t="shared" si="2"/>
        <v>13.846454787846191</v>
      </c>
      <c r="T21" s="4"/>
      <c r="U21" s="4"/>
      <c r="V21" s="4"/>
      <c r="W21" s="4"/>
    </row>
    <row r="22" spans="1:28" x14ac:dyDescent="0.25">
      <c r="K22" s="4"/>
      <c r="L22" s="4" t="s">
        <v>70</v>
      </c>
      <c r="M22" s="4" t="s">
        <v>71</v>
      </c>
      <c r="N22" s="4"/>
      <c r="O22" s="4" t="s">
        <v>70</v>
      </c>
      <c r="P22" s="4" t="s">
        <v>71</v>
      </c>
      <c r="Q22" s="4"/>
      <c r="R22" s="3" t="s">
        <v>70</v>
      </c>
      <c r="S22" s="3" t="s">
        <v>71</v>
      </c>
      <c r="T22" s="4" t="s">
        <v>70</v>
      </c>
      <c r="U22" s="4" t="s">
        <v>71</v>
      </c>
      <c r="V22" s="4" t="s">
        <v>70</v>
      </c>
      <c r="W22" s="4" t="s">
        <v>71</v>
      </c>
      <c r="X22" s="3" t="s">
        <v>70</v>
      </c>
      <c r="Y22" s="3" t="s">
        <v>71</v>
      </c>
    </row>
    <row r="23" spans="1:28" x14ac:dyDescent="0.25">
      <c r="A23" s="1">
        <v>1</v>
      </c>
      <c r="B23" s="1" t="s">
        <v>59</v>
      </c>
      <c r="C23" s="1">
        <f>'ensemble (2)'!C21</f>
        <v>635279</v>
      </c>
      <c r="D23" s="1">
        <f>'ensemble (2)'!D21</f>
        <v>624.41974250683563</v>
      </c>
      <c r="E23" s="1">
        <f>'ensemble (2)'!E21</f>
        <v>1002.7538535230498</v>
      </c>
      <c r="F23" s="1">
        <f>'ensemble (2)'!F21</f>
        <v>621.91023647877546</v>
      </c>
      <c r="G23" s="1">
        <f>'ensemble (2)'!G21</f>
        <v>1184.2334147660379</v>
      </c>
      <c r="H23" s="1">
        <f>'ensemble (2)'!H21</f>
        <v>14751.478939883762</v>
      </c>
      <c r="I23" s="1">
        <f>'ensemble (2)'!I21</f>
        <v>9565.9756705321597</v>
      </c>
      <c r="J23" s="1">
        <f>'ensemble (2)'!J21</f>
        <v>6335.8674267526549</v>
      </c>
      <c r="K23" s="4">
        <f>D23*100/I23</f>
        <v>6.5275071149339317</v>
      </c>
      <c r="L23" s="4">
        <f>K23</f>
        <v>6.5275071149339317</v>
      </c>
      <c r="M23" s="4">
        <f>K24</f>
        <v>1.3074266078375794</v>
      </c>
      <c r="N23" s="4">
        <f t="shared" si="4"/>
        <v>6.5012734497596556</v>
      </c>
      <c r="O23" s="4">
        <f>N23</f>
        <v>6.5012734497596556</v>
      </c>
      <c r="P23" s="4">
        <f>N24</f>
        <v>4.3158484625403446</v>
      </c>
      <c r="Q23" s="4">
        <f t="shared" si="2"/>
        <v>13.028780564693587</v>
      </c>
      <c r="R23" s="4">
        <f>Q23</f>
        <v>13.028780564693587</v>
      </c>
      <c r="S23" s="4">
        <f>Q24</f>
        <v>5.6232750703779235</v>
      </c>
      <c r="T23" s="3">
        <f>D23</f>
        <v>624.41974250683563</v>
      </c>
      <c r="U23" s="3">
        <f>D24</f>
        <v>134.37979426901646</v>
      </c>
      <c r="V23" s="3">
        <f>F23</f>
        <v>621.91023647877546</v>
      </c>
      <c r="W23" s="3">
        <f>F24</f>
        <v>443.59111633168692</v>
      </c>
      <c r="X23" s="3">
        <f>T23+V23</f>
        <v>1246.329978985611</v>
      </c>
      <c r="Y23" s="3">
        <f>U23+W23</f>
        <v>577.97091060070341</v>
      </c>
      <c r="AA23" s="3">
        <f>V23*0.1*0.7</f>
        <v>43.533716553514282</v>
      </c>
      <c r="AB23" s="3">
        <f>W23*0.1*0.7</f>
        <v>31.051378143218084</v>
      </c>
    </row>
    <row r="24" spans="1:28" hidden="1" x14ac:dyDescent="0.25">
      <c r="A24" s="1">
        <v>1</v>
      </c>
      <c r="B24" s="1" t="s">
        <v>22</v>
      </c>
      <c r="C24" s="1">
        <f>'ensemble (2)'!C22</f>
        <v>1522182</v>
      </c>
      <c r="D24" s="1">
        <f>'ensemble (2)'!D22</f>
        <v>134.37979426901646</v>
      </c>
      <c r="E24" s="1">
        <f>'ensemble (2)'!E22</f>
        <v>426.82122135186427</v>
      </c>
      <c r="F24" s="1">
        <f>'ensemble (2)'!F22</f>
        <v>443.59111633168692</v>
      </c>
      <c r="G24" s="1">
        <f>'ensemble (2)'!G22</f>
        <v>778.72507643930294</v>
      </c>
      <c r="H24" s="1">
        <f>'ensemble (2)'!H22</f>
        <v>16952.555934381402</v>
      </c>
      <c r="I24" s="1">
        <f>'ensemble (2)'!I22</f>
        <v>10278.190260428779</v>
      </c>
      <c r="J24" s="1">
        <f>'ensemble (2)'!J22</f>
        <v>6226.5688130591479</v>
      </c>
      <c r="K24" s="4">
        <f>D24*100/I24</f>
        <v>1.3074266078375794</v>
      </c>
      <c r="L24" s="4"/>
      <c r="M24" s="4"/>
      <c r="N24" s="4">
        <f t="shared" si="4"/>
        <v>4.3158484625403446</v>
      </c>
      <c r="O24" s="4"/>
      <c r="P24" s="4"/>
      <c r="Q24" s="4">
        <f t="shared" si="2"/>
        <v>5.6232750703779235</v>
      </c>
      <c r="R24" s="4"/>
      <c r="S24" s="4"/>
      <c r="X24" s="3">
        <f t="shared" ref="X24:X59" si="5">T24+V24</f>
        <v>0</v>
      </c>
      <c r="Y24" s="3">
        <f t="shared" ref="Y24:Y59" si="6">U24+W24</f>
        <v>0</v>
      </c>
      <c r="AA24" s="3">
        <f t="shared" ref="AA24:AA59" si="7">V24*0.1*0.7</f>
        <v>0</v>
      </c>
      <c r="AB24" s="3">
        <f t="shared" ref="AB24:AB59" si="8">W24*0.1*0.7</f>
        <v>0</v>
      </c>
    </row>
    <row r="25" spans="1:28" ht="13.5" hidden="1" customHeight="1" x14ac:dyDescent="0.25">
      <c r="A25" s="1">
        <v>2</v>
      </c>
      <c r="B25" s="1" t="s">
        <v>23</v>
      </c>
      <c r="C25" s="1">
        <f>'ensemble (2)'!C23</f>
        <v>300901</v>
      </c>
      <c r="D25" s="1">
        <f>'ensemble (2)'!D23</f>
        <v>759.70650187270894</v>
      </c>
      <c r="E25" s="1">
        <f>'ensemble (2)'!E23</f>
        <v>2018.5171593573691</v>
      </c>
      <c r="F25" s="1">
        <f>'ensemble (2)'!F23</f>
        <v>880.23894962130407</v>
      </c>
      <c r="G25" s="1">
        <f>'ensemble (2)'!G23</f>
        <v>1422.501635154515</v>
      </c>
      <c r="H25" s="1">
        <f>'ensemble (2)'!H23</f>
        <v>19203.42330590761</v>
      </c>
      <c r="I25" s="1">
        <f>'ensemble (2)'!I23</f>
        <v>15566.899761050978</v>
      </c>
      <c r="J25" s="1">
        <f>'ensemble (2)'!J23</f>
        <v>9572.1285672031663</v>
      </c>
      <c r="K25" s="4">
        <f t="shared" si="3"/>
        <v>4.8802684769225904</v>
      </c>
      <c r="L25" s="4">
        <f>K25</f>
        <v>4.8802684769225904</v>
      </c>
      <c r="M25" s="4">
        <f>K26</f>
        <v>5.419711024459307</v>
      </c>
      <c r="N25" s="4">
        <f t="shared" si="4"/>
        <v>5.6545552623374506</v>
      </c>
      <c r="O25" s="4">
        <f>N25</f>
        <v>5.6545552623374506</v>
      </c>
      <c r="P25" s="4">
        <f>N26</f>
        <v>5.4596145443937241</v>
      </c>
      <c r="Q25" s="4">
        <f t="shared" si="2"/>
        <v>10.534823739260041</v>
      </c>
      <c r="R25" s="4">
        <f>Q25</f>
        <v>10.534823739260041</v>
      </c>
      <c r="S25" s="4">
        <f>Q26</f>
        <v>10.87932556885303</v>
      </c>
      <c r="X25" s="3">
        <f t="shared" si="5"/>
        <v>0</v>
      </c>
      <c r="Y25" s="3">
        <f t="shared" si="6"/>
        <v>0</v>
      </c>
      <c r="AA25" s="3">
        <f t="shared" si="7"/>
        <v>0</v>
      </c>
      <c r="AB25" s="3">
        <f t="shared" si="8"/>
        <v>0</v>
      </c>
    </row>
    <row r="26" spans="1:28" ht="13.5" hidden="1" customHeight="1" x14ac:dyDescent="0.25">
      <c r="A26" s="1">
        <v>2</v>
      </c>
      <c r="B26" s="1" t="s">
        <v>24</v>
      </c>
      <c r="C26" s="1">
        <f>'ensemble (2)'!C24</f>
        <v>138474</v>
      </c>
      <c r="D26" s="1">
        <f>'ensemble (2)'!D24</f>
        <v>838.8649017144013</v>
      </c>
      <c r="E26" s="1">
        <f>'ensemble (2)'!E24</f>
        <v>1140.442809523852</v>
      </c>
      <c r="F26" s="1">
        <f>'ensemble (2)'!F24</f>
        <v>845.04118347126541</v>
      </c>
      <c r="G26" s="1">
        <f>'ensemble (2)'!G24</f>
        <v>996.80256174581416</v>
      </c>
      <c r="H26" s="1">
        <f>'ensemble (2)'!H24</f>
        <v>18927.209286653091</v>
      </c>
      <c r="I26" s="1">
        <f>'ensemble (2)'!I24</f>
        <v>15478.037443852276</v>
      </c>
      <c r="J26" s="1">
        <f>'ensemble (2)'!J24</f>
        <v>9542.5697676098043</v>
      </c>
      <c r="K26" s="4">
        <f t="shared" si="3"/>
        <v>5.419711024459307</v>
      </c>
      <c r="L26" s="4"/>
      <c r="M26" s="4"/>
      <c r="N26" s="4">
        <f t="shared" si="4"/>
        <v>5.4596145443937241</v>
      </c>
      <c r="O26" s="4"/>
      <c r="P26" s="4"/>
      <c r="Q26" s="4">
        <f t="shared" si="2"/>
        <v>10.87932556885303</v>
      </c>
      <c r="R26" s="4"/>
      <c r="S26" s="4"/>
      <c r="X26" s="3">
        <f t="shared" si="5"/>
        <v>0</v>
      </c>
      <c r="Y26" s="3">
        <f t="shared" si="6"/>
        <v>0</v>
      </c>
      <c r="AA26" s="3">
        <f t="shared" si="7"/>
        <v>0</v>
      </c>
      <c r="AB26" s="3">
        <f t="shared" si="8"/>
        <v>0</v>
      </c>
    </row>
    <row r="27" spans="1:28" x14ac:dyDescent="0.25">
      <c r="A27" s="1">
        <v>2</v>
      </c>
      <c r="B27" s="1" t="s">
        <v>69</v>
      </c>
      <c r="C27" s="1">
        <f>'ensemble (2)'!C25</f>
        <v>611828</v>
      </c>
      <c r="D27" s="1">
        <f>'ensemble (2)'!D25</f>
        <v>648.96776257379531</v>
      </c>
      <c r="E27" s="1">
        <f>'ensemble (2)'!E25</f>
        <v>1332.2181039343616</v>
      </c>
      <c r="F27" s="1">
        <f>'ensemble (2)'!F25</f>
        <v>683.74919693116362</v>
      </c>
      <c r="G27" s="1">
        <f>'ensemble (2)'!G25</f>
        <v>880.15537015503799</v>
      </c>
      <c r="H27" s="1">
        <f>'ensemble (2)'!H25</f>
        <v>16392.06700687074</v>
      </c>
      <c r="I27" s="1">
        <f>'ensemble (2)'!I25</f>
        <v>14961.02481743235</v>
      </c>
      <c r="J27" s="1">
        <f>'ensemble (2)'!J25</f>
        <v>9658.7693992429249</v>
      </c>
      <c r="K27" s="4">
        <f t="shared" si="3"/>
        <v>4.337722652646284</v>
      </c>
      <c r="L27" s="4">
        <f>K27</f>
        <v>4.337722652646284</v>
      </c>
      <c r="M27" s="4">
        <f>K28</f>
        <v>1.2139277840140887</v>
      </c>
      <c r="N27" s="4">
        <f t="shared" si="4"/>
        <v>4.5702029458200606</v>
      </c>
      <c r="O27" s="4">
        <f>N27</f>
        <v>4.5702029458200606</v>
      </c>
      <c r="P27" s="4">
        <f>N28</f>
        <v>3.3342805311346231</v>
      </c>
      <c r="Q27" s="4">
        <f t="shared" si="2"/>
        <v>8.9079255984663455</v>
      </c>
      <c r="R27" s="4">
        <f>Q27</f>
        <v>8.9079255984663455</v>
      </c>
      <c r="S27" s="4">
        <f>Q28</f>
        <v>4.5482083151487114</v>
      </c>
      <c r="T27" s="3">
        <f>D27</f>
        <v>648.96776257379531</v>
      </c>
      <c r="U27" s="3">
        <f>E28</f>
        <v>624.06088614504858</v>
      </c>
      <c r="V27" s="3">
        <f>F27</f>
        <v>683.74919693116362</v>
      </c>
      <c r="W27" s="3">
        <f>F28</f>
        <v>512.59126610207068</v>
      </c>
      <c r="X27" s="3">
        <f t="shared" si="5"/>
        <v>1332.716959504959</v>
      </c>
      <c r="Y27" s="3">
        <f t="shared" si="6"/>
        <v>1136.6521522471194</v>
      </c>
      <c r="AA27" s="3">
        <f t="shared" si="7"/>
        <v>47.862443785181455</v>
      </c>
      <c r="AB27" s="3">
        <f t="shared" si="8"/>
        <v>35.881388627144943</v>
      </c>
    </row>
    <row r="28" spans="1:28" hidden="1" x14ac:dyDescent="0.25">
      <c r="A28" s="1">
        <v>2</v>
      </c>
      <c r="B28" s="1" t="s">
        <v>26</v>
      </c>
      <c r="C28" s="1">
        <f>'ensemble (2)'!C26</f>
        <v>1439023</v>
      </c>
      <c r="D28" s="1">
        <f>'ensemble (2)'!D26</f>
        <v>186.62160365748153</v>
      </c>
      <c r="E28" s="1">
        <f>'ensemble (2)'!E26</f>
        <v>624.06088614504858</v>
      </c>
      <c r="F28" s="1">
        <f>'ensemble (2)'!F26</f>
        <v>512.59126610207068</v>
      </c>
      <c r="G28" s="1">
        <f>'ensemble (2)'!G26</f>
        <v>735.66894521872757</v>
      </c>
      <c r="H28" s="1">
        <f>'ensemble (2)'!H26</f>
        <v>19222.804092941729</v>
      </c>
      <c r="I28" s="1">
        <f>'ensemble (2)'!I26</f>
        <v>15373.369496526462</v>
      </c>
      <c r="J28" s="1">
        <f>'ensemble (2)'!J26</f>
        <v>9574.8019072662501</v>
      </c>
      <c r="K28" s="4">
        <f t="shared" si="3"/>
        <v>1.2139277840140887</v>
      </c>
      <c r="L28" s="4"/>
      <c r="M28" s="4"/>
      <c r="N28" s="4">
        <f t="shared" si="4"/>
        <v>3.3342805311346231</v>
      </c>
      <c r="O28" s="4"/>
      <c r="P28" s="4"/>
      <c r="Q28" s="4">
        <f t="shared" si="2"/>
        <v>4.5482083151487114</v>
      </c>
      <c r="R28" s="4"/>
      <c r="S28" s="4"/>
      <c r="X28" s="3">
        <f t="shared" si="5"/>
        <v>0</v>
      </c>
      <c r="Y28" s="3">
        <f t="shared" si="6"/>
        <v>0</v>
      </c>
      <c r="AA28" s="3">
        <f t="shared" si="7"/>
        <v>0</v>
      </c>
      <c r="AB28" s="3">
        <f t="shared" si="8"/>
        <v>0</v>
      </c>
    </row>
    <row r="29" spans="1:28" ht="13.5" hidden="1" customHeight="1" x14ac:dyDescent="0.25">
      <c r="A29" s="1">
        <v>3</v>
      </c>
      <c r="B29" s="1" t="s">
        <v>27</v>
      </c>
      <c r="C29" s="1">
        <f>'ensemble (2)'!C27</f>
        <v>356762</v>
      </c>
      <c r="D29" s="1">
        <f>'ensemble (2)'!D27</f>
        <v>633.3500955819286</v>
      </c>
      <c r="E29" s="1">
        <f>'ensemble (2)'!E27</f>
        <v>1493.3283253745935</v>
      </c>
      <c r="F29" s="1">
        <f>'ensemble (2)'!F27</f>
        <v>1206.5838085334199</v>
      </c>
      <c r="G29" s="1">
        <f>'ensemble (2)'!G27</f>
        <v>1059.5635784388469</v>
      </c>
      <c r="H29" s="1">
        <f>'ensemble (2)'!H27</f>
        <v>23853.395846646803</v>
      </c>
      <c r="I29" s="1">
        <f>'ensemble (2)'!I27</f>
        <v>21247.609072715142</v>
      </c>
      <c r="J29" s="1">
        <f>'ensemble (2)'!J27</f>
        <v>11692.930911924475</v>
      </c>
      <c r="K29" s="4">
        <f t="shared" si="3"/>
        <v>2.980806421157463</v>
      </c>
      <c r="L29" s="4">
        <f>K29</f>
        <v>2.980806421157463</v>
      </c>
      <c r="M29" s="4">
        <f>K30</f>
        <v>4.0409583329852348</v>
      </c>
      <c r="N29" s="4">
        <f t="shared" si="4"/>
        <v>5.6786803842453955</v>
      </c>
      <c r="O29" s="4">
        <f>N29</f>
        <v>5.6786803842453955</v>
      </c>
      <c r="P29" s="4">
        <f>N30</f>
        <v>3.2094618343993608</v>
      </c>
      <c r="Q29" s="4">
        <f t="shared" si="2"/>
        <v>8.6594868054028584</v>
      </c>
      <c r="R29" s="4">
        <f>Q29</f>
        <v>8.6594868054028584</v>
      </c>
      <c r="S29" s="4">
        <f>Q30</f>
        <v>7.2504201673845952</v>
      </c>
      <c r="X29" s="3">
        <f t="shared" si="5"/>
        <v>0</v>
      </c>
      <c r="Y29" s="3">
        <f t="shared" si="6"/>
        <v>0</v>
      </c>
      <c r="AA29" s="3">
        <f t="shared" si="7"/>
        <v>0</v>
      </c>
      <c r="AB29" s="3">
        <f t="shared" si="8"/>
        <v>0</v>
      </c>
    </row>
    <row r="30" spans="1:28" ht="13.5" hidden="1" customHeight="1" x14ac:dyDescent="0.25">
      <c r="A30" s="1">
        <v>3</v>
      </c>
      <c r="B30" s="1" t="s">
        <v>28</v>
      </c>
      <c r="C30" s="1">
        <f>'ensemble (2)'!C28</f>
        <v>150774</v>
      </c>
      <c r="D30" s="1">
        <f>'ensemble (2)'!D28</f>
        <v>728.48960377783965</v>
      </c>
      <c r="E30" s="1">
        <f>'ensemble (2)'!E28</f>
        <v>1876.4107278047622</v>
      </c>
      <c r="F30" s="1">
        <f>'ensemble (2)'!F28</f>
        <v>578.59037075357821</v>
      </c>
      <c r="G30" s="1">
        <f>'ensemble (2)'!G28</f>
        <v>671.12083801475421</v>
      </c>
      <c r="H30" s="1">
        <f>'ensemble (2)'!H28</f>
        <v>19454.490325840387</v>
      </c>
      <c r="I30" s="1">
        <f>'ensemble (2)'!I28</f>
        <v>18027.644527571065</v>
      </c>
      <c r="J30" s="1">
        <f>'ensemble (2)'!J28</f>
        <v>11625.1745062146</v>
      </c>
      <c r="K30" s="4">
        <f t="shared" si="3"/>
        <v>4.0409583329852348</v>
      </c>
      <c r="L30" s="4"/>
      <c r="M30" s="4"/>
      <c r="N30" s="4">
        <f t="shared" si="4"/>
        <v>3.2094618343993608</v>
      </c>
      <c r="O30" s="4"/>
      <c r="P30" s="4"/>
      <c r="Q30" s="4">
        <f t="shared" si="2"/>
        <v>7.2504201673845952</v>
      </c>
      <c r="R30" s="4"/>
      <c r="S30" s="4"/>
      <c r="X30" s="3">
        <f t="shared" si="5"/>
        <v>0</v>
      </c>
      <c r="Y30" s="3">
        <f t="shared" si="6"/>
        <v>0</v>
      </c>
      <c r="AA30" s="3">
        <f t="shared" si="7"/>
        <v>0</v>
      </c>
      <c r="AB30" s="3">
        <f t="shared" si="8"/>
        <v>0</v>
      </c>
    </row>
    <row r="31" spans="1:28" x14ac:dyDescent="0.25">
      <c r="A31" s="1">
        <v>3</v>
      </c>
      <c r="B31" s="1" t="s">
        <v>61</v>
      </c>
      <c r="C31" s="1">
        <f>'ensemble (2)'!C29</f>
        <v>642934</v>
      </c>
      <c r="D31" s="1">
        <f>'ensemble (2)'!D29</f>
        <v>711.22750304074759</v>
      </c>
      <c r="E31" s="1">
        <f>'ensemble (2)'!E29</f>
        <v>1496.1751055984025</v>
      </c>
      <c r="F31" s="1">
        <f>'ensemble (2)'!F29</f>
        <v>838.26400737867345</v>
      </c>
      <c r="G31" s="1">
        <f>'ensemble (2)'!G29</f>
        <v>945.50619890479186</v>
      </c>
      <c r="H31" s="1">
        <f>'ensemble (2)'!H29</f>
        <v>20455.05791753803</v>
      </c>
      <c r="I31" s="1">
        <f>'ensemble (2)'!I29</f>
        <v>18382.551968009157</v>
      </c>
      <c r="J31" s="1">
        <f>'ensemble (2)'!J29</f>
        <v>11674.289469836718</v>
      </c>
      <c r="K31" s="4">
        <f t="shared" si="3"/>
        <v>3.8690357262608841</v>
      </c>
      <c r="L31" s="4">
        <f>K31</f>
        <v>3.8690357262608841</v>
      </c>
      <c r="M31" s="4">
        <f>K32</f>
        <v>0.76892609034698822</v>
      </c>
      <c r="N31" s="4">
        <f t="shared" si="4"/>
        <v>4.560106827591131</v>
      </c>
      <c r="O31" s="4">
        <f>N31</f>
        <v>4.560106827591131</v>
      </c>
      <c r="P31" s="4">
        <f>N32</f>
        <v>3.6703892485804777</v>
      </c>
      <c r="Q31" s="4">
        <f t="shared" si="2"/>
        <v>8.4291425538520155</v>
      </c>
      <c r="R31" s="4">
        <f>Q31</f>
        <v>8.4291425538520155</v>
      </c>
      <c r="S31" s="4">
        <f>Q32</f>
        <v>4.4393153389274662</v>
      </c>
      <c r="T31" s="3">
        <f>D31</f>
        <v>711.22750304074759</v>
      </c>
      <c r="U31" s="3">
        <f>E32</f>
        <v>467.30226596838702</v>
      </c>
      <c r="V31" s="3">
        <f>F31</f>
        <v>838.26400737867345</v>
      </c>
      <c r="W31" s="3">
        <f>F32</f>
        <v>687.25042110037703</v>
      </c>
      <c r="X31" s="3">
        <f t="shared" si="5"/>
        <v>1549.491510419421</v>
      </c>
      <c r="Y31" s="3">
        <f t="shared" si="6"/>
        <v>1154.552687068764</v>
      </c>
      <c r="AA31" s="3">
        <f t="shared" si="7"/>
        <v>58.678480516507136</v>
      </c>
      <c r="AB31" s="3">
        <f t="shared" si="8"/>
        <v>48.107529477026389</v>
      </c>
    </row>
    <row r="32" spans="1:28" hidden="1" x14ac:dyDescent="0.25">
      <c r="A32" s="1">
        <v>3</v>
      </c>
      <c r="B32" s="1" t="s">
        <v>30</v>
      </c>
      <c r="C32" s="1">
        <f>'ensemble (2)'!C30</f>
        <v>1342649</v>
      </c>
      <c r="D32" s="1">
        <f>'ensemble (2)'!D30</f>
        <v>143.97513277111142</v>
      </c>
      <c r="E32" s="1">
        <f>'ensemble (2)'!E30</f>
        <v>467.30226596838702</v>
      </c>
      <c r="F32" s="1">
        <f>'ensemble (2)'!F30</f>
        <v>687.25042110037703</v>
      </c>
      <c r="G32" s="1">
        <f>'ensemble (2)'!G30</f>
        <v>889.45361508987924</v>
      </c>
      <c r="H32" s="1">
        <f>'ensemble (2)'!H30</f>
        <v>21827.903860984465</v>
      </c>
      <c r="I32" s="1">
        <f>'ensemble (2)'!I30</f>
        <v>18724.183582604241</v>
      </c>
      <c r="J32" s="1">
        <f>'ensemble (2)'!J30</f>
        <v>11666.221855451426</v>
      </c>
      <c r="K32" s="4">
        <f t="shared" si="3"/>
        <v>0.76892609034698822</v>
      </c>
      <c r="L32" s="4"/>
      <c r="M32" s="4"/>
      <c r="N32" s="4">
        <f t="shared" si="4"/>
        <v>3.6703892485804777</v>
      </c>
      <c r="O32" s="4"/>
      <c r="P32" s="4"/>
      <c r="Q32" s="4">
        <f t="shared" si="2"/>
        <v>4.4393153389274662</v>
      </c>
      <c r="R32" s="4"/>
      <c r="S32" s="4"/>
      <c r="X32" s="3">
        <f t="shared" si="5"/>
        <v>0</v>
      </c>
      <c r="Y32" s="3">
        <f t="shared" si="6"/>
        <v>0</v>
      </c>
      <c r="AA32" s="3">
        <f t="shared" si="7"/>
        <v>0</v>
      </c>
      <c r="AB32" s="3">
        <f t="shared" si="8"/>
        <v>0</v>
      </c>
    </row>
    <row r="33" spans="1:28" ht="13.5" hidden="1" customHeight="1" x14ac:dyDescent="0.25">
      <c r="A33" s="1">
        <v>4</v>
      </c>
      <c r="B33" s="1" t="s">
        <v>31</v>
      </c>
      <c r="C33" s="1">
        <f>'ensemble (2)'!C31</f>
        <v>391799</v>
      </c>
      <c r="D33" s="1">
        <f>'ensemble (2)'!D31</f>
        <v>339.59976263339109</v>
      </c>
      <c r="E33" s="1">
        <f>'ensemble (2)'!E31</f>
        <v>730.90805769525309</v>
      </c>
      <c r="F33" s="1">
        <f>'ensemble (2)'!F31</f>
        <v>1195.6562981018328</v>
      </c>
      <c r="G33" s="1">
        <f>'ensemble (2)'!G31</f>
        <v>1194.8378795591011</v>
      </c>
      <c r="H33" s="1">
        <f>'ensemble (2)'!H31</f>
        <v>25740.243746218675</v>
      </c>
      <c r="I33" s="1">
        <f>'ensemble (2)'!I31</f>
        <v>23621.289679146706</v>
      </c>
      <c r="J33" s="1">
        <f>'ensemble (2)'!J31</f>
        <v>13473.342338801272</v>
      </c>
      <c r="K33" s="4">
        <f t="shared" si="3"/>
        <v>1.4376851020678849</v>
      </c>
      <c r="L33" s="4">
        <f>K33</f>
        <v>1.4376851020678849</v>
      </c>
      <c r="M33" s="4">
        <f>K34</f>
        <v>2.4293293616157974</v>
      </c>
      <c r="N33" s="4">
        <f t="shared" si="4"/>
        <v>5.0617739943191138</v>
      </c>
      <c r="O33" s="4">
        <f>N33</f>
        <v>5.0617739943191138</v>
      </c>
      <c r="P33" s="4">
        <f>N34</f>
        <v>4.8797359977452066</v>
      </c>
      <c r="Q33" s="4">
        <f t="shared" si="2"/>
        <v>6.4994590963869987</v>
      </c>
      <c r="R33" s="4">
        <f>Q33</f>
        <v>6.4994590963869987</v>
      </c>
      <c r="S33" s="4">
        <f>Q34</f>
        <v>7.3090653593610035</v>
      </c>
      <c r="X33" s="3">
        <f t="shared" si="5"/>
        <v>0</v>
      </c>
      <c r="Y33" s="3">
        <f t="shared" si="6"/>
        <v>0</v>
      </c>
      <c r="AA33" s="3">
        <f t="shared" si="7"/>
        <v>0</v>
      </c>
      <c r="AB33" s="3">
        <f t="shared" si="8"/>
        <v>0</v>
      </c>
    </row>
    <row r="34" spans="1:28" ht="13.5" hidden="1" customHeight="1" x14ac:dyDescent="0.25">
      <c r="A34" s="1">
        <v>4</v>
      </c>
      <c r="B34" s="1" t="s">
        <v>32</v>
      </c>
      <c r="C34" s="1">
        <f>'ensemble (2)'!C32</f>
        <v>142944</v>
      </c>
      <c r="D34" s="1">
        <f>'ensemble (2)'!D32</f>
        <v>563.85011025296615</v>
      </c>
      <c r="E34" s="1">
        <f>'ensemble (2)'!E32</f>
        <v>804.11031676688799</v>
      </c>
      <c r="F34" s="1">
        <f>'ensemble (2)'!F32</f>
        <v>1132.5922799138123</v>
      </c>
      <c r="G34" s="1">
        <f>'ensemble (2)'!G32</f>
        <v>1301.0158836046364</v>
      </c>
      <c r="H34" s="1">
        <f>'ensemble (2)'!H32</f>
        <v>23446.347431745431</v>
      </c>
      <c r="I34" s="1">
        <f>'ensemble (2)'!I32</f>
        <v>23210.113834788448</v>
      </c>
      <c r="J34" s="1">
        <f>'ensemble (2)'!J32</f>
        <v>13683.826897246474</v>
      </c>
      <c r="K34" s="4">
        <f t="shared" si="3"/>
        <v>2.4293293616157974</v>
      </c>
      <c r="L34" s="4"/>
      <c r="M34" s="4"/>
      <c r="N34" s="4">
        <f t="shared" si="4"/>
        <v>4.8797359977452066</v>
      </c>
      <c r="O34" s="4"/>
      <c r="P34" s="4"/>
      <c r="Q34" s="4">
        <f t="shared" si="2"/>
        <v>7.3090653593610035</v>
      </c>
      <c r="R34" s="4"/>
      <c r="S34" s="4"/>
      <c r="X34" s="3">
        <f t="shared" si="5"/>
        <v>0</v>
      </c>
      <c r="Y34" s="3">
        <f t="shared" si="6"/>
        <v>0</v>
      </c>
      <c r="AA34" s="3">
        <f t="shared" si="7"/>
        <v>0</v>
      </c>
      <c r="AB34" s="3">
        <f t="shared" si="8"/>
        <v>0</v>
      </c>
    </row>
    <row r="35" spans="1:28" x14ac:dyDescent="0.25">
      <c r="A35" s="1">
        <v>4</v>
      </c>
      <c r="B35" s="1" t="s">
        <v>62</v>
      </c>
      <c r="C35" s="1">
        <f>'ensemble (2)'!C33</f>
        <v>546081</v>
      </c>
      <c r="D35" s="1">
        <f>'ensemble (2)'!D33</f>
        <v>708.85632629591578</v>
      </c>
      <c r="E35" s="1">
        <f>'ensemble (2)'!E33</f>
        <v>1573.4491064206788</v>
      </c>
      <c r="F35" s="1">
        <f>'ensemble (2)'!F33</f>
        <v>1046.7587892272393</v>
      </c>
      <c r="G35" s="1">
        <f>'ensemble (2)'!G33</f>
        <v>998.26481714709598</v>
      </c>
      <c r="H35" s="1">
        <f>'ensemble (2)'!H33</f>
        <v>22018.272610311153</v>
      </c>
      <c r="I35" s="1">
        <f>'ensemble (2)'!I33</f>
        <v>21822.430974525756</v>
      </c>
      <c r="J35" s="1">
        <f>'ensemble (2)'!J33</f>
        <v>13463.857066991894</v>
      </c>
      <c r="K35" s="4">
        <f t="shared" si="3"/>
        <v>3.2482922142056201</v>
      </c>
      <c r="L35" s="4">
        <f>K35</f>
        <v>3.2482922142056201</v>
      </c>
      <c r="M35" s="4">
        <f>K36</f>
        <v>0.93015726349084271</v>
      </c>
      <c r="N35" s="4">
        <f t="shared" si="4"/>
        <v>4.7967102769126182</v>
      </c>
      <c r="O35" s="4">
        <f>N35</f>
        <v>4.7967102769126182</v>
      </c>
      <c r="P35" s="4">
        <f>N36</f>
        <v>3.1895136411913723</v>
      </c>
      <c r="Q35" s="4">
        <f t="shared" si="2"/>
        <v>8.0450024911182378</v>
      </c>
      <c r="R35" s="4">
        <f>Q35</f>
        <v>8.0450024911182378</v>
      </c>
      <c r="S35" s="4">
        <f>Q36</f>
        <v>4.1196709046822146</v>
      </c>
      <c r="T35" s="3">
        <f>D35</f>
        <v>708.85632629591578</v>
      </c>
      <c r="U35" s="3">
        <f>E36</f>
        <v>657.53215562001878</v>
      </c>
      <c r="V35" s="3">
        <f>F35</f>
        <v>1046.7587892272393</v>
      </c>
      <c r="W35" s="3">
        <f>F36</f>
        <v>686.94305491249634</v>
      </c>
      <c r="X35" s="3">
        <f t="shared" si="5"/>
        <v>1755.6151155231551</v>
      </c>
      <c r="Y35" s="3">
        <f t="shared" si="6"/>
        <v>1344.4752105325151</v>
      </c>
      <c r="AA35" s="3">
        <f t="shared" si="7"/>
        <v>73.273115245906752</v>
      </c>
      <c r="AB35" s="3">
        <f t="shared" si="8"/>
        <v>48.086013843874746</v>
      </c>
    </row>
    <row r="36" spans="1:28" hidden="1" x14ac:dyDescent="0.25">
      <c r="A36" s="1">
        <v>4</v>
      </c>
      <c r="B36" s="1" t="s">
        <v>34</v>
      </c>
      <c r="C36" s="1">
        <f>'ensemble (2)'!C34</f>
        <v>1408805</v>
      </c>
      <c r="D36" s="1">
        <f>'ensemble (2)'!D34</f>
        <v>200.33307394564898</v>
      </c>
      <c r="E36" s="1">
        <f>'ensemble (2)'!E34</f>
        <v>657.53215562001878</v>
      </c>
      <c r="F36" s="1">
        <f>'ensemble (2)'!F34</f>
        <v>686.94305491249634</v>
      </c>
      <c r="G36" s="1">
        <f>'ensemble (2)'!G34</f>
        <v>843.95334490999289</v>
      </c>
      <c r="H36" s="1">
        <f>'ensemble (2)'!H34</f>
        <v>23626.170736137472</v>
      </c>
      <c r="I36" s="1">
        <f>'ensemble (2)'!I34</f>
        <v>21537.548735985463</v>
      </c>
      <c r="J36" s="1">
        <f>'ensemble (2)'!J34</f>
        <v>13573.904387761258</v>
      </c>
      <c r="K36" s="4">
        <f t="shared" si="3"/>
        <v>0.93015726349084271</v>
      </c>
      <c r="L36" s="4"/>
      <c r="M36" s="4"/>
      <c r="N36" s="4">
        <f t="shared" si="4"/>
        <v>3.1895136411913723</v>
      </c>
      <c r="O36" s="4"/>
      <c r="P36" s="4"/>
      <c r="Q36" s="4">
        <f t="shared" si="2"/>
        <v>4.1196709046822146</v>
      </c>
      <c r="R36" s="4"/>
      <c r="S36" s="4"/>
      <c r="X36" s="3">
        <f t="shared" si="5"/>
        <v>0</v>
      </c>
      <c r="Y36" s="3">
        <f t="shared" si="6"/>
        <v>0</v>
      </c>
      <c r="AA36" s="3">
        <f t="shared" si="7"/>
        <v>0</v>
      </c>
      <c r="AB36" s="3">
        <f t="shared" si="8"/>
        <v>0</v>
      </c>
    </row>
    <row r="37" spans="1:28" ht="13.5" hidden="1" customHeight="1" x14ac:dyDescent="0.25">
      <c r="A37" s="1">
        <v>5</v>
      </c>
      <c r="B37" s="1" t="s">
        <v>35</v>
      </c>
      <c r="C37" s="1">
        <f>'ensemble (2)'!C35</f>
        <v>389227</v>
      </c>
      <c r="D37" s="1">
        <f>'ensemble (2)'!D35</f>
        <v>540.24494919417202</v>
      </c>
      <c r="E37" s="1">
        <f>'ensemble (2)'!E35</f>
        <v>1458.1380827318776</v>
      </c>
      <c r="F37" s="1">
        <f>'ensemble (2)'!F35</f>
        <v>1505.6390170774382</v>
      </c>
      <c r="G37" s="1">
        <f>'ensemble (2)'!G35</f>
        <v>1157.2122716566932</v>
      </c>
      <c r="H37" s="1">
        <f>'ensemble (2)'!H35</f>
        <v>28039.65031502561</v>
      </c>
      <c r="I37" s="1">
        <f>'ensemble (2)'!I35</f>
        <v>28447.83137346587</v>
      </c>
      <c r="J37" s="1">
        <f>'ensemble (2)'!J35</f>
        <v>15385.608763009761</v>
      </c>
      <c r="K37" s="4">
        <f t="shared" si="3"/>
        <v>1.8990725236724877</v>
      </c>
      <c r="L37" s="4">
        <f>K37</f>
        <v>1.8990725236724877</v>
      </c>
      <c r="M37" s="4">
        <f>K38</f>
        <v>2.216989731421668</v>
      </c>
      <c r="N37" s="4">
        <f t="shared" si="4"/>
        <v>5.2926319666032331</v>
      </c>
      <c r="O37" s="4">
        <f>N37</f>
        <v>5.2926319666032331</v>
      </c>
      <c r="P37" s="4">
        <f>N38</f>
        <v>4.7204911706196029</v>
      </c>
      <c r="Q37" s="4">
        <f t="shared" si="2"/>
        <v>7.191704490275721</v>
      </c>
      <c r="R37" s="4">
        <f>Q37</f>
        <v>7.191704490275721</v>
      </c>
      <c r="S37" s="4">
        <f>Q38</f>
        <v>6.9374809020412709</v>
      </c>
      <c r="X37" s="3">
        <f t="shared" si="5"/>
        <v>0</v>
      </c>
      <c r="Y37" s="3">
        <f t="shared" si="6"/>
        <v>0</v>
      </c>
      <c r="AA37" s="3">
        <f t="shared" si="7"/>
        <v>0</v>
      </c>
      <c r="AB37" s="3">
        <f t="shared" si="8"/>
        <v>0</v>
      </c>
    </row>
    <row r="38" spans="1:28" ht="13.5" hidden="1" customHeight="1" x14ac:dyDescent="0.25">
      <c r="A38" s="1">
        <v>5</v>
      </c>
      <c r="B38" s="1" t="s">
        <v>36</v>
      </c>
      <c r="C38" s="1">
        <f>'ensemble (2)'!C36</f>
        <v>117488</v>
      </c>
      <c r="D38" s="1">
        <f>'ensemble (2)'!D36</f>
        <v>607.18619978210552</v>
      </c>
      <c r="E38" s="1">
        <f>'ensemble (2)'!E36</f>
        <v>949.04878234943976</v>
      </c>
      <c r="F38" s="1">
        <f>'ensemble (2)'!F36</f>
        <v>1292.8418451246084</v>
      </c>
      <c r="G38" s="1">
        <f>'ensemble (2)'!G36</f>
        <v>1276.0207905047332</v>
      </c>
      <c r="H38" s="1">
        <f>'ensemble (2)'!H36</f>
        <v>27560.727544770529</v>
      </c>
      <c r="I38" s="1">
        <f>'ensemble (2)'!I36</f>
        <v>27387.867033228926</v>
      </c>
      <c r="J38" s="1">
        <f>'ensemble (2)'!J36</f>
        <v>15406.592869058968</v>
      </c>
      <c r="K38" s="4">
        <f t="shared" si="3"/>
        <v>2.216989731421668</v>
      </c>
      <c r="L38" s="4"/>
      <c r="M38" s="4"/>
      <c r="N38" s="4">
        <f t="shared" si="4"/>
        <v>4.7204911706196029</v>
      </c>
      <c r="O38" s="4"/>
      <c r="P38" s="4"/>
      <c r="Q38" s="4">
        <f t="shared" si="2"/>
        <v>6.9374809020412709</v>
      </c>
      <c r="R38" s="4"/>
      <c r="S38" s="4"/>
      <c r="X38" s="3">
        <f t="shared" si="5"/>
        <v>0</v>
      </c>
      <c r="Y38" s="3">
        <f t="shared" si="6"/>
        <v>0</v>
      </c>
      <c r="AA38" s="3">
        <f t="shared" si="7"/>
        <v>0</v>
      </c>
      <c r="AB38" s="3">
        <f t="shared" si="8"/>
        <v>0</v>
      </c>
    </row>
    <row r="39" spans="1:28" x14ac:dyDescent="0.25">
      <c r="A39" s="1">
        <v>5</v>
      </c>
      <c r="B39" s="1" t="s">
        <v>63</v>
      </c>
      <c r="C39" s="1">
        <f>'ensemble (2)'!C37</f>
        <v>560021</v>
      </c>
      <c r="D39" s="1">
        <f>'ensemble (2)'!D37</f>
        <v>730.53552434640847</v>
      </c>
      <c r="E39" s="1">
        <f>'ensemble (2)'!E37</f>
        <v>1270.5775360557307</v>
      </c>
      <c r="F39" s="1">
        <f>'ensemble (2)'!F37</f>
        <v>1051.0665992168153</v>
      </c>
      <c r="G39" s="1">
        <f>'ensemble (2)'!G37</f>
        <v>1102.6880690911335</v>
      </c>
      <c r="H39" s="1">
        <f>'ensemble (2)'!H37</f>
        <v>23136.105443108077</v>
      </c>
      <c r="I39" s="1">
        <f>'ensemble (2)'!I37</f>
        <v>24610.461666616073</v>
      </c>
      <c r="J39" s="1">
        <f>'ensemble (2)'!J37</f>
        <v>15315.456395385174</v>
      </c>
      <c r="K39" s="4">
        <f t="shared" si="3"/>
        <v>2.9683942310492091</v>
      </c>
      <c r="L39" s="4">
        <f>K39</f>
        <v>2.9683942310492091</v>
      </c>
      <c r="M39" s="4">
        <f>K40</f>
        <v>0.70860391466978134</v>
      </c>
      <c r="N39" s="4">
        <f t="shared" si="4"/>
        <v>4.2708121995231814</v>
      </c>
      <c r="O39" s="4">
        <f>N39</f>
        <v>4.2708121995231814</v>
      </c>
      <c r="P39" s="4">
        <f>N40</f>
        <v>3.5494671359912631</v>
      </c>
      <c r="Q39" s="4">
        <f t="shared" si="2"/>
        <v>7.2392064305723904</v>
      </c>
      <c r="R39" s="4">
        <f>Q39</f>
        <v>7.2392064305723904</v>
      </c>
      <c r="S39" s="4">
        <f>Q40</f>
        <v>4.2580710506610444</v>
      </c>
      <c r="T39" s="3">
        <f>D39</f>
        <v>730.53552434640847</v>
      </c>
      <c r="U39" s="3">
        <f>E40</f>
        <v>525.76606544931315</v>
      </c>
      <c r="V39" s="3">
        <f>F39</f>
        <v>1051.0665992168153</v>
      </c>
      <c r="W39" s="3">
        <f>F40</f>
        <v>851.42742984173935</v>
      </c>
      <c r="X39" s="3">
        <f t="shared" si="5"/>
        <v>1781.6021235632238</v>
      </c>
      <c r="Y39" s="3">
        <f t="shared" si="6"/>
        <v>1377.1934952910524</v>
      </c>
      <c r="AA39" s="3">
        <f t="shared" si="7"/>
        <v>73.57466194517707</v>
      </c>
      <c r="AB39" s="3">
        <f t="shared" si="8"/>
        <v>59.599920088921749</v>
      </c>
    </row>
    <row r="40" spans="1:28" hidden="1" x14ac:dyDescent="0.25">
      <c r="A40" s="1">
        <v>5</v>
      </c>
      <c r="B40" s="1" t="s">
        <v>38</v>
      </c>
      <c r="C40" s="1">
        <f>'ensemble (2)'!C38</f>
        <v>1427772</v>
      </c>
      <c r="D40" s="1">
        <f>'ensemble (2)'!D38</f>
        <v>169.97616451366184</v>
      </c>
      <c r="E40" s="1">
        <f>'ensemble (2)'!E38</f>
        <v>525.76606544931315</v>
      </c>
      <c r="F40" s="1">
        <f>'ensemble (2)'!F38</f>
        <v>851.42742984173935</v>
      </c>
      <c r="G40" s="1">
        <f>'ensemble (2)'!G38</f>
        <v>956.93046217786821</v>
      </c>
      <c r="H40" s="1">
        <f>'ensemble (2)'!H38</f>
        <v>25324.793240571988</v>
      </c>
      <c r="I40" s="1">
        <f>'ensemble (2)'!I38</f>
        <v>23987.471843543648</v>
      </c>
      <c r="J40" s="1">
        <f>'ensemble (2)'!J38</f>
        <v>15316.038268715172</v>
      </c>
      <c r="K40" s="4">
        <f t="shared" si="3"/>
        <v>0.70860391466978134</v>
      </c>
      <c r="L40" s="4"/>
      <c r="M40" s="4"/>
      <c r="N40" s="4">
        <f t="shared" si="4"/>
        <v>3.5494671359912631</v>
      </c>
      <c r="O40" s="4"/>
      <c r="P40" s="4"/>
      <c r="Q40" s="4">
        <f t="shared" si="2"/>
        <v>4.2580710506610444</v>
      </c>
      <c r="R40" s="4"/>
      <c r="S40" s="4"/>
      <c r="X40" s="3">
        <f t="shared" si="5"/>
        <v>0</v>
      </c>
      <c r="Y40" s="3">
        <f t="shared" si="6"/>
        <v>0</v>
      </c>
      <c r="AA40" s="3">
        <f t="shared" si="7"/>
        <v>0</v>
      </c>
      <c r="AB40" s="3">
        <f t="shared" si="8"/>
        <v>0</v>
      </c>
    </row>
    <row r="41" spans="1:28" ht="13.5" hidden="1" customHeight="1" x14ac:dyDescent="0.25">
      <c r="A41" s="1">
        <v>6</v>
      </c>
      <c r="B41" s="1" t="s">
        <v>39</v>
      </c>
      <c r="C41" s="1">
        <f>'ensemble (2)'!C39</f>
        <v>428002</v>
      </c>
      <c r="D41" s="1">
        <f>'ensemble (2)'!D39</f>
        <v>767.75337956364683</v>
      </c>
      <c r="E41" s="1">
        <f>'ensemble (2)'!E39</f>
        <v>1797.3656921627721</v>
      </c>
      <c r="F41" s="1">
        <f>'ensemble (2)'!F39</f>
        <v>1464.2011048079214</v>
      </c>
      <c r="G41" s="1">
        <f>'ensemble (2)'!G39</f>
        <v>1173.0616188108409</v>
      </c>
      <c r="H41" s="1">
        <f>'ensemble (2)'!H39</f>
        <v>29391.09834780042</v>
      </c>
      <c r="I41" s="1">
        <f>'ensemble (2)'!I39</f>
        <v>31509.688024822313</v>
      </c>
      <c r="J41" s="1">
        <f>'ensemble (2)'!J39</f>
        <v>17335.616606931744</v>
      </c>
      <c r="K41" s="4">
        <f t="shared" si="3"/>
        <v>2.4365629356877023</v>
      </c>
      <c r="L41" s="4">
        <f>K41</f>
        <v>2.4365629356877023</v>
      </c>
      <c r="M41" s="4">
        <f>K42</f>
        <v>1.9795712054087864</v>
      </c>
      <c r="N41" s="4">
        <f t="shared" si="4"/>
        <v>4.6468283140552558</v>
      </c>
      <c r="O41" s="4">
        <f>N41</f>
        <v>4.6468283140552558</v>
      </c>
      <c r="P41" s="4">
        <f>N42</f>
        <v>4.2666798550668918</v>
      </c>
      <c r="Q41" s="4">
        <f t="shared" si="2"/>
        <v>7.0833912497429576</v>
      </c>
      <c r="R41" s="4">
        <f>Q41</f>
        <v>7.0833912497429576</v>
      </c>
      <c r="S41" s="4">
        <f>Q42</f>
        <v>6.2462510604756787</v>
      </c>
      <c r="X41" s="3">
        <f t="shared" si="5"/>
        <v>0</v>
      </c>
      <c r="Y41" s="3">
        <f t="shared" si="6"/>
        <v>0</v>
      </c>
      <c r="AA41" s="3">
        <f t="shared" si="7"/>
        <v>0</v>
      </c>
      <c r="AB41" s="3">
        <f t="shared" si="8"/>
        <v>0</v>
      </c>
    </row>
    <row r="42" spans="1:28" ht="13.5" hidden="1" customHeight="1" x14ac:dyDescent="0.25">
      <c r="A42" s="1">
        <v>6</v>
      </c>
      <c r="B42" s="1" t="s">
        <v>40</v>
      </c>
      <c r="C42" s="1">
        <f>'ensemble (2)'!C40</f>
        <v>144436</v>
      </c>
      <c r="D42" s="1">
        <f>'ensemble (2)'!D40</f>
        <v>621.73751696253009</v>
      </c>
      <c r="E42" s="1">
        <f>'ensemble (2)'!E40</f>
        <v>1102.1373072699153</v>
      </c>
      <c r="F42" s="1">
        <f>'ensemble (2)'!F40</f>
        <v>1340.065430086682</v>
      </c>
      <c r="G42" s="1">
        <f>'ensemble (2)'!G40</f>
        <v>860.36023668740313</v>
      </c>
      <c r="H42" s="1">
        <f>'ensemble (2)'!H40</f>
        <v>28548.901571117218</v>
      </c>
      <c r="I42" s="1">
        <f>'ensemble (2)'!I40</f>
        <v>31407.68643551469</v>
      </c>
      <c r="J42" s="1">
        <f>'ensemble (2)'!J40</f>
        <v>17317.569497909109</v>
      </c>
      <c r="K42" s="4">
        <f t="shared" si="3"/>
        <v>1.9795712054087864</v>
      </c>
      <c r="L42" s="4"/>
      <c r="M42" s="4"/>
      <c r="N42" s="4">
        <f t="shared" si="4"/>
        <v>4.2666798550668918</v>
      </c>
      <c r="O42" s="4"/>
      <c r="P42" s="4"/>
      <c r="Q42" s="4">
        <f t="shared" si="2"/>
        <v>6.2462510604756787</v>
      </c>
      <c r="R42" s="4"/>
      <c r="S42" s="4"/>
      <c r="X42" s="3">
        <f t="shared" si="5"/>
        <v>0</v>
      </c>
      <c r="Y42" s="3">
        <f t="shared" si="6"/>
        <v>0</v>
      </c>
      <c r="AA42" s="3">
        <f t="shared" si="7"/>
        <v>0</v>
      </c>
      <c r="AB42" s="3">
        <f t="shared" si="8"/>
        <v>0</v>
      </c>
    </row>
    <row r="43" spans="1:28" x14ac:dyDescent="0.25">
      <c r="A43" s="1">
        <v>6</v>
      </c>
      <c r="B43" s="1" t="s">
        <v>64</v>
      </c>
      <c r="C43" s="1">
        <f>'ensemble (2)'!C41</f>
        <v>445388</v>
      </c>
      <c r="D43" s="1">
        <f>'ensemble (2)'!D41</f>
        <v>627.56704877544973</v>
      </c>
      <c r="E43" s="1">
        <f>'ensemble (2)'!E41</f>
        <v>950.30813424497569</v>
      </c>
      <c r="F43" s="1">
        <f>'ensemble (2)'!F41</f>
        <v>1299.3636185528126</v>
      </c>
      <c r="G43" s="1">
        <f>'ensemble (2)'!G41</f>
        <v>1028.3473389101473</v>
      </c>
      <c r="H43" s="1">
        <f>'ensemble (2)'!H41</f>
        <v>24883.851846873211</v>
      </c>
      <c r="I43" s="1">
        <f>'ensemble (2)'!I41</f>
        <v>27585.929201056158</v>
      </c>
      <c r="J43" s="1">
        <f>'ensemble (2)'!J41</f>
        <v>17237.134877904209</v>
      </c>
      <c r="K43" s="4">
        <f t="shared" si="3"/>
        <v>2.274953452542837</v>
      </c>
      <c r="L43" s="4">
        <f>K43</f>
        <v>2.274953452542837</v>
      </c>
      <c r="M43" s="4">
        <f>K44</f>
        <v>0.67826148632842165</v>
      </c>
      <c r="N43" s="4">
        <f t="shared" si="4"/>
        <v>4.7102405327099328</v>
      </c>
      <c r="O43" s="4">
        <f>N43</f>
        <v>4.7102405327099328</v>
      </c>
      <c r="P43" s="4">
        <f>N44</f>
        <v>3.4649214666259027</v>
      </c>
      <c r="Q43" s="4">
        <f t="shared" si="2"/>
        <v>6.9851939852527698</v>
      </c>
      <c r="R43" s="4">
        <f>Q43</f>
        <v>6.9851939852527698</v>
      </c>
      <c r="S43" s="4">
        <f>Q44</f>
        <v>4.1431829529543247</v>
      </c>
      <c r="T43" s="3">
        <f>D43</f>
        <v>627.56704877544973</v>
      </c>
      <c r="U43" s="3">
        <f>E44</f>
        <v>935.55746709051436</v>
      </c>
      <c r="V43" s="3">
        <f>F43</f>
        <v>1299.3636185528126</v>
      </c>
      <c r="W43" s="3">
        <f>F44</f>
        <v>912.01549191090987</v>
      </c>
      <c r="X43" s="3">
        <f t="shared" si="5"/>
        <v>1926.9306673282622</v>
      </c>
      <c r="Y43" s="3">
        <f t="shared" si="6"/>
        <v>1847.5729590014244</v>
      </c>
      <c r="AA43" s="3">
        <f t="shared" si="7"/>
        <v>90.955453298696881</v>
      </c>
      <c r="AB43" s="3">
        <f t="shared" si="8"/>
        <v>63.84108443376369</v>
      </c>
    </row>
    <row r="44" spans="1:28" hidden="1" x14ac:dyDescent="0.25">
      <c r="A44" s="1">
        <v>6</v>
      </c>
      <c r="B44" s="1" t="s">
        <v>42</v>
      </c>
      <c r="C44" s="1">
        <f>'ensemble (2)'!C42</f>
        <v>1470561</v>
      </c>
      <c r="D44" s="1">
        <f>'ensemble (2)'!D42</f>
        <v>178.52785093579934</v>
      </c>
      <c r="E44" s="1">
        <f>'ensemble (2)'!E42</f>
        <v>935.55746709051436</v>
      </c>
      <c r="F44" s="1">
        <f>'ensemble (2)'!F42</f>
        <v>912.01549191090987</v>
      </c>
      <c r="G44" s="1">
        <f>'ensemble (2)'!G42</f>
        <v>976.35496588323929</v>
      </c>
      <c r="H44" s="1">
        <f>'ensemble (2)'!H42</f>
        <v>26565.55918735464</v>
      </c>
      <c r="I44" s="1">
        <f>'ensemble (2)'!I42</f>
        <v>26321.389985182526</v>
      </c>
      <c r="J44" s="1">
        <f>'ensemble (2)'!J42</f>
        <v>17347.94411112494</v>
      </c>
      <c r="K44" s="4">
        <f t="shared" si="3"/>
        <v>0.67826148632842165</v>
      </c>
      <c r="L44" s="4"/>
      <c r="M44" s="4"/>
      <c r="N44" s="4">
        <f t="shared" si="4"/>
        <v>3.4649214666259027</v>
      </c>
      <c r="O44" s="4"/>
      <c r="P44" s="4"/>
      <c r="Q44" s="4">
        <f t="shared" si="2"/>
        <v>4.1431829529543247</v>
      </c>
      <c r="R44" s="4"/>
      <c r="S44" s="4"/>
      <c r="X44" s="3">
        <f t="shared" si="5"/>
        <v>0</v>
      </c>
      <c r="Y44" s="3">
        <f t="shared" si="6"/>
        <v>0</v>
      </c>
      <c r="AA44" s="3">
        <f t="shared" si="7"/>
        <v>0</v>
      </c>
      <c r="AB44" s="3">
        <f t="shared" si="8"/>
        <v>0</v>
      </c>
    </row>
    <row r="45" spans="1:28" ht="13.5" hidden="1" customHeight="1" x14ac:dyDescent="0.25">
      <c r="A45" s="1">
        <v>7</v>
      </c>
      <c r="B45" s="1" t="s">
        <v>43</v>
      </c>
      <c r="C45" s="1">
        <f>'ensemble (2)'!C43</f>
        <v>525256</v>
      </c>
      <c r="D45" s="1">
        <f>'ensemble (2)'!D43</f>
        <v>577.09454414609252</v>
      </c>
      <c r="E45" s="1">
        <f>'ensemble (2)'!E43</f>
        <v>1222.5600797248053</v>
      </c>
      <c r="F45" s="1">
        <f>'ensemble (2)'!F43</f>
        <v>1535.6102608290053</v>
      </c>
      <c r="G45" s="1">
        <f>'ensemble (2)'!G43</f>
        <v>1329.483752887176</v>
      </c>
      <c r="H45" s="1">
        <f>'ensemble (2)'!H43</f>
        <v>32856.459069679535</v>
      </c>
      <c r="I45" s="1">
        <f>'ensemble (2)'!I43</f>
        <v>35116.685385792829</v>
      </c>
      <c r="J45" s="1">
        <f>'ensemble (2)'!J43</f>
        <v>19857.990880637251</v>
      </c>
      <c r="K45" s="4">
        <f t="shared" si="3"/>
        <v>1.6433627997805507</v>
      </c>
      <c r="L45" s="4">
        <f>K45</f>
        <v>1.6433627997805507</v>
      </c>
      <c r="M45" s="4">
        <f>K46</f>
        <v>3.4309811792707885</v>
      </c>
      <c r="N45" s="4">
        <f t="shared" si="4"/>
        <v>4.3728792850428526</v>
      </c>
      <c r="O45" s="4">
        <f>N45</f>
        <v>4.3728792850428526</v>
      </c>
      <c r="P45" s="4">
        <f>N46</f>
        <v>4.5771356086688444</v>
      </c>
      <c r="Q45" s="4">
        <f t="shared" si="2"/>
        <v>6.0162420848234035</v>
      </c>
      <c r="R45" s="4">
        <f>Q45</f>
        <v>6.0162420848234035</v>
      </c>
      <c r="S45" s="4">
        <f>Q46</f>
        <v>8.0081167879396329</v>
      </c>
      <c r="X45" s="3">
        <f t="shared" si="5"/>
        <v>0</v>
      </c>
      <c r="Y45" s="3">
        <f t="shared" si="6"/>
        <v>0</v>
      </c>
      <c r="AA45" s="3">
        <f t="shared" si="7"/>
        <v>0</v>
      </c>
      <c r="AB45" s="3">
        <f t="shared" si="8"/>
        <v>0</v>
      </c>
    </row>
    <row r="46" spans="1:28" ht="13.5" hidden="1" customHeight="1" x14ac:dyDescent="0.25">
      <c r="A46" s="1">
        <v>7</v>
      </c>
      <c r="B46" s="1" t="s">
        <v>44</v>
      </c>
      <c r="C46" s="1">
        <f>'ensemble (2)'!C44</f>
        <v>147763</v>
      </c>
      <c r="D46" s="1">
        <f>'ensemble (2)'!D44</f>
        <v>1234.579461705569</v>
      </c>
      <c r="E46" s="1">
        <f>'ensemble (2)'!E44</f>
        <v>2375.0366425916336</v>
      </c>
      <c r="F46" s="1">
        <f>'ensemble (2)'!F44</f>
        <v>1647.0033849339818</v>
      </c>
      <c r="G46" s="1">
        <f>'ensemble (2)'!G44</f>
        <v>1367.0182593553486</v>
      </c>
      <c r="H46" s="1">
        <f>'ensemble (2)'!H44</f>
        <v>35425.24891022886</v>
      </c>
      <c r="I46" s="1">
        <f>'ensemble (2)'!I44</f>
        <v>35983.27700439217</v>
      </c>
      <c r="J46" s="1">
        <f>'ensemble (2)'!J44</f>
        <v>19818.722400059556</v>
      </c>
      <c r="K46" s="4">
        <f t="shared" si="3"/>
        <v>3.4309811792707885</v>
      </c>
      <c r="L46" s="4"/>
      <c r="M46" s="4"/>
      <c r="N46" s="4">
        <f t="shared" si="4"/>
        <v>4.5771356086688444</v>
      </c>
      <c r="O46" s="4"/>
      <c r="P46" s="4"/>
      <c r="Q46" s="4">
        <f t="shared" si="2"/>
        <v>8.0081167879396329</v>
      </c>
      <c r="R46" s="4"/>
      <c r="S46" s="4"/>
      <c r="X46" s="3">
        <f t="shared" si="5"/>
        <v>0</v>
      </c>
      <c r="Y46" s="3">
        <f t="shared" si="6"/>
        <v>0</v>
      </c>
      <c r="AA46" s="3">
        <f t="shared" si="7"/>
        <v>0</v>
      </c>
      <c r="AB46" s="3">
        <f t="shared" si="8"/>
        <v>0</v>
      </c>
    </row>
    <row r="47" spans="1:28" x14ac:dyDescent="0.25">
      <c r="A47" s="1">
        <v>7</v>
      </c>
      <c r="B47" s="1" t="s">
        <v>65</v>
      </c>
      <c r="C47" s="1">
        <f>'ensemble (2)'!C45</f>
        <v>375806</v>
      </c>
      <c r="D47" s="1">
        <f>'ensemble (2)'!D45</f>
        <v>765.81610671463466</v>
      </c>
      <c r="E47" s="1">
        <f>'ensemble (2)'!E45</f>
        <v>1584.0324716354007</v>
      </c>
      <c r="F47" s="1">
        <f>'ensemble (2)'!F45</f>
        <v>1157.8642834866926</v>
      </c>
      <c r="G47" s="1">
        <f>'ensemble (2)'!G45</f>
        <v>987.966104661298</v>
      </c>
      <c r="H47" s="1">
        <f>'ensemble (2)'!H45</f>
        <v>28845.049279783914</v>
      </c>
      <c r="I47" s="1">
        <f>'ensemble (2)'!I45</f>
        <v>31443.210951927325</v>
      </c>
      <c r="J47" s="1">
        <f>'ensemble (2)'!J45</f>
        <v>19609.177844419726</v>
      </c>
      <c r="K47" s="4">
        <f>D47*100/I47</f>
        <v>2.4355531242832362</v>
      </c>
      <c r="L47" s="4">
        <f>K47</f>
        <v>2.4355531242832362</v>
      </c>
      <c r="M47" s="4">
        <f>K48</f>
        <v>0.69906738875917995</v>
      </c>
      <c r="N47" s="4">
        <f t="shared" si="4"/>
        <v>3.6823983570155097</v>
      </c>
      <c r="O47" s="4">
        <f>N47</f>
        <v>3.6823983570155097</v>
      </c>
      <c r="P47" s="4">
        <f>N48</f>
        <v>3.4293744750225277</v>
      </c>
      <c r="Q47" s="4">
        <f t="shared" si="2"/>
        <v>6.1179514812987463</v>
      </c>
      <c r="R47" s="4">
        <f>Q47</f>
        <v>6.1179514812987463</v>
      </c>
      <c r="S47" s="4">
        <f>Q48</f>
        <v>4.128441863781708</v>
      </c>
      <c r="T47" s="3">
        <f>D47</f>
        <v>765.81610671463466</v>
      </c>
      <c r="U47" s="3">
        <f>E48</f>
        <v>1176.9214011886652</v>
      </c>
      <c r="V47" s="3">
        <f>F47</f>
        <v>1157.8642834866926</v>
      </c>
      <c r="W47" s="3">
        <f>F48</f>
        <v>1082.8526771739669</v>
      </c>
      <c r="X47" s="3">
        <f t="shared" si="5"/>
        <v>1923.6803902013271</v>
      </c>
      <c r="Y47" s="3">
        <f t="shared" si="6"/>
        <v>2259.7740783626323</v>
      </c>
      <c r="AA47" s="3">
        <f t="shared" si="7"/>
        <v>81.050499844068483</v>
      </c>
      <c r="AB47" s="3">
        <f t="shared" si="8"/>
        <v>75.799687402177682</v>
      </c>
    </row>
    <row r="48" spans="1:28" hidden="1" x14ac:dyDescent="0.25">
      <c r="A48" s="1">
        <v>7</v>
      </c>
      <c r="B48" s="1" t="s">
        <v>46</v>
      </c>
      <c r="C48" s="1">
        <f>'ensemble (2)'!C46</f>
        <v>1444456</v>
      </c>
      <c r="D48" s="1">
        <f>'ensemble (2)'!D46</f>
        <v>220.7361718460098</v>
      </c>
      <c r="E48" s="1">
        <f>'ensemble (2)'!E46</f>
        <v>1176.9214011886652</v>
      </c>
      <c r="F48" s="1">
        <f>'ensemble (2)'!F46</f>
        <v>1082.8526771739669</v>
      </c>
      <c r="G48" s="1">
        <f>'ensemble (2)'!G46</f>
        <v>1049.5950920746232</v>
      </c>
      <c r="H48" s="1">
        <f>'ensemble (2)'!H46</f>
        <v>29281.304368592544</v>
      </c>
      <c r="I48" s="1">
        <f>'ensemble (2)'!I46</f>
        <v>31575.807339233594</v>
      </c>
      <c r="J48" s="1">
        <f>'ensemble (2)'!J46</f>
        <v>19758.082728030484</v>
      </c>
      <c r="K48" s="4">
        <f t="shared" si="3"/>
        <v>0.69906738875917995</v>
      </c>
      <c r="L48" s="4"/>
      <c r="M48" s="4"/>
      <c r="N48" s="4">
        <f t="shared" si="4"/>
        <v>3.4293744750225277</v>
      </c>
      <c r="O48" s="4"/>
      <c r="P48" s="4"/>
      <c r="Q48" s="4">
        <f t="shared" si="2"/>
        <v>4.128441863781708</v>
      </c>
      <c r="R48" s="4"/>
      <c r="S48" s="4"/>
      <c r="X48" s="3">
        <f t="shared" si="5"/>
        <v>0</v>
      </c>
      <c r="Y48" s="3">
        <f t="shared" si="6"/>
        <v>0</v>
      </c>
      <c r="AA48" s="3">
        <f t="shared" si="7"/>
        <v>0</v>
      </c>
      <c r="AB48" s="3">
        <f t="shared" si="8"/>
        <v>0</v>
      </c>
    </row>
    <row r="49" spans="1:28" ht="13.5" hidden="1" customHeight="1" x14ac:dyDescent="0.25">
      <c r="A49" s="1">
        <v>8</v>
      </c>
      <c r="B49" s="1" t="s">
        <v>47</v>
      </c>
      <c r="C49" s="1">
        <f>'ensemble (2)'!C47</f>
        <v>432753</v>
      </c>
      <c r="D49" s="1">
        <f>'ensemble (2)'!D47</f>
        <v>648.23587127067867</v>
      </c>
      <c r="E49" s="1">
        <f>'ensemble (2)'!E47</f>
        <v>1277.1417188547998</v>
      </c>
      <c r="F49" s="1">
        <f>'ensemble (2)'!F47</f>
        <v>1580.9156921384715</v>
      </c>
      <c r="G49" s="1">
        <f>'ensemble (2)'!G47</f>
        <v>1329.3997365570913</v>
      </c>
      <c r="H49" s="1">
        <f>'ensemble (2)'!H47</f>
        <v>37376.949021574423</v>
      </c>
      <c r="I49" s="1">
        <f>'ensemble (2)'!I47</f>
        <v>40502.522346465536</v>
      </c>
      <c r="J49" s="1">
        <f>'ensemble (2)'!J47</f>
        <v>22917.603138510884</v>
      </c>
      <c r="K49" s="4">
        <f t="shared" si="3"/>
        <v>1.600482719879907</v>
      </c>
      <c r="L49" s="4">
        <f>K49</f>
        <v>1.600482719879907</v>
      </c>
      <c r="M49" s="4">
        <f>K50</f>
        <v>2.1311948698126617</v>
      </c>
      <c r="N49" s="4">
        <f t="shared" si="4"/>
        <v>3.9032524409592253</v>
      </c>
      <c r="O49" s="4">
        <f>N49</f>
        <v>3.9032524409592253</v>
      </c>
      <c r="P49" s="4">
        <f>N50</f>
        <v>3.7528888140497778</v>
      </c>
      <c r="Q49" s="4">
        <f t="shared" si="2"/>
        <v>5.5037351608391321</v>
      </c>
      <c r="R49" s="4">
        <f>Q49</f>
        <v>5.5037351608391321</v>
      </c>
      <c r="S49" s="4">
        <f>Q50</f>
        <v>5.8840836838624391</v>
      </c>
      <c r="X49" s="3">
        <f t="shared" si="5"/>
        <v>0</v>
      </c>
      <c r="Y49" s="3">
        <f t="shared" si="6"/>
        <v>0</v>
      </c>
      <c r="AA49" s="3">
        <f t="shared" si="7"/>
        <v>0</v>
      </c>
      <c r="AB49" s="3">
        <f t="shared" si="8"/>
        <v>0</v>
      </c>
    </row>
    <row r="50" spans="1:28" ht="13.5" hidden="1" customHeight="1" x14ac:dyDescent="0.25">
      <c r="A50" s="1">
        <v>8</v>
      </c>
      <c r="B50" s="1" t="s">
        <v>48</v>
      </c>
      <c r="C50" s="1">
        <f>'ensemble (2)'!C48</f>
        <v>138635</v>
      </c>
      <c r="D50" s="1">
        <f>'ensemble (2)'!D48</f>
        <v>807.50426948461791</v>
      </c>
      <c r="E50" s="1">
        <f>'ensemble (2)'!E48</f>
        <v>1982.3280208099136</v>
      </c>
      <c r="F50" s="1">
        <f>'ensemble (2)'!F48</f>
        <v>1421.959945179789</v>
      </c>
      <c r="G50" s="1">
        <f>'ensemble (2)'!G48</f>
        <v>1777.5923154770894</v>
      </c>
      <c r="H50" s="1">
        <f>'ensemble (2)'!H48</f>
        <v>33986.356524831397</v>
      </c>
      <c r="I50" s="1">
        <f>'ensemble (2)'!I48</f>
        <v>37889.743491903202</v>
      </c>
      <c r="J50" s="1">
        <f>'ensemble (2)'!J48</f>
        <v>22872.865849172285</v>
      </c>
      <c r="K50" s="4">
        <f t="shared" si="3"/>
        <v>2.1311948698126617</v>
      </c>
      <c r="L50" s="4"/>
      <c r="M50" s="4"/>
      <c r="N50" s="4">
        <f t="shared" si="4"/>
        <v>3.7528888140497778</v>
      </c>
      <c r="O50" s="4"/>
      <c r="P50" s="4"/>
      <c r="Q50" s="4">
        <f t="shared" si="2"/>
        <v>5.8840836838624391</v>
      </c>
      <c r="R50" s="4"/>
      <c r="S50" s="4"/>
      <c r="X50" s="3">
        <f t="shared" si="5"/>
        <v>0</v>
      </c>
      <c r="Y50" s="3">
        <f t="shared" si="6"/>
        <v>0</v>
      </c>
      <c r="AA50" s="3">
        <f t="shared" si="7"/>
        <v>0</v>
      </c>
      <c r="AB50" s="3">
        <f t="shared" si="8"/>
        <v>0</v>
      </c>
    </row>
    <row r="51" spans="1:28" x14ac:dyDescent="0.25">
      <c r="A51" s="1">
        <v>8</v>
      </c>
      <c r="B51" s="1" t="s">
        <v>66</v>
      </c>
      <c r="C51" s="1">
        <f>'ensemble (2)'!C49</f>
        <v>365682</v>
      </c>
      <c r="D51" s="1">
        <f>'ensemble (2)'!D49</f>
        <v>575.99792344167884</v>
      </c>
      <c r="E51" s="1">
        <f>'ensemble (2)'!E49</f>
        <v>993.25410674612112</v>
      </c>
      <c r="F51" s="1">
        <f>'ensemble (2)'!F49</f>
        <v>1306.5471087447561</v>
      </c>
      <c r="G51" s="1">
        <f>'ensemble (2)'!G49</f>
        <v>1334.3521630595901</v>
      </c>
      <c r="H51" s="1">
        <f>'ensemble (2)'!H49</f>
        <v>31319.648258166486</v>
      </c>
      <c r="I51" s="1">
        <f>'ensemble (2)'!I49</f>
        <v>36650.482487516478</v>
      </c>
      <c r="J51" s="1">
        <f>'ensemble (2)'!J49</f>
        <v>22910.822094059866</v>
      </c>
      <c r="K51" s="4">
        <f t="shared" si="3"/>
        <v>1.5715971096366046</v>
      </c>
      <c r="L51" s="4">
        <f>K51</f>
        <v>1.5715971096366046</v>
      </c>
      <c r="M51" s="4">
        <f>K52</f>
        <v>0.49890331393862869</v>
      </c>
      <c r="N51" s="4">
        <f t="shared" si="4"/>
        <v>3.5648837888826681</v>
      </c>
      <c r="O51" s="4">
        <f>N51</f>
        <v>3.5648837888826681</v>
      </c>
      <c r="P51" s="4">
        <f>N52</f>
        <v>2.7877096314496694</v>
      </c>
      <c r="Q51" s="4">
        <f t="shared" si="2"/>
        <v>5.1364808985192729</v>
      </c>
      <c r="R51" s="4">
        <f>Q51</f>
        <v>5.1364808985192729</v>
      </c>
      <c r="S51" s="4">
        <f>Q52</f>
        <v>3.2866129453882982</v>
      </c>
      <c r="T51" s="3">
        <f>D51</f>
        <v>575.99792344167884</v>
      </c>
      <c r="U51" s="3">
        <f>E52</f>
        <v>777.71659704069737</v>
      </c>
      <c r="V51" s="3">
        <f>F51</f>
        <v>1306.5471087447561</v>
      </c>
      <c r="W51" s="3">
        <f>F52</f>
        <v>998.49775238178529</v>
      </c>
      <c r="X51" s="3">
        <f t="shared" si="5"/>
        <v>1882.545032186435</v>
      </c>
      <c r="Y51" s="3">
        <f t="shared" si="6"/>
        <v>1776.2143494224827</v>
      </c>
      <c r="AA51" s="3">
        <f t="shared" si="7"/>
        <v>91.458297612132938</v>
      </c>
      <c r="AB51" s="3">
        <f t="shared" si="8"/>
        <v>69.894842666724969</v>
      </c>
    </row>
    <row r="52" spans="1:28" hidden="1" x14ac:dyDescent="0.25">
      <c r="A52" s="1">
        <v>8</v>
      </c>
      <c r="B52" s="1" t="s">
        <v>50</v>
      </c>
      <c r="C52" s="1">
        <f>'ensemble (2)'!C50</f>
        <v>1555451</v>
      </c>
      <c r="D52" s="1">
        <f>'ensemble (2)'!D50</f>
        <v>178.69645819765458</v>
      </c>
      <c r="E52" s="1">
        <f>'ensemble (2)'!E50</f>
        <v>777.71659704069737</v>
      </c>
      <c r="F52" s="1">
        <f>'ensemble (2)'!F50</f>
        <v>998.49775238178529</v>
      </c>
      <c r="G52" s="1">
        <f>'ensemble (2)'!G50</f>
        <v>949.91655930462503</v>
      </c>
      <c r="H52" s="1">
        <f>'ensemble (2)'!H50</f>
        <v>31126.282241454057</v>
      </c>
      <c r="I52" s="1">
        <f>'ensemble (2)'!I50</f>
        <v>35817.853520940225</v>
      </c>
      <c r="J52" s="1">
        <f>'ensemble (2)'!J50</f>
        <v>22899.472125447861</v>
      </c>
      <c r="K52" s="4">
        <f t="shared" si="3"/>
        <v>0.49890331393862869</v>
      </c>
      <c r="L52" s="4"/>
      <c r="M52" s="4"/>
      <c r="N52" s="4">
        <f t="shared" si="4"/>
        <v>2.7877096314496694</v>
      </c>
      <c r="O52" s="4"/>
      <c r="P52" s="4"/>
      <c r="Q52" s="4">
        <f t="shared" si="2"/>
        <v>3.2866129453882982</v>
      </c>
      <c r="R52" s="4"/>
      <c r="S52" s="4"/>
      <c r="X52" s="3">
        <f t="shared" si="5"/>
        <v>0</v>
      </c>
      <c r="Y52" s="3">
        <f t="shared" si="6"/>
        <v>0</v>
      </c>
      <c r="AA52" s="3">
        <f t="shared" si="7"/>
        <v>0</v>
      </c>
      <c r="AB52" s="3">
        <f t="shared" si="8"/>
        <v>0</v>
      </c>
    </row>
    <row r="53" spans="1:28" ht="13.5" hidden="1" customHeight="1" x14ac:dyDescent="0.25">
      <c r="A53" s="1">
        <v>9</v>
      </c>
      <c r="B53" s="1" t="s">
        <v>51</v>
      </c>
      <c r="C53" s="1">
        <f>'ensemble (2)'!C51</f>
        <v>438795</v>
      </c>
      <c r="D53" s="1">
        <f>'ensemble (2)'!D51</f>
        <v>638.95741874907412</v>
      </c>
      <c r="E53" s="1">
        <f>'ensemble (2)'!E51</f>
        <v>1635.4110387525</v>
      </c>
      <c r="F53" s="1">
        <f>'ensemble (2)'!F51</f>
        <v>1504.6390184938298</v>
      </c>
      <c r="G53" s="1">
        <f>'ensemble (2)'!G51</f>
        <v>1213.5487712882791</v>
      </c>
      <c r="H53" s="1">
        <f>'ensemble (2)'!H51</f>
        <v>39838.094415250853</v>
      </c>
      <c r="I53" s="1">
        <f>'ensemble (2)'!I51</f>
        <v>47328.633263824791</v>
      </c>
      <c r="J53" s="1">
        <f>'ensemble (2)'!J51</f>
        <v>28027.953575131894</v>
      </c>
      <c r="K53" s="4">
        <f t="shared" si="3"/>
        <v>1.350044095267495</v>
      </c>
      <c r="L53" s="4">
        <f>K53</f>
        <v>1.350044095267495</v>
      </c>
      <c r="M53" s="4">
        <f>K54</f>
        <v>0.90186186665451074</v>
      </c>
      <c r="N53" s="4">
        <f t="shared" si="4"/>
        <v>3.1791305066987574</v>
      </c>
      <c r="O53" s="4">
        <f>N53</f>
        <v>3.1791305066987574</v>
      </c>
      <c r="P53" s="4">
        <f>N54</f>
        <v>5.1257666447784507</v>
      </c>
      <c r="Q53" s="4">
        <f t="shared" si="2"/>
        <v>4.5291746019662522</v>
      </c>
      <c r="R53" s="4">
        <f>Q53</f>
        <v>4.5291746019662522</v>
      </c>
      <c r="S53" s="4">
        <f>Q54</f>
        <v>6.0276285114329617</v>
      </c>
      <c r="X53" s="3">
        <f t="shared" si="5"/>
        <v>0</v>
      </c>
      <c r="Y53" s="3">
        <f t="shared" si="6"/>
        <v>0</v>
      </c>
      <c r="AA53" s="3">
        <f t="shared" si="7"/>
        <v>0</v>
      </c>
      <c r="AB53" s="3">
        <f t="shared" si="8"/>
        <v>0</v>
      </c>
    </row>
    <row r="54" spans="1:28" ht="13.5" hidden="1" customHeight="1" x14ac:dyDescent="0.25">
      <c r="A54" s="1">
        <v>9</v>
      </c>
      <c r="B54" s="1" t="s">
        <v>52</v>
      </c>
      <c r="C54" s="1">
        <f>'ensemble (2)'!C52</f>
        <v>103129</v>
      </c>
      <c r="D54" s="1">
        <f>'ensemble (2)'!D52</f>
        <v>407.43661627670195</v>
      </c>
      <c r="E54" s="1">
        <f>'ensemble (2)'!E52</f>
        <v>778.1881190477244</v>
      </c>
      <c r="F54" s="1">
        <f>'ensemble (2)'!F52</f>
        <v>2315.6816967099453</v>
      </c>
      <c r="G54" s="1">
        <f>'ensemble (2)'!G52</f>
        <v>1673.7019986783816</v>
      </c>
      <c r="H54" s="1">
        <f>'ensemble (2)'!H52</f>
        <v>37186.118836930269</v>
      </c>
      <c r="I54" s="1">
        <f>'ensemble (2)'!I52</f>
        <v>45177.27507296687</v>
      </c>
      <c r="J54" s="1">
        <f>'ensemble (2)'!J52</f>
        <v>28365.868388135248</v>
      </c>
      <c r="K54" s="4">
        <f t="shared" si="3"/>
        <v>0.90186186665451074</v>
      </c>
      <c r="L54" s="4"/>
      <c r="M54" s="4"/>
      <c r="N54" s="4">
        <f t="shared" si="4"/>
        <v>5.1257666447784507</v>
      </c>
      <c r="O54" s="4"/>
      <c r="P54" s="4"/>
      <c r="Q54" s="4">
        <f t="shared" si="2"/>
        <v>6.0276285114329617</v>
      </c>
      <c r="R54" s="4"/>
      <c r="S54" s="4"/>
      <c r="X54" s="3">
        <f t="shared" si="5"/>
        <v>0</v>
      </c>
      <c r="Y54" s="3">
        <f t="shared" si="6"/>
        <v>0</v>
      </c>
      <c r="AA54" s="3">
        <f t="shared" si="7"/>
        <v>0</v>
      </c>
      <c r="AB54" s="3">
        <f t="shared" si="8"/>
        <v>0</v>
      </c>
    </row>
    <row r="55" spans="1:28" x14ac:dyDescent="0.25">
      <c r="A55" s="1">
        <v>9</v>
      </c>
      <c r="B55" s="1" t="s">
        <v>67</v>
      </c>
      <c r="C55" s="1">
        <f>'ensemble (2)'!C53</f>
        <v>310468</v>
      </c>
      <c r="D55" s="1">
        <f>'ensemble (2)'!D53</f>
        <v>959.55216576265491</v>
      </c>
      <c r="E55" s="1">
        <f>'ensemble (2)'!E53</f>
        <v>1608.3875769964818</v>
      </c>
      <c r="F55" s="1">
        <f>'ensemble (2)'!F53</f>
        <v>1293.9612347810403</v>
      </c>
      <c r="G55" s="1">
        <f>'ensemble (2)'!G53</f>
        <v>1191.5741938695901</v>
      </c>
      <c r="H55" s="1">
        <f>'ensemble (2)'!H53</f>
        <v>30717.141606743393</v>
      </c>
      <c r="I55" s="1">
        <f>'ensemble (2)'!I53</f>
        <v>41535.294751794063</v>
      </c>
      <c r="J55" s="1">
        <f>'ensemble (2)'!J53</f>
        <v>27751.021145496477</v>
      </c>
      <c r="K55" s="4">
        <f t="shared" si="3"/>
        <v>2.3102091161185472</v>
      </c>
      <c r="L55" s="4">
        <f>K55</f>
        <v>2.3102091161185472</v>
      </c>
      <c r="M55" s="4">
        <f>K56</f>
        <v>0.48861473085446289</v>
      </c>
      <c r="N55" s="4">
        <f t="shared" si="4"/>
        <v>3.1153293662979227</v>
      </c>
      <c r="O55" s="4">
        <f>N55</f>
        <v>3.1153293662979227</v>
      </c>
      <c r="P55" s="4">
        <f>N56</f>
        <v>2.6916084338771675</v>
      </c>
      <c r="Q55" s="4">
        <f t="shared" si="2"/>
        <v>5.4255384824164699</v>
      </c>
      <c r="R55" s="4">
        <f>Q55</f>
        <v>5.4255384824164699</v>
      </c>
      <c r="S55" s="4">
        <f>Q56</f>
        <v>3.1802231647316304</v>
      </c>
      <c r="T55" s="3">
        <f>D55</f>
        <v>959.55216576265491</v>
      </c>
      <c r="U55" s="3">
        <f>E56</f>
        <v>745.7176398918258</v>
      </c>
      <c r="V55" s="3">
        <f>F55</f>
        <v>1293.9612347810403</v>
      </c>
      <c r="W55" s="3">
        <f>F56</f>
        <v>1152.8488542069692</v>
      </c>
      <c r="X55" s="3">
        <f t="shared" si="5"/>
        <v>2253.5134005436953</v>
      </c>
      <c r="Y55" s="3">
        <f t="shared" si="6"/>
        <v>1898.5664940987949</v>
      </c>
      <c r="AA55" s="3">
        <f t="shared" si="7"/>
        <v>90.577286434672828</v>
      </c>
      <c r="AB55" s="3">
        <f t="shared" si="8"/>
        <v>80.699419794487838</v>
      </c>
    </row>
    <row r="56" spans="1:28" hidden="1" x14ac:dyDescent="0.25">
      <c r="A56" s="1">
        <v>9</v>
      </c>
      <c r="B56" s="1" t="s">
        <v>54</v>
      </c>
      <c r="C56" s="1">
        <f>'ensemble (2)'!C54</f>
        <v>1638638</v>
      </c>
      <c r="D56" s="1">
        <f>'ensemble (2)'!D54</f>
        <v>209.27967289907838</v>
      </c>
      <c r="E56" s="1">
        <f>'ensemble (2)'!E54</f>
        <v>745.7176398918258</v>
      </c>
      <c r="F56" s="1">
        <f>'ensemble (2)'!F54</f>
        <v>1152.8488542069692</v>
      </c>
      <c r="G56" s="1">
        <f>'ensemble (2)'!G54</f>
        <v>1224.6970609287384</v>
      </c>
      <c r="H56" s="1">
        <f>'ensemble (2)'!H54</f>
        <v>36660.251945397162</v>
      </c>
      <c r="I56" s="1">
        <f>'ensemble (2)'!I54</f>
        <v>42831.224620080822</v>
      </c>
      <c r="J56" s="1">
        <f>'ensemble (2)'!J54</f>
        <v>28071.194596366007</v>
      </c>
      <c r="K56" s="4">
        <f t="shared" si="3"/>
        <v>0.48861473085446289</v>
      </c>
      <c r="L56" s="4"/>
      <c r="M56" s="4"/>
      <c r="N56" s="4">
        <f t="shared" si="4"/>
        <v>2.6916084338771675</v>
      </c>
      <c r="O56" s="4"/>
      <c r="P56" s="4"/>
      <c r="Q56" s="4">
        <f t="shared" si="2"/>
        <v>3.1802231647316304</v>
      </c>
      <c r="R56" s="4"/>
      <c r="S56" s="4"/>
      <c r="X56" s="3">
        <f t="shared" si="5"/>
        <v>0</v>
      </c>
      <c r="Y56" s="3">
        <f t="shared" si="6"/>
        <v>0</v>
      </c>
      <c r="AA56" s="3">
        <f t="shared" si="7"/>
        <v>0</v>
      </c>
      <c r="AB56" s="3">
        <f t="shared" si="8"/>
        <v>0</v>
      </c>
    </row>
    <row r="57" spans="1:28" ht="13.5" hidden="1" customHeight="1" x14ac:dyDescent="0.25">
      <c r="A57" s="1">
        <v>10</v>
      </c>
      <c r="B57" s="1" t="s">
        <v>55</v>
      </c>
      <c r="C57" s="1">
        <f>'ensemble (2)'!C55</f>
        <v>371263</v>
      </c>
      <c r="D57" s="1">
        <f>'ensemble (2)'!D55</f>
        <v>792.62634046484573</v>
      </c>
      <c r="E57" s="1">
        <f>'ensemble (2)'!E55</f>
        <v>1751.0464035313271</v>
      </c>
      <c r="F57" s="1">
        <f>'ensemble (2)'!F55</f>
        <v>1428.321012759149</v>
      </c>
      <c r="G57" s="1">
        <f>'ensemble (2)'!G55</f>
        <v>1395.738958129027</v>
      </c>
      <c r="H57" s="1">
        <f>'ensemble (2)'!H55</f>
        <v>47874.579713133688</v>
      </c>
      <c r="I57" s="1">
        <f>'ensemble (2)'!I55</f>
        <v>72700.649935490481</v>
      </c>
      <c r="J57" s="1">
        <f>'ensemble (2)'!J55</f>
        <v>44895.422581835519</v>
      </c>
      <c r="K57" s="4">
        <f t="shared" si="3"/>
        <v>1.0902603225255447</v>
      </c>
      <c r="L57" s="4">
        <f>K57</f>
        <v>1.0902603225255447</v>
      </c>
      <c r="M57" s="4">
        <f>K58</f>
        <v>1.1091123204059949</v>
      </c>
      <c r="N57" s="4">
        <f t="shared" si="4"/>
        <v>1.9646605828511052</v>
      </c>
      <c r="O57" s="4">
        <f>N57</f>
        <v>1.9646605828511052</v>
      </c>
      <c r="P57" s="4">
        <f>N58</f>
        <v>2.2954385449498975</v>
      </c>
      <c r="Q57" s="4">
        <f t="shared" si="2"/>
        <v>3.0549209053766502</v>
      </c>
      <c r="R57" s="4">
        <f>Q57</f>
        <v>3.0549209053766502</v>
      </c>
      <c r="S57" s="4">
        <f>Q58</f>
        <v>3.4045508653558922</v>
      </c>
      <c r="X57" s="3">
        <f t="shared" si="5"/>
        <v>0</v>
      </c>
      <c r="Y57" s="3">
        <f t="shared" si="6"/>
        <v>0</v>
      </c>
      <c r="AA57" s="3">
        <f t="shared" si="7"/>
        <v>0</v>
      </c>
      <c r="AB57" s="3">
        <f t="shared" si="8"/>
        <v>0</v>
      </c>
    </row>
    <row r="58" spans="1:28" ht="13.5" hidden="1" customHeight="1" x14ac:dyDescent="0.25">
      <c r="A58" s="1">
        <v>10</v>
      </c>
      <c r="B58" s="1" t="s">
        <v>58</v>
      </c>
      <c r="C58" s="1">
        <f>'ensemble (2)'!C56</f>
        <v>88204</v>
      </c>
      <c r="D58" s="1">
        <f>'ensemble (2)'!D56</f>
        <v>804.30626728946538</v>
      </c>
      <c r="E58" s="1">
        <f>'ensemble (2)'!E56</f>
        <v>1217.9504622101626</v>
      </c>
      <c r="F58" s="1">
        <f>'ensemble (2)'!F56</f>
        <v>1664.6065271416262</v>
      </c>
      <c r="G58" s="1">
        <f>'ensemble (2)'!G56</f>
        <v>1375.0541690283148</v>
      </c>
      <c r="H58" s="1">
        <f>'ensemble (2)'!H56</f>
        <v>49911.458081833021</v>
      </c>
      <c r="I58" s="1">
        <f>'ensemble (2)'!I56</f>
        <v>72518.017561561835</v>
      </c>
      <c r="J58" s="1">
        <f>'ensemble (2)'!J56</f>
        <v>44303.949526098593</v>
      </c>
      <c r="K58" s="4">
        <f t="shared" si="3"/>
        <v>1.1091123204059949</v>
      </c>
      <c r="L58" s="4"/>
      <c r="M58" s="4"/>
      <c r="N58" s="4">
        <f t="shared" si="4"/>
        <v>2.2954385449498975</v>
      </c>
      <c r="O58" s="4"/>
      <c r="P58" s="4"/>
      <c r="Q58" s="4">
        <f t="shared" si="2"/>
        <v>3.4045508653558922</v>
      </c>
      <c r="R58" s="4"/>
      <c r="S58" s="4"/>
      <c r="X58" s="3">
        <f t="shared" si="5"/>
        <v>0</v>
      </c>
      <c r="Y58" s="3">
        <f t="shared" si="6"/>
        <v>0</v>
      </c>
      <c r="AA58" s="3">
        <f t="shared" si="7"/>
        <v>0</v>
      </c>
      <c r="AB58" s="3">
        <f t="shared" si="8"/>
        <v>0</v>
      </c>
    </row>
    <row r="59" spans="1:28" x14ac:dyDescent="0.25">
      <c r="A59" s="1">
        <v>10</v>
      </c>
      <c r="B59" s="1" t="s">
        <v>68</v>
      </c>
      <c r="C59" s="1">
        <f>'ensemble (2)'!C57</f>
        <v>221454</v>
      </c>
      <c r="D59" s="1">
        <f>'ensemble (2)'!D57</f>
        <v>1228.8445959883315</v>
      </c>
      <c r="E59" s="1">
        <f>'ensemble (2)'!E57</f>
        <v>1765.3295520805532</v>
      </c>
      <c r="F59" s="1">
        <f>'ensemble (2)'!F57</f>
        <v>1770.4961028475439</v>
      </c>
      <c r="G59" s="1">
        <f>'ensemble (2)'!G57</f>
        <v>1682.6135822017143</v>
      </c>
      <c r="H59" s="1">
        <f>'ensemble (2)'!H57</f>
        <v>45640.424280365223</v>
      </c>
      <c r="I59" s="1">
        <f>'ensemble (2)'!I57</f>
        <v>71064.863172487283</v>
      </c>
      <c r="J59" s="1">
        <f>'ensemble (2)'!J57</f>
        <v>46042.216189366642</v>
      </c>
      <c r="K59" s="4">
        <f t="shared" si="3"/>
        <v>1.7291873101981543</v>
      </c>
      <c r="L59" s="4">
        <f>K59</f>
        <v>1.7291873101981543</v>
      </c>
      <c r="M59" s="4">
        <f>K60</f>
        <v>0.43454424423938598</v>
      </c>
      <c r="N59" s="4">
        <f t="shared" si="4"/>
        <v>2.491380442892333</v>
      </c>
      <c r="O59" s="4">
        <f>N59</f>
        <v>2.491380442892333</v>
      </c>
      <c r="P59" s="4">
        <f>N60</f>
        <v>1.5770957099227354</v>
      </c>
      <c r="Q59" s="4">
        <f t="shared" si="2"/>
        <v>4.2205677530904868</v>
      </c>
      <c r="R59" s="4">
        <f>Q59</f>
        <v>4.2205677530904868</v>
      </c>
      <c r="S59" s="4">
        <f>Q60</f>
        <v>2.0116399541621215</v>
      </c>
      <c r="T59" s="3">
        <f>D59</f>
        <v>1228.8445959883315</v>
      </c>
      <c r="U59" s="3">
        <f>E60</f>
        <v>1216.2380080194582</v>
      </c>
      <c r="V59" s="3">
        <f>F59</f>
        <v>1770.4961028475439</v>
      </c>
      <c r="W59" s="3">
        <f>F60</f>
        <v>1132.3551533170485</v>
      </c>
      <c r="X59" s="3">
        <f t="shared" si="5"/>
        <v>2999.3406988358756</v>
      </c>
      <c r="Y59" s="3">
        <f t="shared" si="6"/>
        <v>2348.5931613365065</v>
      </c>
      <c r="AA59" s="3">
        <f t="shared" si="7"/>
        <v>123.93472719932808</v>
      </c>
      <c r="AB59" s="3">
        <f t="shared" si="8"/>
        <v>79.264860732193384</v>
      </c>
    </row>
    <row r="60" spans="1:28" hidden="1" x14ac:dyDescent="0.25">
      <c r="A60" s="1">
        <v>10</v>
      </c>
      <c r="B60" s="1" t="s">
        <v>57</v>
      </c>
      <c r="C60" s="1">
        <f>'ensemble (2)'!C58</f>
        <v>1813073</v>
      </c>
      <c r="D60" s="1">
        <f>'ensemble (2)'!D58</f>
        <v>312.00288683356928</v>
      </c>
      <c r="E60" s="1">
        <f>'ensemble (2)'!E58</f>
        <v>1216.2380080194582</v>
      </c>
      <c r="F60" s="1">
        <f>'ensemble (2)'!F58</f>
        <v>1132.3551533170485</v>
      </c>
      <c r="G60" s="1">
        <f>'ensemble (2)'!G58</f>
        <v>1192.9117335956375</v>
      </c>
      <c r="H60" s="1">
        <f>'ensemble (2)'!H58</f>
        <v>44462.765644070765</v>
      </c>
      <c r="I60" s="1">
        <f>'ensemble (2)'!I58</f>
        <v>71800.027493101501</v>
      </c>
      <c r="J60" s="1">
        <f>'ensemble (2)'!J58</f>
        <v>47445.634676044487</v>
      </c>
      <c r="K60" s="4">
        <f t="shared" si="3"/>
        <v>0.43454424423938598</v>
      </c>
      <c r="L60" s="4"/>
      <c r="M60" s="4"/>
      <c r="N60" s="4">
        <f t="shared" si="4"/>
        <v>1.5770957099227354</v>
      </c>
      <c r="O60" s="4"/>
      <c r="P60" s="4"/>
      <c r="Q60" s="4">
        <f t="shared" si="2"/>
        <v>2.0116399541621215</v>
      </c>
      <c r="R60" s="4"/>
      <c r="S60" s="4"/>
    </row>
    <row r="68" spans="15:15" x14ac:dyDescent="0.25">
      <c r="O68" s="3">
        <f>6/1.3</f>
        <v>4.615384615384615</v>
      </c>
    </row>
  </sheetData>
  <mergeCells count="3">
    <mergeCell ref="D2:E2"/>
    <mergeCell ref="F2:G2"/>
    <mergeCell ref="A1:D1"/>
  </mergeCells>
  <phoneticPr fontId="0" type="noConversion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2" workbookViewId="0">
      <selection activeCell="D61" sqref="D61"/>
    </sheetView>
  </sheetViews>
  <sheetFormatPr baseColWidth="10" defaultColWidth="11" defaultRowHeight="13.2" x14ac:dyDescent="0.25"/>
  <cols>
    <col min="1" max="1" width="14.109375" style="1" bestFit="1" customWidth="1"/>
    <col min="2" max="2" width="18.88671875" style="1" customWidth="1"/>
    <col min="3" max="3" width="7.6640625" style="1" customWidth="1"/>
    <col min="4" max="4" width="11.21875" style="1" customWidth="1"/>
    <col min="5" max="5" width="7.6640625" style="1" customWidth="1"/>
    <col min="6" max="6" width="7.21875" style="1" customWidth="1"/>
    <col min="7" max="7" width="7.6640625" style="1" customWidth="1"/>
    <col min="8" max="10" width="9.44140625" style="1" customWidth="1"/>
    <col min="11" max="16384" width="11" style="3"/>
  </cols>
  <sheetData>
    <row r="1" spans="1:17" ht="40.5" customHeight="1" x14ac:dyDescent="0.25">
      <c r="A1" s="9" t="s">
        <v>73</v>
      </c>
      <c r="B1" s="10"/>
      <c r="C1" s="10"/>
      <c r="D1" s="10"/>
    </row>
    <row r="2" spans="1:17" ht="66" x14ac:dyDescent="0.25">
      <c r="A2" s="2" t="s">
        <v>5</v>
      </c>
      <c r="B2" s="1" t="s">
        <v>6</v>
      </c>
      <c r="C2" s="1" t="s">
        <v>7</v>
      </c>
      <c r="D2" s="11" t="s">
        <v>13</v>
      </c>
      <c r="E2" s="11"/>
      <c r="F2" s="11" t="s">
        <v>14</v>
      </c>
      <c r="G2" s="11"/>
      <c r="H2" s="1" t="s">
        <v>8</v>
      </c>
      <c r="I2" s="1" t="s">
        <v>9</v>
      </c>
      <c r="J2" s="1" t="s">
        <v>10</v>
      </c>
    </row>
    <row r="3" spans="1:17" ht="26.4" x14ac:dyDescent="0.25">
      <c r="D3" s="2" t="s">
        <v>11</v>
      </c>
      <c r="E3" s="2" t="s">
        <v>12</v>
      </c>
      <c r="F3" s="2" t="s">
        <v>11</v>
      </c>
      <c r="G3" s="2" t="s">
        <v>12</v>
      </c>
      <c r="H3" s="2" t="s">
        <v>11</v>
      </c>
      <c r="I3" s="2" t="s">
        <v>11</v>
      </c>
      <c r="J3" s="2" t="s">
        <v>11</v>
      </c>
      <c r="K3" s="3" t="s">
        <v>17</v>
      </c>
      <c r="N3" s="3" t="s">
        <v>18</v>
      </c>
    </row>
    <row r="4" spans="1:17" x14ac:dyDescent="0.25">
      <c r="A4" s="1" t="s">
        <v>133</v>
      </c>
      <c r="B4" s="1" t="s">
        <v>0</v>
      </c>
      <c r="C4" s="1">
        <f>Utilisent!C4+'N''utilisent pas'!C4</f>
        <v>24916413</v>
      </c>
      <c r="D4" s="1">
        <f>(Utilisent!$C4*Utilisent!D4+'N''utilisent pas'!$C4*'N''utilisent pas'!D4)/(Utilisent!$C4+'N''utilisent pas'!$C4)</f>
        <v>390.7925890600705</v>
      </c>
      <c r="E4" s="1">
        <f>(Utilisent!$C4*Utilisent!E4+'N''utilisent pas'!$C4*'N''utilisent pas'!E4)/(Utilisent!$C4+'N''utilisent pas'!$C4)</f>
        <v>1158.8141945063883</v>
      </c>
      <c r="F4" s="1">
        <f>(Utilisent!$C4*Utilisent!F4+'N''utilisent pas'!$C4*'N''utilisent pas'!F4)/(Utilisent!$C4+'N''utilisent pas'!$C4)</f>
        <v>986.81714747528054</v>
      </c>
      <c r="G4" s="1">
        <f>(Utilisent!$C4*Utilisent!G4+'N''utilisent pas'!$C4*'N''utilisent pas'!G4)/(Utilisent!$C4+'N''utilisent pas'!$C4)</f>
        <v>1096.4895938484156</v>
      </c>
      <c r="H4" s="1">
        <f>(Utilisent!$C4*Utilisent!H4+'N''utilisent pas'!$C4*'N''utilisent pas'!H4)/(Utilisent!$C4+'N''utilisent pas'!$C4)</f>
        <v>27705.50504233551</v>
      </c>
      <c r="I4" s="1">
        <f>(Utilisent!$C4*Utilisent!I4+'N''utilisent pas'!$C4*'N''utilisent pas'!I4)/(Utilisent!$C4+'N''utilisent pas'!$C4)</f>
        <v>30393.936309612462</v>
      </c>
      <c r="J4" s="1">
        <f>(Utilisent!$C4*Utilisent!J4+'N''utilisent pas'!$C4*'N''utilisent pas'!J4)/(Utilisent!$C4+'N''utilisent pas'!$C4)</f>
        <v>19126.110285376952</v>
      </c>
      <c r="K4" s="4">
        <v>1.2857583995676056</v>
      </c>
      <c r="L4" s="4"/>
      <c r="M4" s="4"/>
      <c r="N4" s="4">
        <v>3.2467566471907991</v>
      </c>
      <c r="O4" s="4"/>
      <c r="P4" s="4"/>
    </row>
    <row r="5" spans="1:17" hidden="1" x14ac:dyDescent="0.25">
      <c r="B5" s="1" t="s">
        <v>1</v>
      </c>
      <c r="C5" s="1">
        <f>Utilisent!C5+'N''utilisent pas'!C5</f>
        <v>3886878</v>
      </c>
      <c r="D5" s="1">
        <f>(Utilisent!$C5*Utilisent!D5+'N''utilisent pas'!$C5*'N''utilisent pas'!D5)/(Utilisent!$C5+'N''utilisent pas'!$C5)</f>
        <v>633.72163914586451</v>
      </c>
      <c r="E5" s="1">
        <f>(Utilisent!$C5*Utilisent!E5+'N''utilisent pas'!$C5*'N''utilisent pas'!E5)/(Utilisent!$C5+'N''utilisent pas'!$C5)</f>
        <v>1557.7736696063753</v>
      </c>
      <c r="F5" s="1">
        <f>(Utilisent!$C5*Utilisent!F5+'N''utilisent pas'!$C5*'N''utilisent pas'!F5)/(Utilisent!$C5+'N''utilisent pas'!$C5)</f>
        <v>1358.4730999588869</v>
      </c>
      <c r="G5" s="1">
        <f>(Utilisent!$C5*Utilisent!G5+'N''utilisent pas'!$C5*'N''utilisent pas'!G5)/(Utilisent!$C5+'N''utilisent pas'!$C5)</f>
        <v>1267.5694104908891</v>
      </c>
      <c r="H5" s="1">
        <f>(Utilisent!$C5*Utilisent!H5+'N''utilisent pas'!$C5*'N''utilisent pas'!H5)/(Utilisent!$C5+'N''utilisent pas'!$C5)</f>
        <v>31171.458362168072</v>
      </c>
      <c r="I5" s="1">
        <f>(Utilisent!$C5*Utilisent!I5+'N''utilisent pas'!$C5*'N''utilisent pas'!I5)/(Utilisent!$C5+'N''utilisent pas'!$C5)</f>
        <v>34030.184221115247</v>
      </c>
      <c r="J5" s="1">
        <f>(Utilisent!$C5*Utilisent!J5+'N''utilisent pas'!$C5*'N''utilisent pas'!J5)/(Utilisent!$C5+'N''utilisent pas'!$C5)</f>
        <v>19702.653938971071</v>
      </c>
      <c r="K5" s="4">
        <v>1.8622339362848621</v>
      </c>
      <c r="L5" s="4"/>
      <c r="M5" s="4"/>
      <c r="N5" s="4">
        <v>3.9919651657835389</v>
      </c>
      <c r="O5" s="4"/>
      <c r="P5" s="4"/>
    </row>
    <row r="6" spans="1:17" hidden="1" x14ac:dyDescent="0.25">
      <c r="B6" s="1" t="s">
        <v>2</v>
      </c>
      <c r="C6" s="1">
        <f>Utilisent!C6+'N''utilisent pas'!C6</f>
        <v>1251984</v>
      </c>
      <c r="D6" s="1">
        <f>(Utilisent!$C6*Utilisent!D6+'N''utilisent pas'!$C6*'N''utilisent pas'!D6)/(Utilisent!$C6+'N''utilisent pas'!$C6)</f>
        <v>734.40963823818834</v>
      </c>
      <c r="E6" s="1">
        <f>(Utilisent!$C6*Utilisent!E6+'N''utilisent pas'!$C6*'N''utilisent pas'!E6)/(Utilisent!$C6+'N''utilisent pas'!$C6)</f>
        <v>1581.6460013111919</v>
      </c>
      <c r="F6" s="1">
        <f>(Utilisent!$C6*Utilisent!F6+'N''utilisent pas'!$C6*'N''utilisent pas'!F6)/(Utilisent!$C6+'N''utilisent pas'!$C6)</f>
        <v>1270.0598105470999</v>
      </c>
      <c r="G6" s="1">
        <f>(Utilisent!$C6*Utilisent!G6+'N''utilisent pas'!$C6*'N''utilisent pas'!G6)/(Utilisent!$C6+'N''utilisent pas'!$C6)</f>
        <v>1320.4758956169785</v>
      </c>
      <c r="H6" s="1">
        <f>(Utilisent!$C6*Utilisent!H6+'N''utilisent pas'!$C6*'N''utilisent pas'!H6)/(Utilisent!$C6+'N''utilisent pas'!$C6)</f>
        <v>28697.420520819345</v>
      </c>
      <c r="I6" s="1">
        <f>(Utilisent!$C6*Utilisent!I6+'N''utilisent pas'!$C6*'N''utilisent pas'!I6)/(Utilisent!$C6+'N''utilisent pas'!$C6)</f>
        <v>30557.415844771178</v>
      </c>
      <c r="J6" s="1">
        <f>(Utilisent!$C6*Utilisent!J6+'N''utilisent pas'!$C6*'N''utilisent pas'!J6)/(Utilisent!$C6+'N''utilisent pas'!$C6)</f>
        <v>18182.666752131019</v>
      </c>
      <c r="K6" s="4">
        <v>2.4033761296076892</v>
      </c>
      <c r="L6" s="4"/>
      <c r="M6" s="4"/>
      <c r="N6" s="4">
        <v>4.1563063349299076</v>
      </c>
      <c r="O6" s="4"/>
      <c r="P6" s="4"/>
    </row>
    <row r="7" spans="1:17" hidden="1" x14ac:dyDescent="0.25">
      <c r="B7" s="1" t="s">
        <v>3</v>
      </c>
      <c r="C7" s="1">
        <f>Utilisent!C7+'N''utilisent pas'!C7</f>
        <v>4714941</v>
      </c>
      <c r="D7" s="1">
        <f>(Utilisent!$C7*Utilisent!D7+'N''utilisent pas'!$C7*'N''utilisent pas'!D7)/(Utilisent!$C7+'N''utilisent pas'!$C7)</f>
        <v>720.09425649228695</v>
      </c>
      <c r="E7" s="1">
        <f>(Utilisent!$C7*Utilisent!E7+'N''utilisent pas'!$C7*'N''utilisent pas'!E7)/(Utilisent!$C7+'N''utilisent pas'!$C7)</f>
        <v>1380.2542382895012</v>
      </c>
      <c r="F7" s="1">
        <f>(Utilisent!$C7*Utilisent!F7+'N''utilisent pas'!$C7*'N''utilisent pas'!F7)/(Utilisent!$C7+'N''utilisent pas'!$C7)</f>
        <v>1017.6282950560781</v>
      </c>
      <c r="G7" s="1">
        <f>(Utilisent!$C7*Utilisent!G7+'N''utilisent pas'!$C7*'N''utilisent pas'!G7)/(Utilisent!$C7+'N''utilisent pas'!$C7)</f>
        <v>1131.8710764953582</v>
      </c>
      <c r="H7" s="1">
        <f>(Utilisent!$C7*Utilisent!H7+'N''utilisent pas'!$C7*'N''utilisent pas'!H7)/(Utilisent!$C7+'N''utilisent pas'!$C7)</f>
        <v>23447.214938692461</v>
      </c>
      <c r="I7" s="1">
        <f>(Utilisent!$C7*Utilisent!I7+'N''utilisent pas'!$C7*'N''utilisent pas'!I7)/(Utilisent!$C7+'N''utilisent pas'!$C7)</f>
        <v>25214.946338883139</v>
      </c>
      <c r="J7" s="1">
        <f>(Utilisent!$C7*Utilisent!J7+'N''utilisent pas'!$C7*'N''utilisent pas'!J7)/(Utilisent!$C7+'N''utilisent pas'!$C7)</f>
        <v>16035.460971834005</v>
      </c>
      <c r="K7" s="4">
        <v>2.8558230773700015</v>
      </c>
      <c r="L7" s="4"/>
      <c r="M7" s="4"/>
      <c r="N7" s="4">
        <v>4.0358138438186044</v>
      </c>
      <c r="O7" s="4"/>
      <c r="P7" s="4"/>
    </row>
    <row r="8" spans="1:17" hidden="1" x14ac:dyDescent="0.25">
      <c r="B8" s="1" t="s">
        <v>4</v>
      </c>
      <c r="C8" s="1">
        <f>Utilisent!C8+'N''utilisent pas'!C8</f>
        <v>15062610</v>
      </c>
      <c r="D8" s="1">
        <f>(Utilisent!$C8*Utilisent!D8+'N''utilisent pas'!$C8*'N''utilisent pas'!D8)/(Utilisent!$C8+'N''utilisent pas'!$C8)</f>
        <v>196.46527386156848</v>
      </c>
      <c r="E8" s="1">
        <f>(Utilisent!$C8*Utilisent!E8+'N''utilisent pas'!$C8*'N''utilisent pas'!E8)/(Utilisent!$C8+'N''utilisent pas'!$C8)</f>
        <v>827.36662308653399</v>
      </c>
      <c r="F8" s="1">
        <f>(Utilisent!$C8*Utilisent!F8+'N''utilisent pas'!$C8*'N''utilisent pas'!F8)/(Utilisent!$C8+'N''utilisent pas'!$C8)</f>
        <v>857.72468803122422</v>
      </c>
      <c r="G8" s="1">
        <f>(Utilisent!$C8*Utilisent!G8+'N''utilisent pas'!$C8*'N''utilisent pas'!G8)/(Utilisent!$C8+'N''utilisent pas'!$C8)</f>
        <v>993.96327240587266</v>
      </c>
      <c r="H8" s="1">
        <f>(Utilisent!$C8*Utilisent!H8+'N''utilisent pas'!$C8*'N''utilisent pas'!H8)/(Utilisent!$C8+'N''utilisent pas'!$C8)</f>
        <v>28061.61773351338</v>
      </c>
      <c r="I8" s="1">
        <f>(Utilisent!$C8*Utilisent!I8+'N''utilisent pas'!$C8*'N''utilisent pas'!I8)/(Utilisent!$C8+'N''utilisent pas'!$C8)</f>
        <v>31063.163381113896</v>
      </c>
      <c r="J8" s="1">
        <f>(Utilisent!$C8*Utilisent!J8+'N''utilisent pas'!$C8*'N''utilisent pas'!J8)/(Utilisent!$C8+'N''utilisent pas'!$C8)</f>
        <v>20023.195885440837</v>
      </c>
      <c r="K8" s="4">
        <v>0.63247027178506066</v>
      </c>
      <c r="L8" s="4"/>
      <c r="M8" s="4"/>
      <c r="N8" s="4">
        <v>2.7612277523309574</v>
      </c>
      <c r="O8" s="4"/>
      <c r="P8" s="4"/>
    </row>
    <row r="9" spans="1:17" x14ac:dyDescent="0.25">
      <c r="A9" s="1">
        <v>1</v>
      </c>
      <c r="B9" s="1" t="s">
        <v>0</v>
      </c>
      <c r="C9" s="1">
        <f>Utilisent!C9+'N''utilisent pas'!C9</f>
        <v>2489718</v>
      </c>
      <c r="D9" s="1">
        <f>(Utilisent!$C9*Utilisent!D9+'N''utilisent pas'!$C9*'N''utilisent pas'!D9)/(Utilisent!$C9+'N''utilisent pas'!$C9)</f>
        <v>330.98180931334394</v>
      </c>
      <c r="E9" s="1">
        <f>(Utilisent!$C9*Utilisent!E9+'N''utilisent pas'!$C9*'N''utilisent pas'!E9)/(Utilisent!$C9+'N''utilisent pas'!$C9)</f>
        <v>825.67772823072994</v>
      </c>
      <c r="F9" s="1">
        <f>(Utilisent!$C9*Utilisent!F9+'N''utilisent pas'!$C9*'N''utilisent pas'!F9)/(Utilisent!$C9+'N''utilisent pas'!$C9)</f>
        <v>540.27989285533533</v>
      </c>
      <c r="G9" s="1">
        <f>(Utilisent!$C9*Utilisent!G9+'N''utilisent pas'!$C9*'N''utilisent pas'!G9)/(Utilisent!$C9+'N''utilisent pas'!$C9)</f>
        <v>962.01959071397243</v>
      </c>
      <c r="H9" s="1">
        <f>(Utilisent!$C9*Utilisent!H9+'N''utilisent pas'!$C9*'N''utilisent pas'!H9)/(Utilisent!$C9+'N''utilisent pas'!$C9)</f>
        <v>16571.886480993893</v>
      </c>
      <c r="I9" s="1">
        <f>(Utilisent!$C9*Utilisent!I9+'N''utilisent pas'!$C9*'N''utilisent pas'!I9)/(Utilisent!$C9+'N''utilisent pas'!$C9)</f>
        <v>9994.1960924891901</v>
      </c>
      <c r="J9" s="1">
        <f>(Utilisent!$C9*Utilisent!J9+'N''utilisent pas'!$C9*'N''utilisent pas'!J9)/(Utilisent!$C9+'N''utilisent pas'!$C9)</f>
        <v>6234.2368035255395</v>
      </c>
      <c r="K9" s="4">
        <f>D9*100/I9</f>
        <v>3.3117401965134787</v>
      </c>
      <c r="L9" s="4"/>
      <c r="M9" s="4"/>
      <c r="N9" s="4">
        <f t="shared" ref="N9:N20" si="0">F9*100/I9</f>
        <v>5.4059364840896507</v>
      </c>
      <c r="O9" s="4"/>
      <c r="P9" s="4"/>
      <c r="Q9" s="4">
        <f t="shared" ref="Q9:Q20" si="1">K9+N9</f>
        <v>8.7176766806031303</v>
      </c>
    </row>
    <row r="10" spans="1:17" x14ac:dyDescent="0.25">
      <c r="A10" s="1">
        <v>2</v>
      </c>
      <c r="B10" s="1" t="s">
        <v>0</v>
      </c>
      <c r="C10" s="1">
        <f>Utilisent!C10+'N''utilisent pas'!C10</f>
        <v>2490226</v>
      </c>
      <c r="D10" s="1">
        <f>(Utilisent!$C10*Utilisent!D10+'N''utilisent pas'!$C10*'N''utilisent pas'!D10)/(Utilisent!$C10+'N''utilisent pas'!$C10)</f>
        <v>405.73299480448765</v>
      </c>
      <c r="E10" s="1">
        <f>(Utilisent!$C10*Utilisent!E10+'N''utilisent pas'!$C10*'N''utilisent pas'!E10)/(Utilisent!$C10+'N''utilisent pas'!$C10)</f>
        <v>1146.3989912083889</v>
      </c>
      <c r="F10" s="1">
        <f>(Utilisent!$C10*Utilisent!F10+'N''utilisent pas'!$C10*'N''utilisent pas'!F10)/(Utilisent!$C10+'N''utilisent pas'!$C10)</f>
        <v>617.55380363067445</v>
      </c>
      <c r="G10" s="1">
        <f>(Utilisent!$C10*Utilisent!G10+'N''utilisent pas'!$C10*'N''utilisent pas'!G10)/(Utilisent!$C10+'N''utilisent pas'!$C10)</f>
        <v>904.42570209033215</v>
      </c>
      <c r="H10" s="1">
        <f>(Utilisent!$C10*Utilisent!H10+'N''utilisent pas'!$C10*'N''utilisent pas'!H10)/(Utilisent!$C10+'N''utilisent pas'!$C10)</f>
        <v>18508.536350454899</v>
      </c>
      <c r="I10" s="1">
        <f>(Utilisent!$C10*Utilisent!I10+'N''utilisent pas'!$C10*'N''utilisent pas'!I10)/(Utilisent!$C10+'N''utilisent pas'!$C10)</f>
        <v>15301.264883990449</v>
      </c>
      <c r="J10" s="1">
        <f>(Utilisent!$C10*Utilisent!J10+'N''utilisent pas'!$C10*'N''utilisent pas'!J10)/(Utilisent!$C10+'N''utilisent pas'!$C10)</f>
        <v>9593.3166680453905</v>
      </c>
      <c r="K10" s="4">
        <f t="shared" ref="K10:K20" si="2">D10*100/I10</f>
        <v>2.6516304232403809</v>
      </c>
      <c r="L10" s="4"/>
      <c r="M10" s="4"/>
      <c r="N10" s="4">
        <f t="shared" si="0"/>
        <v>4.03596570814753</v>
      </c>
      <c r="O10" s="4"/>
      <c r="P10" s="4"/>
      <c r="Q10" s="4">
        <f t="shared" si="1"/>
        <v>6.6875961313879113</v>
      </c>
    </row>
    <row r="11" spans="1:17" x14ac:dyDescent="0.25">
      <c r="A11" s="1">
        <v>3</v>
      </c>
      <c r="B11" s="1" t="s">
        <v>0</v>
      </c>
      <c r="C11" s="1">
        <f>Utilisent!C11+'N''utilisent pas'!C11</f>
        <v>2493119</v>
      </c>
      <c r="D11" s="1">
        <f>(Utilisent!$C11*Utilisent!D11+'N''utilisent pas'!$C11*'N''utilisent pas'!D11)/(Utilisent!$C11+'N''utilisent pas'!$C11)</f>
        <v>395.63813432090484</v>
      </c>
      <c r="E11" s="1">
        <f>(Utilisent!$C11*Utilisent!E11+'N''utilisent pas'!$C11*'N''utilisent pas'!E11)/(Utilisent!$C11+'N''utilisent pas'!$C11)</f>
        <v>1199.8964849403158</v>
      </c>
      <c r="F11" s="1">
        <f>(Utilisent!$C11*Utilisent!F11+'N''utilisent pas'!$C11*'N''utilisent pas'!F11)/(Utilisent!$C11+'N''utilisent pas'!$C11)</f>
        <v>793.93890111944131</v>
      </c>
      <c r="G11" s="1">
        <f>(Utilisent!$C11*Utilisent!G11+'N''utilisent pas'!$C11*'N''utilisent pas'!G11)/(Utilisent!$C11+'N''utilisent pas'!$C11)</f>
        <v>939.9493376519315</v>
      </c>
      <c r="H11" s="1">
        <f>(Utilisent!$C11*Utilisent!H11+'N''utilisent pas'!$C11*'N''utilisent pas'!H11)/(Utilisent!$C11+'N''utilisent pas'!$C11)</f>
        <v>21620.180196625584</v>
      </c>
      <c r="I11" s="1">
        <f>(Utilisent!$C11*Utilisent!I11+'N''utilisent pas'!$C11*'N''utilisent pas'!I11)/(Utilisent!$C11+'N''utilisent pas'!$C11)</f>
        <v>18955.057345437581</v>
      </c>
      <c r="J11" s="1">
        <f>(Utilisent!$C11*Utilisent!J11+'N''utilisent pas'!$C11*'N''utilisent pas'!J11)/(Utilisent!$C11+'N''utilisent pas'!$C11)</f>
        <v>11669.642007862441</v>
      </c>
      <c r="K11" s="4">
        <f t="shared" si="2"/>
        <v>2.0872431410297665</v>
      </c>
      <c r="L11" s="4"/>
      <c r="M11" s="4"/>
      <c r="N11" s="4">
        <f t="shared" si="0"/>
        <v>4.1885333642134288</v>
      </c>
      <c r="O11" s="4"/>
      <c r="P11" s="4"/>
      <c r="Q11" s="4">
        <f t="shared" si="1"/>
        <v>6.2757765052431953</v>
      </c>
    </row>
    <row r="12" spans="1:17" x14ac:dyDescent="0.25">
      <c r="A12" s="1">
        <v>4</v>
      </c>
      <c r="B12" s="1" t="s">
        <v>0</v>
      </c>
      <c r="C12" s="1">
        <f>Utilisent!C12+'N''utilisent pas'!C12</f>
        <v>2489629</v>
      </c>
      <c r="D12" s="1">
        <f>(Utilisent!$C12*Utilisent!D12+'N''utilisent pas'!$C12*'N''utilisent pas'!D12)/(Utilisent!$C12+'N''utilisent pas'!$C12)</f>
        <v>354.66209837690678</v>
      </c>
      <c r="E12" s="1">
        <f>(Utilisent!$C12*Utilisent!E12+'N''utilisent pas'!$C12*'N''utilisent pas'!E12)/(Utilisent!$C12+'N''utilisent pas'!$C12)</f>
        <v>979.80952717279627</v>
      </c>
      <c r="F12" s="1">
        <f>(Utilisent!$C12*Utilisent!F12+'N''utilisent pas'!$C12*'N''utilisent pas'!F12)/(Utilisent!$C12+'N''utilisent pas'!$C12)</f>
        <v>871.51061851223585</v>
      </c>
      <c r="G12" s="1">
        <f>(Utilisent!$C12*Utilisent!G12+'N''utilisent pas'!$C12*'N''utilisent pas'!G12)/(Utilisent!$C12+'N''utilisent pas'!$C12)</f>
        <v>1005.0430321694813</v>
      </c>
      <c r="H12" s="1">
        <f>(Utilisent!$C12*Utilisent!H12+'N''utilisent pas'!$C12*'N''utilisent pas'!H12)/(Utilisent!$C12+'N''utilisent pas'!$C12)</f>
        <v>23595.862771538901</v>
      </c>
      <c r="I12" s="1">
        <f>(Utilisent!$C12*Utilisent!I12+'N''utilisent pas'!$C12*'N''utilisent pas'!I12)/(Utilisent!$C12+'N''utilisent pas'!$C12)</f>
        <v>22023.990507420986</v>
      </c>
      <c r="J12" s="1">
        <f>(Utilisent!$C12*Utilisent!J12+'N''utilisent pas'!$C12*'N''utilisent pas'!J12)/(Utilisent!$C12+'N''utilisent pas'!$C12)</f>
        <v>13540.251944767675</v>
      </c>
      <c r="K12" s="4">
        <f t="shared" si="2"/>
        <v>1.6103444026522049</v>
      </c>
      <c r="L12" s="4"/>
      <c r="M12" s="4"/>
      <c r="N12" s="4">
        <f t="shared" si="0"/>
        <v>3.9570967768923633</v>
      </c>
      <c r="O12" s="4"/>
      <c r="P12" s="4"/>
      <c r="Q12" s="4">
        <f t="shared" si="1"/>
        <v>5.5674411795445682</v>
      </c>
    </row>
    <row r="13" spans="1:17" x14ac:dyDescent="0.25">
      <c r="A13" s="1">
        <v>5</v>
      </c>
      <c r="B13" s="1" t="s">
        <v>0</v>
      </c>
      <c r="C13" s="1">
        <f>Utilisent!C13+'N''utilisent pas'!C13</f>
        <v>2494508</v>
      </c>
      <c r="D13" s="1">
        <f>(Utilisent!$C13*Utilisent!D13+'N''utilisent pas'!$C13*'N''utilisent pas'!D13)/(Utilisent!$C13+'N''utilisent pas'!$C13)</f>
        <v>374.18900092523251</v>
      </c>
      <c r="E13" s="1">
        <f>(Utilisent!$C13*Utilisent!E13+'N''utilisent pas'!$C13*'N''utilisent pas'!E13)/(Utilisent!$C13+'N''utilisent pas'!$C13)</f>
        <v>1002.367629569051</v>
      </c>
      <c r="F13" s="1">
        <f>(Utilisent!$C13*Utilisent!F13+'N''utilisent pas'!$C13*'N''utilisent pas'!F13)/(Utilisent!$C13+'N''utilisent pas'!$C13)</f>
        <v>1019.1157425512366</v>
      </c>
      <c r="G13" s="1">
        <f>(Utilisent!$C13*Utilisent!G13+'N''utilisent pas'!$C13*'N''utilisent pas'!G13)/(Utilisent!$C13+'N''utilisent pas'!$C13)</f>
        <v>1058.5414605352689</v>
      </c>
      <c r="H13" s="1">
        <f>(Utilisent!$C13*Utilisent!H13+'N''utilisent pas'!$C13*'N''utilisent pas'!H13)/(Utilisent!$C13+'N''utilisent pas'!$C13)</f>
        <v>25362.347738303204</v>
      </c>
      <c r="I13" s="1">
        <f>(Utilisent!$C13*Utilisent!I13+'N''utilisent pas'!$C13*'N''utilisent pas'!I13)/(Utilisent!$C13+'N''utilisent pas'!$C13)</f>
        <v>24983.45396607267</v>
      </c>
      <c r="J13" s="1">
        <f>(Utilisent!$C13*Utilisent!J13+'N''utilisent pas'!$C13*'N''utilisent pas'!J13)/(Utilisent!$C13+'N''utilisent pas'!$C13)</f>
        <v>15331.027971046795</v>
      </c>
      <c r="K13" s="4">
        <f t="shared" si="2"/>
        <v>1.4977472747898597</v>
      </c>
      <c r="L13" s="4"/>
      <c r="M13" s="4"/>
      <c r="N13" s="4">
        <f t="shared" si="0"/>
        <v>4.0791627288011805</v>
      </c>
      <c r="O13" s="4"/>
      <c r="P13" s="4"/>
      <c r="Q13" s="4">
        <f t="shared" si="1"/>
        <v>5.5769100035910402</v>
      </c>
    </row>
    <row r="14" spans="1:17" x14ac:dyDescent="0.25">
      <c r="A14" s="1">
        <v>6</v>
      </c>
      <c r="B14" s="1" t="s">
        <v>0</v>
      </c>
      <c r="C14" s="1">
        <f>Utilisent!C14+'N''utilisent pas'!C14</f>
        <v>2488387</v>
      </c>
      <c r="D14" s="1">
        <f>(Utilisent!$C14*Utilisent!D14+'N''utilisent pas'!$C14*'N''utilisent pas'!D14)/(Utilisent!$C14+'N''utilisent pas'!$C14)</f>
        <v>385.97219390713741</v>
      </c>
      <c r="E14" s="1">
        <f>(Utilisent!$C14*Utilisent!E14+'N''utilisent pas'!$C14*'N''utilisent pas'!E14)/(Utilisent!$C14+'N''utilisent pas'!$C14)</f>
        <v>1167.8172797490522</v>
      </c>
      <c r="F14" s="1">
        <f>(Utilisent!$C14*Utilisent!F14+'N''utilisent pas'!$C14*'N''utilisent pas'!F14)/(Utilisent!$C14+'N''utilisent pas'!$C14)</f>
        <v>1101.1671692787334</v>
      </c>
      <c r="G14" s="1">
        <f>(Utilisent!$C14*Utilisent!G14+'N''utilisent pas'!$C14*'N''utilisent pas'!G14)/(Utilisent!$C14+'N''utilisent pas'!$C14)</f>
        <v>1031.1585927355229</v>
      </c>
      <c r="H14" s="1">
        <f>(Utilisent!$C14*Utilisent!H14+'N''utilisent pas'!$C14*'N''utilisent pas'!H14)/(Utilisent!$C14+'N''utilisent pas'!$C14)</f>
        <v>26865.669332331247</v>
      </c>
      <c r="I14" s="1">
        <f>(Utilisent!$C14*Utilisent!I14+'N''utilisent pas'!$C14*'N''utilisent pas'!I14)/(Utilisent!$C14+'N''utilisent pas'!$C14)</f>
        <v>27735.34080711722</v>
      </c>
      <c r="J14" s="1">
        <f>(Utilisent!$C14*Utilisent!J14+'N''utilisent pas'!$C14*'N''utilisent pas'!J14)/(Utilisent!$C14+'N''utilisent pas'!$C14)</f>
        <v>17324.227347273554</v>
      </c>
      <c r="K14" s="4">
        <f t="shared" si="2"/>
        <v>1.3916259280581558</v>
      </c>
      <c r="L14" s="4"/>
      <c r="M14" s="4"/>
      <c r="N14" s="4">
        <f t="shared" si="0"/>
        <v>3.9702673096274363</v>
      </c>
      <c r="O14" s="4"/>
      <c r="P14" s="4"/>
      <c r="Q14" s="4">
        <f t="shared" si="1"/>
        <v>5.3618932376855923</v>
      </c>
    </row>
    <row r="15" spans="1:17" x14ac:dyDescent="0.25">
      <c r="A15" s="1">
        <v>7</v>
      </c>
      <c r="B15" s="1" t="s">
        <v>0</v>
      </c>
      <c r="C15" s="1">
        <f>Utilisent!C15+'N''utilisent pas'!C15</f>
        <v>2493281</v>
      </c>
      <c r="D15" s="1">
        <f>(Utilisent!$C15*Utilisent!D15+'N''utilisent pas'!$C15*'N''utilisent pas'!D15)/(Utilisent!$C15+'N''utilisent pas'!$C15)</f>
        <v>438.05311656407758</v>
      </c>
      <c r="E15" s="1">
        <f>(Utilisent!$C15*Utilisent!E15+'N''utilisent pas'!$C15*'N''utilisent pas'!E15)/(Utilisent!$C15+'N''utilisent pas'!$C15)</f>
        <v>1429.6631572414146</v>
      </c>
      <c r="F15" s="1">
        <f>(Utilisent!$C15*Utilisent!F15+'N''utilisent pas'!$C15*'N''utilisent pas'!F15)/(Utilisent!$C15+'N''utilisent pas'!$C15)</f>
        <v>1222.9748896774972</v>
      </c>
      <c r="G15" s="1">
        <f>(Utilisent!$C15*Utilisent!G15+'N''utilisent pas'!$C15*'N''utilisent pas'!G15)/(Utilisent!$C15+'N''utilisent pas'!$C15)</f>
        <v>1142.2999387118005</v>
      </c>
      <c r="H15" s="1">
        <f>(Utilisent!$C15*Utilisent!H15+'N''utilisent pas'!$C15*'N''utilisent pas'!H15)/(Utilisent!$C15+'N''utilisent pas'!$C15)</f>
        <v>30332.839215677628</v>
      </c>
      <c r="I15" s="1">
        <f>(Utilisent!$C15*Utilisent!I15+'N''utilisent pas'!$C15*'N''utilisent pas'!I15)/(Utilisent!$C15+'N''utilisent pas'!$C15)</f>
        <v>32562.979607994446</v>
      </c>
      <c r="J15" s="1">
        <f>(Utilisent!$C15*Utilisent!J15+'N''utilisent pas'!$C15*'N''utilisent pas'!J15)/(Utilisent!$C15+'N''utilisent pas'!$C15)</f>
        <v>19760.27995641085</v>
      </c>
      <c r="K15" s="4">
        <f t="shared" si="2"/>
        <v>1.3452488741433613</v>
      </c>
      <c r="L15" s="4"/>
      <c r="M15" s="4"/>
      <c r="N15" s="4">
        <f t="shared" si="0"/>
        <v>3.7557216950049868</v>
      </c>
      <c r="O15" s="4"/>
      <c r="P15" s="4"/>
      <c r="Q15" s="4">
        <f t="shared" si="1"/>
        <v>5.1009705691483482</v>
      </c>
    </row>
    <row r="16" spans="1:17" x14ac:dyDescent="0.25">
      <c r="A16" s="1">
        <v>8</v>
      </c>
      <c r="B16" s="1" t="s">
        <v>0</v>
      </c>
      <c r="C16" s="1">
        <f>Utilisent!C16+'N''utilisent pas'!C16</f>
        <v>2492521</v>
      </c>
      <c r="D16" s="1">
        <f>(Utilisent!$C16*Utilisent!D16+'N''utilisent pas'!$C16*'N''utilisent pas'!D16)/(Utilisent!$C16+'N''utilisent pas'!$C16)</f>
        <v>353.48148707272674</v>
      </c>
      <c r="E16" s="1">
        <f>(Utilisent!$C16*Utilisent!E16+'N''utilisent pas'!$C16*'N''utilisent pas'!E16)/(Utilisent!$C16+'N''utilisent pas'!$C16)</f>
        <v>1094.1558235284065</v>
      </c>
      <c r="F16" s="1">
        <f>(Utilisent!$C16*Utilisent!F16+'N''utilisent pas'!$C16*'N''utilisent pas'!F16)/(Utilisent!$C16+'N''utilisent pas'!$C16)</f>
        <v>1168.3650861035876</v>
      </c>
      <c r="G16" s="1">
        <f>(Utilisent!$C16*Utilisent!G16+'N''utilisent pas'!$C16*'N''utilisent pas'!G16)/(Utilisent!$C16+'N''utilisent pas'!$C16)</f>
        <v>1168.0111419887317</v>
      </c>
      <c r="H16" s="1">
        <f>(Utilisent!$C16*Utilisent!H16+'N''utilisent pas'!$C16*'N''utilisent pas'!H16)/(Utilisent!$C16+'N''utilisent pas'!$C16)</f>
        <v>32398.974295441512</v>
      </c>
      <c r="I16" s="1">
        <f>(Utilisent!$C16*Utilisent!I16+'N''utilisent pas'!$C16*'N''utilisent pas'!I16)/(Utilisent!$C16+'N''utilisent pas'!$C16)</f>
        <v>36868.604299020953</v>
      </c>
      <c r="J16" s="1">
        <f>(Utilisent!$C16*Utilisent!J16+'N''utilisent pas'!$C16*'N''utilisent pas'!J16)/(Utilisent!$C16+'N''utilisent pas'!$C16)</f>
        <v>22902.805364528522</v>
      </c>
      <c r="K16" s="4">
        <f t="shared" si="2"/>
        <v>0.95876015323453256</v>
      </c>
      <c r="L16" s="4"/>
      <c r="M16" s="4"/>
      <c r="N16" s="4">
        <f t="shared" si="0"/>
        <v>3.1689973307034394</v>
      </c>
      <c r="O16" s="4"/>
      <c r="P16" s="4"/>
      <c r="Q16" s="4">
        <f t="shared" si="1"/>
        <v>4.1277574839379723</v>
      </c>
    </row>
    <row r="17" spans="1:19" x14ac:dyDescent="0.25">
      <c r="A17" s="1">
        <v>9</v>
      </c>
      <c r="B17" s="1" t="s">
        <v>0</v>
      </c>
      <c r="C17" s="1">
        <f>Utilisent!C17+'N''utilisent pas'!C17</f>
        <v>2491030</v>
      </c>
      <c r="D17" s="1">
        <f>(Utilisent!$C17*Utilisent!D17+'N''utilisent pas'!$C17*'N''utilisent pas'!D17)/(Utilisent!$C17+'N''utilisent pas'!$C17)</f>
        <v>386.68089818267941</v>
      </c>
      <c r="E17" s="1">
        <f>(Utilisent!$C17*Utilisent!E17+'N''utilisent pas'!$C17*'N''utilisent pas'!E17)/(Utilisent!$C17+'N''utilisent pas'!$C17)</f>
        <v>1128.7279406173081</v>
      </c>
      <c r="F17" s="1">
        <f>(Utilisent!$C17*Utilisent!F17+'N''utilisent pas'!$C17*'N''utilisent pas'!F17)/(Utilisent!$C17+'N''utilisent pas'!$C17)</f>
        <v>1280.5456029112454</v>
      </c>
      <c r="G17" s="1">
        <f>(Utilisent!$C17*Utilisent!G17+'N''utilisent pas'!$C17*'N''utilisent pas'!G17)/(Utilisent!$C17+'N''utilisent pas'!$C17)</f>
        <v>1260.3049028226499</v>
      </c>
      <c r="H17" s="1">
        <f>(Utilisent!$C17*Utilisent!H17+'N''utilisent pas'!$C17*'N''utilisent pas'!H17)/(Utilisent!$C17+'N''utilisent pas'!$C17)</f>
        <v>36501.084023933035</v>
      </c>
      <c r="I17" s="1">
        <f>(Utilisent!$C17*Utilisent!I17+'N''utilisent pas'!$C17*'N''utilisent pas'!I17)/(Utilisent!$C17+'N''utilisent pas'!$C17)</f>
        <v>43559.052670582045</v>
      </c>
      <c r="J17" s="1">
        <f>(Utilisent!$C17*Utilisent!J17+'N''utilisent pas'!$C17*'N''utilisent pas'!J17)/(Utilisent!$C17+'N''utilisent pas'!$C17)</f>
        <v>28035.872604504963</v>
      </c>
      <c r="K17" s="4">
        <f t="shared" si="2"/>
        <v>0.88771650087750298</v>
      </c>
      <c r="L17" s="4"/>
      <c r="M17" s="4"/>
      <c r="N17" s="4">
        <f t="shared" si="0"/>
        <v>2.93979213137496</v>
      </c>
      <c r="O17" s="4"/>
      <c r="P17" s="4"/>
      <c r="Q17" s="4">
        <f t="shared" si="1"/>
        <v>3.8275086322524627</v>
      </c>
    </row>
    <row r="18" spans="1:19" x14ac:dyDescent="0.25">
      <c r="A18" s="1">
        <v>10</v>
      </c>
      <c r="B18" s="1" t="s">
        <v>0</v>
      </c>
      <c r="C18" s="1">
        <f>Utilisent!C18+'N''utilisent pas'!C18</f>
        <v>2493994</v>
      </c>
      <c r="D18" s="1">
        <f>(Utilisent!$C18*Utilisent!D18+'N''utilisent pas'!$C18*'N''utilisent pas'!D18)/(Utilisent!$C18+'N''utilisent pas'!$C18)</f>
        <v>482.3718197557813</v>
      </c>
      <c r="E18" s="1">
        <f>(Utilisent!$C18*Utilisent!E18+'N''utilisent pas'!$C18*'N''utilisent pas'!E18)/(Utilisent!$C18+'N''utilisent pas'!$C18)</f>
        <v>1416.5259796840694</v>
      </c>
      <c r="F18" s="1">
        <f>(Utilisent!$C18*Utilisent!F18+'N''utilisent pas'!$C18*'N''utilisent pas'!F18)/(Utilisent!$C18+'N''utilisent pas'!$C18)</f>
        <v>1251.9010459247297</v>
      </c>
      <c r="G18" s="1">
        <f>(Utilisent!$C18*Utilisent!G18+'N''utilisent pas'!$C18*'N''utilisent pas'!G18)/(Utilisent!$C18+'N''utilisent pas'!$C18)</f>
        <v>1306.7481158369487</v>
      </c>
      <c r="H18" s="1">
        <f>(Utilisent!$C18*Utilisent!H18+'N''utilisent pas'!$C18*'N''utilisent pas'!H18)/(Utilisent!$C18+'N''utilisent pas'!$C18)</f>
        <v>45267.929573953843</v>
      </c>
      <c r="I18" s="1">
        <f>(Utilisent!$C18*Utilisent!I18+'N''utilisent pas'!$C18*'N''utilisent pas'!I18)/(Utilisent!$C18+'N''utilisent pas'!$C18)</f>
        <v>71894.210681340846</v>
      </c>
      <c r="J18" s="1">
        <f>(Utilisent!$C18*Utilisent!J18+'N''utilisent pas'!$C18*'N''utilisent pas'!J18)/(Utilisent!$C18+'N''utilisent pas'!$C18)</f>
        <v>46830.275847095058</v>
      </c>
      <c r="K18" s="4">
        <f t="shared" si="2"/>
        <v>0.6709466801072681</v>
      </c>
      <c r="L18" s="4" t="s">
        <v>17</v>
      </c>
      <c r="M18" s="4"/>
      <c r="N18" s="4">
        <f t="shared" si="0"/>
        <v>1.7413099525823759</v>
      </c>
      <c r="O18" s="4" t="s">
        <v>74</v>
      </c>
      <c r="P18" s="4"/>
      <c r="Q18" s="4">
        <f t="shared" si="1"/>
        <v>2.412256632689644</v>
      </c>
      <c r="R18" s="3" t="s">
        <v>75</v>
      </c>
    </row>
    <row r="19" spans="1:19" hidden="1" x14ac:dyDescent="0.25">
      <c r="A19" s="1">
        <v>1</v>
      </c>
      <c r="B19" s="1" t="s">
        <v>19</v>
      </c>
      <c r="C19" s="1">
        <f>Utilisent!C19+'N''utilisent pas'!C19</f>
        <v>252120</v>
      </c>
      <c r="D19" s="1">
        <f>(Utilisent!$C19*Utilisent!D19+'N''utilisent pas'!$C19*'N''utilisent pas'!D19)/(Utilisent!$C19+'N''utilisent pas'!$C19)</f>
        <v>707.68566841186725</v>
      </c>
      <c r="E19" s="1">
        <f>(Utilisent!$C19*Utilisent!E19+'N''utilisent pas'!$C19*'N''utilisent pas'!E19)/(Utilisent!$C19+'N''utilisent pas'!$C19)</f>
        <v>1480.7459155717238</v>
      </c>
      <c r="F19" s="1">
        <f>(Utilisent!$C19*Utilisent!F19+'N''utilisent pas'!$C19*'N''utilisent pas'!F19)/(Utilisent!$C19+'N''utilisent pas'!$C19)</f>
        <v>882.40733809297149</v>
      </c>
      <c r="G19" s="1">
        <f>(Utilisent!$C19*Utilisent!G19+'N''utilisent pas'!$C19*'N''utilisent pas'!G19)/(Utilisent!$C19+'N''utilisent pas'!$C19)</f>
        <v>1184.0326353933751</v>
      </c>
      <c r="H19" s="1">
        <f>(Utilisent!$C19*Utilisent!H19+'N''utilisent pas'!$C19*'N''utilisent pas'!H19)/(Utilisent!$C19+'N''utilisent pas'!$C19)</f>
        <v>18266.086906450051</v>
      </c>
      <c r="I19" s="1">
        <f>(Utilisent!$C19*Utilisent!I19+'N''utilisent pas'!$C19*'N''utilisent pas'!I19)/(Utilisent!$C19+'N''utilisent pas'!$C19)</f>
        <v>9763.6092297318737</v>
      </c>
      <c r="J19" s="1">
        <f>(Utilisent!$C19*Utilisent!J19+'N''utilisent pas'!$C19*'N''utilisent pas'!J19)/(Utilisent!$C19+'N''utilisent pas'!$C19)</f>
        <v>6061.4594359828652</v>
      </c>
      <c r="K19" s="4">
        <f t="shared" si="2"/>
        <v>7.2481973802970563</v>
      </c>
      <c r="L19" s="4"/>
      <c r="M19" s="4"/>
      <c r="N19" s="4">
        <f t="shared" si="0"/>
        <v>9.0377166612310642</v>
      </c>
      <c r="O19" s="4"/>
      <c r="P19" s="4"/>
      <c r="Q19" s="4">
        <f t="shared" si="1"/>
        <v>16.28591404152812</v>
      </c>
    </row>
    <row r="20" spans="1:19" hidden="1" x14ac:dyDescent="0.25">
      <c r="A20" s="1">
        <v>1</v>
      </c>
      <c r="B20" s="1" t="s">
        <v>20</v>
      </c>
      <c r="C20" s="1">
        <f>Utilisent!C20+'N''utilisent pas'!C20</f>
        <v>80137</v>
      </c>
      <c r="D20" s="1">
        <f>(Utilisent!$C20*Utilisent!D20+'N''utilisent pas'!$C20*'N''utilisent pas'!D20)/(Utilisent!$C20+'N''utilisent pas'!$C20)</f>
        <v>554.03127144764585</v>
      </c>
      <c r="E20" s="1">
        <f>(Utilisent!$C20*Utilisent!E20+'N''utilisent pas'!$C20*'N''utilisent pas'!E20)/(Utilisent!$C20+'N''utilisent pas'!$C20)</f>
        <v>865.21711231064899</v>
      </c>
      <c r="F20" s="1">
        <f>(Utilisent!$C20*Utilisent!F20+'N''utilisent pas'!$C20*'N''utilisent pas'!F20)/(Utilisent!$C20+'N''utilisent pas'!$C20)</f>
        <v>653.36998440171203</v>
      </c>
      <c r="G20" s="1">
        <f>(Utilisent!$C20*Utilisent!G20+'N''utilisent pas'!$C20*'N''utilisent pas'!G20)/(Utilisent!$C20+'N''utilisent pas'!$C20)</f>
        <v>692.43179151711968</v>
      </c>
      <c r="H20" s="1">
        <f>(Utilisent!$C20*Utilisent!H20+'N''utilisent pas'!$C20*'N''utilisent pas'!H20)/(Utilisent!$C20+'N''utilisent pas'!$C20)</f>
        <v>18442.142182437576</v>
      </c>
      <c r="I20" s="1">
        <f>(Utilisent!$C20*Utilisent!I20+'N''utilisent pas'!$C20*'N''utilisent pas'!I20)/(Utilisent!$C20+'N''utilisent pas'!$C20)</f>
        <v>8719.9306562511701</v>
      </c>
      <c r="J20" s="1">
        <f>(Utilisent!$C20*Utilisent!J20+'N''utilisent pas'!$C20*'N''utilisent pas'!J20)/(Utilisent!$C20+'N''utilisent pas'!$C20)</f>
        <v>6117.7975342226437</v>
      </c>
      <c r="K20" s="4">
        <f t="shared" si="2"/>
        <v>6.3536201523629119</v>
      </c>
      <c r="L20" s="4"/>
      <c r="M20" s="4"/>
      <c r="N20" s="4">
        <f t="shared" si="0"/>
        <v>7.4928346354832787</v>
      </c>
      <c r="O20" s="4"/>
      <c r="P20" s="4"/>
      <c r="Q20" s="4">
        <f t="shared" si="1"/>
        <v>13.846454787846191</v>
      </c>
    </row>
    <row r="21" spans="1:19" hidden="1" x14ac:dyDescent="0.25">
      <c r="A21" s="1">
        <v>1</v>
      </c>
      <c r="B21" s="1" t="s">
        <v>59</v>
      </c>
      <c r="C21" s="1">
        <f>Utilisent!C21+'N''utilisent pas'!C21</f>
        <v>635279</v>
      </c>
      <c r="D21" s="1">
        <f>(Utilisent!$C21*Utilisent!D21+'N''utilisent pas'!$C21*'N''utilisent pas'!D21)/(Utilisent!$C21+'N''utilisent pas'!$C21)</f>
        <v>624.41974250683563</v>
      </c>
      <c r="E21" s="1">
        <f>(Utilisent!$C21*Utilisent!E21+'N''utilisent pas'!$C21*'N''utilisent pas'!E21)/(Utilisent!$C21+'N''utilisent pas'!$C21)</f>
        <v>1002.7538535230498</v>
      </c>
      <c r="F21" s="1">
        <f>(Utilisent!$C21*Utilisent!F21+'N''utilisent pas'!$C21*'N''utilisent pas'!F21)/(Utilisent!$C21+'N''utilisent pas'!$C21)</f>
        <v>621.91023647877546</v>
      </c>
      <c r="G21" s="1">
        <f>(Utilisent!$C21*Utilisent!G21+'N''utilisent pas'!$C21*'N''utilisent pas'!G21)/(Utilisent!$C21+'N''utilisent pas'!$C21)</f>
        <v>1184.2334147660379</v>
      </c>
      <c r="H21" s="1">
        <f>(Utilisent!$C21*Utilisent!H21+'N''utilisent pas'!$C21*'N''utilisent pas'!H21)/(Utilisent!$C21+'N''utilisent pas'!$C21)</f>
        <v>14751.478939883762</v>
      </c>
      <c r="I21" s="1">
        <f>(Utilisent!$C21*Utilisent!I21+'N''utilisent pas'!$C21*'N''utilisent pas'!I21)/(Utilisent!$C21+'N''utilisent pas'!$C21)</f>
        <v>9565.9756705321597</v>
      </c>
      <c r="J21" s="1">
        <f>(Utilisent!$C21*Utilisent!J21+'N''utilisent pas'!$C21*'N''utilisent pas'!J21)/(Utilisent!$C21+'N''utilisent pas'!$C21)</f>
        <v>6335.8674267526549</v>
      </c>
      <c r="K21" s="4">
        <f>D21*100/I21</f>
        <v>6.5275071149339317</v>
      </c>
      <c r="L21" s="4">
        <f>K21</f>
        <v>6.5275071149339317</v>
      </c>
      <c r="M21" s="4">
        <f>K22</f>
        <v>1.3074266078375794</v>
      </c>
      <c r="N21" s="4">
        <f t="shared" ref="N21:N58" si="3">F21*100/I21</f>
        <v>6.5012734497596556</v>
      </c>
      <c r="O21" s="4">
        <f>N21</f>
        <v>6.5012734497596556</v>
      </c>
      <c r="P21" s="4">
        <f>N22</f>
        <v>4.3158484625403446</v>
      </c>
      <c r="Q21" s="4">
        <f t="shared" ref="Q21:Q58" si="4">K21+N21</f>
        <v>13.028780564693587</v>
      </c>
      <c r="R21" s="4">
        <f>Q21</f>
        <v>13.028780564693587</v>
      </c>
      <c r="S21" s="4">
        <f>Q22</f>
        <v>5.6232750703779235</v>
      </c>
    </row>
    <row r="22" spans="1:19" hidden="1" x14ac:dyDescent="0.25">
      <c r="A22" s="1">
        <v>1</v>
      </c>
      <c r="B22" s="1" t="s">
        <v>22</v>
      </c>
      <c r="C22" s="1">
        <f>Utilisent!C22+'N''utilisent pas'!C22</f>
        <v>1522182</v>
      </c>
      <c r="D22" s="1">
        <f>(Utilisent!$C22*Utilisent!D22+'N''utilisent pas'!$C22*'N''utilisent pas'!D22)/(Utilisent!$C22+'N''utilisent pas'!$C22)</f>
        <v>134.37979426901646</v>
      </c>
      <c r="E22" s="1">
        <f>(Utilisent!$C22*Utilisent!E22+'N''utilisent pas'!$C22*'N''utilisent pas'!E22)/(Utilisent!$C22+'N''utilisent pas'!$C22)</f>
        <v>426.82122135186427</v>
      </c>
      <c r="F22" s="1">
        <f>(Utilisent!$C22*Utilisent!F22+'N''utilisent pas'!$C22*'N''utilisent pas'!F22)/(Utilisent!$C22+'N''utilisent pas'!$C22)</f>
        <v>443.59111633168692</v>
      </c>
      <c r="G22" s="1">
        <f>(Utilisent!$C22*Utilisent!G22+'N''utilisent pas'!$C22*'N''utilisent pas'!G22)/(Utilisent!$C22+'N''utilisent pas'!$C22)</f>
        <v>778.72507643930294</v>
      </c>
      <c r="H22" s="1">
        <f>(Utilisent!$C22*Utilisent!H22+'N''utilisent pas'!$C22*'N''utilisent pas'!H22)/(Utilisent!$C22+'N''utilisent pas'!$C22)</f>
        <v>16952.555934381402</v>
      </c>
      <c r="I22" s="1">
        <f>(Utilisent!$C22*Utilisent!I22+'N''utilisent pas'!$C22*'N''utilisent pas'!I22)/(Utilisent!$C22+'N''utilisent pas'!$C22)</f>
        <v>10278.190260428779</v>
      </c>
      <c r="J22" s="1">
        <f>(Utilisent!$C22*Utilisent!J22+'N''utilisent pas'!$C22*'N''utilisent pas'!J22)/(Utilisent!$C22+'N''utilisent pas'!$C22)</f>
        <v>6226.5688130591479</v>
      </c>
      <c r="K22" s="4">
        <f t="shared" ref="K22:K58" si="5">D22*100/I22</f>
        <v>1.3074266078375794</v>
      </c>
      <c r="L22" s="4"/>
      <c r="M22" s="4"/>
      <c r="N22" s="4">
        <f t="shared" si="3"/>
        <v>4.3158484625403446</v>
      </c>
      <c r="O22" s="4"/>
      <c r="P22" s="4"/>
      <c r="Q22" s="4">
        <f t="shared" si="4"/>
        <v>5.6232750703779235</v>
      </c>
      <c r="R22" s="4"/>
      <c r="S22" s="4"/>
    </row>
    <row r="23" spans="1:19" ht="13.5" hidden="1" customHeight="1" x14ac:dyDescent="0.25">
      <c r="A23" s="1">
        <v>2</v>
      </c>
      <c r="B23" s="1" t="s">
        <v>23</v>
      </c>
      <c r="C23" s="1">
        <f>Utilisent!C23+'N''utilisent pas'!C23</f>
        <v>300901</v>
      </c>
      <c r="D23" s="1">
        <f>(Utilisent!$C23*Utilisent!D23+'N''utilisent pas'!$C23*'N''utilisent pas'!D23)/(Utilisent!$C23+'N''utilisent pas'!$C23)</f>
        <v>759.70650187270894</v>
      </c>
      <c r="E23" s="1">
        <f>(Utilisent!$C23*Utilisent!E23+'N''utilisent pas'!$C23*'N''utilisent pas'!E23)/(Utilisent!$C23+'N''utilisent pas'!$C23)</f>
        <v>2018.5171593573691</v>
      </c>
      <c r="F23" s="1">
        <f>(Utilisent!$C23*Utilisent!F23+'N''utilisent pas'!$C23*'N''utilisent pas'!F23)/(Utilisent!$C23+'N''utilisent pas'!$C23)</f>
        <v>880.23894962130407</v>
      </c>
      <c r="G23" s="1">
        <f>(Utilisent!$C23*Utilisent!G23+'N''utilisent pas'!$C23*'N''utilisent pas'!G23)/(Utilisent!$C23+'N''utilisent pas'!$C23)</f>
        <v>1422.501635154515</v>
      </c>
      <c r="H23" s="1">
        <f>(Utilisent!$C23*Utilisent!H23+'N''utilisent pas'!$C23*'N''utilisent pas'!H23)/(Utilisent!$C23+'N''utilisent pas'!$C23)</f>
        <v>19203.42330590761</v>
      </c>
      <c r="I23" s="1">
        <f>(Utilisent!$C23*Utilisent!I23+'N''utilisent pas'!$C23*'N''utilisent pas'!I23)/(Utilisent!$C23+'N''utilisent pas'!$C23)</f>
        <v>15566.899761050978</v>
      </c>
      <c r="J23" s="1">
        <f>(Utilisent!$C23*Utilisent!J23+'N''utilisent pas'!$C23*'N''utilisent pas'!J23)/(Utilisent!$C23+'N''utilisent pas'!$C23)</f>
        <v>9572.1285672031663</v>
      </c>
      <c r="K23" s="4">
        <f t="shared" si="5"/>
        <v>4.8802684769225904</v>
      </c>
      <c r="L23" s="4">
        <f>K23</f>
        <v>4.8802684769225904</v>
      </c>
      <c r="M23" s="4">
        <f>K24</f>
        <v>5.419711024459307</v>
      </c>
      <c r="N23" s="4">
        <f t="shared" si="3"/>
        <v>5.6545552623374506</v>
      </c>
      <c r="O23" s="4">
        <f>N23</f>
        <v>5.6545552623374506</v>
      </c>
      <c r="P23" s="4">
        <f>N24</f>
        <v>5.4596145443937241</v>
      </c>
      <c r="Q23" s="4">
        <f t="shared" si="4"/>
        <v>10.534823739260041</v>
      </c>
      <c r="R23" s="4">
        <f>Q23</f>
        <v>10.534823739260041</v>
      </c>
      <c r="S23" s="4">
        <f>Q24</f>
        <v>10.87932556885303</v>
      </c>
    </row>
    <row r="24" spans="1:19" ht="13.5" hidden="1" customHeight="1" x14ac:dyDescent="0.25">
      <c r="A24" s="1">
        <v>2</v>
      </c>
      <c r="B24" s="1" t="s">
        <v>24</v>
      </c>
      <c r="C24" s="1">
        <f>Utilisent!C24+'N''utilisent pas'!C24</f>
        <v>138474</v>
      </c>
      <c r="D24" s="1">
        <f>(Utilisent!$C24*Utilisent!D24+'N''utilisent pas'!$C24*'N''utilisent pas'!D24)/(Utilisent!$C24+'N''utilisent pas'!$C24)</f>
        <v>838.8649017144013</v>
      </c>
      <c r="E24" s="1">
        <f>(Utilisent!$C24*Utilisent!E24+'N''utilisent pas'!$C24*'N''utilisent pas'!E24)/(Utilisent!$C24+'N''utilisent pas'!$C24)</f>
        <v>1140.442809523852</v>
      </c>
      <c r="F24" s="1">
        <f>(Utilisent!$C24*Utilisent!F24+'N''utilisent pas'!$C24*'N''utilisent pas'!F24)/(Utilisent!$C24+'N''utilisent pas'!$C24)</f>
        <v>845.04118347126541</v>
      </c>
      <c r="G24" s="1">
        <f>(Utilisent!$C24*Utilisent!G24+'N''utilisent pas'!$C24*'N''utilisent pas'!G24)/(Utilisent!$C24+'N''utilisent pas'!$C24)</f>
        <v>996.80256174581416</v>
      </c>
      <c r="H24" s="1">
        <f>(Utilisent!$C24*Utilisent!H24+'N''utilisent pas'!$C24*'N''utilisent pas'!H24)/(Utilisent!$C24+'N''utilisent pas'!$C24)</f>
        <v>18927.209286653091</v>
      </c>
      <c r="I24" s="1">
        <f>(Utilisent!$C24*Utilisent!I24+'N''utilisent pas'!$C24*'N''utilisent pas'!I24)/(Utilisent!$C24+'N''utilisent pas'!$C24)</f>
        <v>15478.037443852276</v>
      </c>
      <c r="J24" s="1">
        <f>(Utilisent!$C24*Utilisent!J24+'N''utilisent pas'!$C24*'N''utilisent pas'!J24)/(Utilisent!$C24+'N''utilisent pas'!$C24)</f>
        <v>9542.5697676098043</v>
      </c>
      <c r="K24" s="4">
        <f t="shared" si="5"/>
        <v>5.419711024459307</v>
      </c>
      <c r="L24" s="4"/>
      <c r="M24" s="4"/>
      <c r="N24" s="4">
        <f t="shared" si="3"/>
        <v>5.4596145443937241</v>
      </c>
      <c r="O24" s="4"/>
      <c r="P24" s="4"/>
      <c r="Q24" s="4">
        <f t="shared" si="4"/>
        <v>10.87932556885303</v>
      </c>
      <c r="R24" s="4"/>
      <c r="S24" s="4"/>
    </row>
    <row r="25" spans="1:19" hidden="1" x14ac:dyDescent="0.25">
      <c r="A25" s="1">
        <v>2</v>
      </c>
      <c r="B25" s="1" t="s">
        <v>69</v>
      </c>
      <c r="C25" s="1">
        <f>Utilisent!C25+'N''utilisent pas'!C25</f>
        <v>611828</v>
      </c>
      <c r="D25" s="1">
        <f>(Utilisent!$C25*Utilisent!D25+'N''utilisent pas'!$C25*'N''utilisent pas'!D25)/(Utilisent!$C25+'N''utilisent pas'!$C25)</f>
        <v>648.96776257379531</v>
      </c>
      <c r="E25" s="1">
        <f>(Utilisent!$C25*Utilisent!E25+'N''utilisent pas'!$C25*'N''utilisent pas'!E25)/(Utilisent!$C25+'N''utilisent pas'!$C25)</f>
        <v>1332.2181039343616</v>
      </c>
      <c r="F25" s="1">
        <f>(Utilisent!$C25*Utilisent!F25+'N''utilisent pas'!$C25*'N''utilisent pas'!F25)/(Utilisent!$C25+'N''utilisent pas'!$C25)</f>
        <v>683.74919693116362</v>
      </c>
      <c r="G25" s="1">
        <f>(Utilisent!$C25*Utilisent!G25+'N''utilisent pas'!$C25*'N''utilisent pas'!G25)/(Utilisent!$C25+'N''utilisent pas'!$C25)</f>
        <v>880.15537015503799</v>
      </c>
      <c r="H25" s="1">
        <f>(Utilisent!$C25*Utilisent!H25+'N''utilisent pas'!$C25*'N''utilisent pas'!H25)/(Utilisent!$C25+'N''utilisent pas'!$C25)</f>
        <v>16392.06700687074</v>
      </c>
      <c r="I25" s="1">
        <f>(Utilisent!$C25*Utilisent!I25+'N''utilisent pas'!$C25*'N''utilisent pas'!I25)/(Utilisent!$C25+'N''utilisent pas'!$C25)</f>
        <v>14961.02481743235</v>
      </c>
      <c r="J25" s="1">
        <f>(Utilisent!$C25*Utilisent!J25+'N''utilisent pas'!$C25*'N''utilisent pas'!J25)/(Utilisent!$C25+'N''utilisent pas'!$C25)</f>
        <v>9658.7693992429249</v>
      </c>
      <c r="K25" s="4">
        <f t="shared" si="5"/>
        <v>4.337722652646284</v>
      </c>
      <c r="L25" s="4">
        <f>K25</f>
        <v>4.337722652646284</v>
      </c>
      <c r="M25" s="4">
        <f>K26</f>
        <v>1.2139277840140887</v>
      </c>
      <c r="N25" s="4">
        <f t="shared" si="3"/>
        <v>4.5702029458200606</v>
      </c>
      <c r="O25" s="4">
        <f>N25</f>
        <v>4.5702029458200606</v>
      </c>
      <c r="P25" s="4">
        <f>N26</f>
        <v>3.3342805311346231</v>
      </c>
      <c r="Q25" s="4">
        <f t="shared" si="4"/>
        <v>8.9079255984663455</v>
      </c>
      <c r="R25" s="4">
        <f>Q25</f>
        <v>8.9079255984663455</v>
      </c>
      <c r="S25" s="4">
        <f>Q26</f>
        <v>4.5482083151487114</v>
      </c>
    </row>
    <row r="26" spans="1:19" hidden="1" x14ac:dyDescent="0.25">
      <c r="A26" s="1">
        <v>2</v>
      </c>
      <c r="B26" s="1" t="s">
        <v>26</v>
      </c>
      <c r="C26" s="1">
        <f>Utilisent!C26+'N''utilisent pas'!C26</f>
        <v>1439023</v>
      </c>
      <c r="D26" s="1">
        <f>(Utilisent!$C26*Utilisent!D26+'N''utilisent pas'!$C26*'N''utilisent pas'!D26)/(Utilisent!$C26+'N''utilisent pas'!$C26)</f>
        <v>186.62160365748153</v>
      </c>
      <c r="E26" s="1">
        <f>(Utilisent!$C26*Utilisent!E26+'N''utilisent pas'!$C26*'N''utilisent pas'!E26)/(Utilisent!$C26+'N''utilisent pas'!$C26)</f>
        <v>624.06088614504858</v>
      </c>
      <c r="F26" s="1">
        <f>(Utilisent!$C26*Utilisent!F26+'N''utilisent pas'!$C26*'N''utilisent pas'!F26)/(Utilisent!$C26+'N''utilisent pas'!$C26)</f>
        <v>512.59126610207068</v>
      </c>
      <c r="G26" s="1">
        <f>(Utilisent!$C26*Utilisent!G26+'N''utilisent pas'!$C26*'N''utilisent pas'!G26)/(Utilisent!$C26+'N''utilisent pas'!$C26)</f>
        <v>735.66894521872757</v>
      </c>
      <c r="H26" s="1">
        <f>(Utilisent!$C26*Utilisent!H26+'N''utilisent pas'!$C26*'N''utilisent pas'!H26)/(Utilisent!$C26+'N''utilisent pas'!$C26)</f>
        <v>19222.804092941729</v>
      </c>
      <c r="I26" s="1">
        <f>(Utilisent!$C26*Utilisent!I26+'N''utilisent pas'!$C26*'N''utilisent pas'!I26)/(Utilisent!$C26+'N''utilisent pas'!$C26)</f>
        <v>15373.369496526462</v>
      </c>
      <c r="J26" s="1">
        <f>(Utilisent!$C26*Utilisent!J26+'N''utilisent pas'!$C26*'N''utilisent pas'!J26)/(Utilisent!$C26+'N''utilisent pas'!$C26)</f>
        <v>9574.8019072662501</v>
      </c>
      <c r="K26" s="4">
        <f t="shared" si="5"/>
        <v>1.2139277840140887</v>
      </c>
      <c r="L26" s="4"/>
      <c r="M26" s="4"/>
      <c r="N26" s="4">
        <f t="shared" si="3"/>
        <v>3.3342805311346231</v>
      </c>
      <c r="O26" s="4"/>
      <c r="P26" s="4"/>
      <c r="Q26" s="4">
        <f t="shared" si="4"/>
        <v>4.5482083151487114</v>
      </c>
      <c r="R26" s="4"/>
      <c r="S26" s="4"/>
    </row>
    <row r="27" spans="1:19" ht="13.5" hidden="1" customHeight="1" x14ac:dyDescent="0.25">
      <c r="A27" s="1">
        <v>3</v>
      </c>
      <c r="B27" s="1" t="s">
        <v>27</v>
      </c>
      <c r="C27" s="1">
        <f>Utilisent!C27+'N''utilisent pas'!C27</f>
        <v>356762</v>
      </c>
      <c r="D27" s="1">
        <f>(Utilisent!$C27*Utilisent!D27+'N''utilisent pas'!$C27*'N''utilisent pas'!D27)/(Utilisent!$C27+'N''utilisent pas'!$C27)</f>
        <v>633.3500955819286</v>
      </c>
      <c r="E27" s="1">
        <f>(Utilisent!$C27*Utilisent!E27+'N''utilisent pas'!$C27*'N''utilisent pas'!E27)/(Utilisent!$C27+'N''utilisent pas'!$C27)</f>
        <v>1493.3283253745935</v>
      </c>
      <c r="F27" s="1">
        <f>(Utilisent!$C27*Utilisent!F27+'N''utilisent pas'!$C27*'N''utilisent pas'!F27)/(Utilisent!$C27+'N''utilisent pas'!$C27)</f>
        <v>1206.5838085334199</v>
      </c>
      <c r="G27" s="1">
        <f>(Utilisent!$C27*Utilisent!G27+'N''utilisent pas'!$C27*'N''utilisent pas'!G27)/(Utilisent!$C27+'N''utilisent pas'!$C27)</f>
        <v>1059.5635784388469</v>
      </c>
      <c r="H27" s="1">
        <f>(Utilisent!$C27*Utilisent!H27+'N''utilisent pas'!$C27*'N''utilisent pas'!H27)/(Utilisent!$C27+'N''utilisent pas'!$C27)</f>
        <v>23853.395846646803</v>
      </c>
      <c r="I27" s="1">
        <f>(Utilisent!$C27*Utilisent!I27+'N''utilisent pas'!$C27*'N''utilisent pas'!I27)/(Utilisent!$C27+'N''utilisent pas'!$C27)</f>
        <v>21247.609072715142</v>
      </c>
      <c r="J27" s="1">
        <f>(Utilisent!$C27*Utilisent!J27+'N''utilisent pas'!$C27*'N''utilisent pas'!J27)/(Utilisent!$C27+'N''utilisent pas'!$C27)</f>
        <v>11692.930911924475</v>
      </c>
      <c r="K27" s="4">
        <f t="shared" si="5"/>
        <v>2.980806421157463</v>
      </c>
      <c r="L27" s="4">
        <f>K27</f>
        <v>2.980806421157463</v>
      </c>
      <c r="M27" s="4">
        <f>K28</f>
        <v>4.0409583329852348</v>
      </c>
      <c r="N27" s="4">
        <f t="shared" si="3"/>
        <v>5.6786803842453955</v>
      </c>
      <c r="O27" s="4">
        <f>N27</f>
        <v>5.6786803842453955</v>
      </c>
      <c r="P27" s="4">
        <f>N28</f>
        <v>3.2094618343993608</v>
      </c>
      <c r="Q27" s="4">
        <f t="shared" si="4"/>
        <v>8.6594868054028584</v>
      </c>
      <c r="R27" s="4">
        <f>Q27</f>
        <v>8.6594868054028584</v>
      </c>
      <c r="S27" s="4">
        <f>Q28</f>
        <v>7.2504201673845952</v>
      </c>
    </row>
    <row r="28" spans="1:19" ht="13.5" hidden="1" customHeight="1" x14ac:dyDescent="0.25">
      <c r="A28" s="1">
        <v>3</v>
      </c>
      <c r="B28" s="1" t="s">
        <v>28</v>
      </c>
      <c r="C28" s="1">
        <f>Utilisent!C28+'N''utilisent pas'!C28</f>
        <v>150774</v>
      </c>
      <c r="D28" s="1">
        <f>(Utilisent!$C28*Utilisent!D28+'N''utilisent pas'!$C28*'N''utilisent pas'!D28)/(Utilisent!$C28+'N''utilisent pas'!$C28)</f>
        <v>728.48960377783965</v>
      </c>
      <c r="E28" s="1">
        <f>(Utilisent!$C28*Utilisent!E28+'N''utilisent pas'!$C28*'N''utilisent pas'!E28)/(Utilisent!$C28+'N''utilisent pas'!$C28)</f>
        <v>1876.4107278047622</v>
      </c>
      <c r="F28" s="1">
        <f>(Utilisent!$C28*Utilisent!F28+'N''utilisent pas'!$C28*'N''utilisent pas'!F28)/(Utilisent!$C28+'N''utilisent pas'!$C28)</f>
        <v>578.59037075357821</v>
      </c>
      <c r="G28" s="1">
        <f>(Utilisent!$C28*Utilisent!G28+'N''utilisent pas'!$C28*'N''utilisent pas'!G28)/(Utilisent!$C28+'N''utilisent pas'!$C28)</f>
        <v>671.12083801475421</v>
      </c>
      <c r="H28" s="1">
        <f>(Utilisent!$C28*Utilisent!H28+'N''utilisent pas'!$C28*'N''utilisent pas'!H28)/(Utilisent!$C28+'N''utilisent pas'!$C28)</f>
        <v>19454.490325840387</v>
      </c>
      <c r="I28" s="1">
        <f>(Utilisent!$C28*Utilisent!I28+'N''utilisent pas'!$C28*'N''utilisent pas'!I28)/(Utilisent!$C28+'N''utilisent pas'!$C28)</f>
        <v>18027.644527571065</v>
      </c>
      <c r="J28" s="1">
        <f>(Utilisent!$C28*Utilisent!J28+'N''utilisent pas'!$C28*'N''utilisent pas'!J28)/(Utilisent!$C28+'N''utilisent pas'!$C28)</f>
        <v>11625.1745062146</v>
      </c>
      <c r="K28" s="4">
        <f t="shared" si="5"/>
        <v>4.0409583329852348</v>
      </c>
      <c r="L28" s="4"/>
      <c r="M28" s="4"/>
      <c r="N28" s="4">
        <f t="shared" si="3"/>
        <v>3.2094618343993608</v>
      </c>
      <c r="O28" s="4"/>
      <c r="P28" s="4"/>
      <c r="Q28" s="4">
        <f t="shared" si="4"/>
        <v>7.2504201673845952</v>
      </c>
      <c r="R28" s="4"/>
      <c r="S28" s="4"/>
    </row>
    <row r="29" spans="1:19" hidden="1" x14ac:dyDescent="0.25">
      <c r="A29" s="1">
        <v>3</v>
      </c>
      <c r="B29" s="1" t="s">
        <v>61</v>
      </c>
      <c r="C29" s="1">
        <f>Utilisent!C29+'N''utilisent pas'!C29</f>
        <v>642934</v>
      </c>
      <c r="D29" s="1">
        <f>(Utilisent!$C29*Utilisent!D29+'N''utilisent pas'!$C29*'N''utilisent pas'!D29)/(Utilisent!$C29+'N''utilisent pas'!$C29)</f>
        <v>711.22750304074759</v>
      </c>
      <c r="E29" s="1">
        <f>(Utilisent!$C29*Utilisent!E29+'N''utilisent pas'!$C29*'N''utilisent pas'!E29)/(Utilisent!$C29+'N''utilisent pas'!$C29)</f>
        <v>1496.1751055984025</v>
      </c>
      <c r="F29" s="1">
        <f>(Utilisent!$C29*Utilisent!F29+'N''utilisent pas'!$C29*'N''utilisent pas'!F29)/(Utilisent!$C29+'N''utilisent pas'!$C29)</f>
        <v>838.26400737867345</v>
      </c>
      <c r="G29" s="1">
        <f>(Utilisent!$C29*Utilisent!G29+'N''utilisent pas'!$C29*'N''utilisent pas'!G29)/(Utilisent!$C29+'N''utilisent pas'!$C29)</f>
        <v>945.50619890479186</v>
      </c>
      <c r="H29" s="1">
        <f>(Utilisent!$C29*Utilisent!H29+'N''utilisent pas'!$C29*'N''utilisent pas'!H29)/(Utilisent!$C29+'N''utilisent pas'!$C29)</f>
        <v>20455.05791753803</v>
      </c>
      <c r="I29" s="1">
        <f>(Utilisent!$C29*Utilisent!I29+'N''utilisent pas'!$C29*'N''utilisent pas'!I29)/(Utilisent!$C29+'N''utilisent pas'!$C29)</f>
        <v>18382.551968009157</v>
      </c>
      <c r="J29" s="1">
        <f>(Utilisent!$C29*Utilisent!J29+'N''utilisent pas'!$C29*'N''utilisent pas'!J29)/(Utilisent!$C29+'N''utilisent pas'!$C29)</f>
        <v>11674.289469836718</v>
      </c>
      <c r="K29" s="4">
        <f t="shared" si="5"/>
        <v>3.8690357262608841</v>
      </c>
      <c r="L29" s="4">
        <f>K29</f>
        <v>3.8690357262608841</v>
      </c>
      <c r="M29" s="4">
        <f>K30</f>
        <v>0.76892609034698822</v>
      </c>
      <c r="N29" s="4">
        <f t="shared" si="3"/>
        <v>4.560106827591131</v>
      </c>
      <c r="O29" s="4">
        <f>N29</f>
        <v>4.560106827591131</v>
      </c>
      <c r="P29" s="4">
        <f>N30</f>
        <v>3.6703892485804777</v>
      </c>
      <c r="Q29" s="4">
        <f t="shared" si="4"/>
        <v>8.4291425538520155</v>
      </c>
      <c r="R29" s="4">
        <f>Q29</f>
        <v>8.4291425538520155</v>
      </c>
      <c r="S29" s="4">
        <f>Q30</f>
        <v>4.4393153389274662</v>
      </c>
    </row>
    <row r="30" spans="1:19" hidden="1" x14ac:dyDescent="0.25">
      <c r="A30" s="1">
        <v>3</v>
      </c>
      <c r="B30" s="1" t="s">
        <v>30</v>
      </c>
      <c r="C30" s="1">
        <f>Utilisent!C30+'N''utilisent pas'!C30</f>
        <v>1342649</v>
      </c>
      <c r="D30" s="1">
        <f>(Utilisent!$C30*Utilisent!D30+'N''utilisent pas'!$C30*'N''utilisent pas'!D30)/(Utilisent!$C30+'N''utilisent pas'!$C30)</f>
        <v>143.97513277111142</v>
      </c>
      <c r="E30" s="1">
        <f>(Utilisent!$C30*Utilisent!E30+'N''utilisent pas'!$C30*'N''utilisent pas'!E30)/(Utilisent!$C30+'N''utilisent pas'!$C30)</f>
        <v>467.30226596838702</v>
      </c>
      <c r="F30" s="1">
        <f>(Utilisent!$C30*Utilisent!F30+'N''utilisent pas'!$C30*'N''utilisent pas'!F30)/(Utilisent!$C30+'N''utilisent pas'!$C30)</f>
        <v>687.25042110037703</v>
      </c>
      <c r="G30" s="1">
        <f>(Utilisent!$C30*Utilisent!G30+'N''utilisent pas'!$C30*'N''utilisent pas'!G30)/(Utilisent!$C30+'N''utilisent pas'!$C30)</f>
        <v>889.45361508987924</v>
      </c>
      <c r="H30" s="1">
        <f>(Utilisent!$C30*Utilisent!H30+'N''utilisent pas'!$C30*'N''utilisent pas'!H30)/(Utilisent!$C30+'N''utilisent pas'!$C30)</f>
        <v>21827.903860984465</v>
      </c>
      <c r="I30" s="1">
        <f>(Utilisent!$C30*Utilisent!I30+'N''utilisent pas'!$C30*'N''utilisent pas'!I30)/(Utilisent!$C30+'N''utilisent pas'!$C30)</f>
        <v>18724.183582604241</v>
      </c>
      <c r="J30" s="1">
        <f>(Utilisent!$C30*Utilisent!J30+'N''utilisent pas'!$C30*'N''utilisent pas'!J30)/(Utilisent!$C30+'N''utilisent pas'!$C30)</f>
        <v>11666.221855451426</v>
      </c>
      <c r="K30" s="4">
        <f t="shared" si="5"/>
        <v>0.76892609034698822</v>
      </c>
      <c r="L30" s="4"/>
      <c r="M30" s="4"/>
      <c r="N30" s="4">
        <f t="shared" si="3"/>
        <v>3.6703892485804777</v>
      </c>
      <c r="O30" s="4"/>
      <c r="P30" s="4"/>
      <c r="Q30" s="4">
        <f t="shared" si="4"/>
        <v>4.4393153389274662</v>
      </c>
      <c r="R30" s="4"/>
      <c r="S30" s="4"/>
    </row>
    <row r="31" spans="1:19" ht="13.5" hidden="1" customHeight="1" x14ac:dyDescent="0.25">
      <c r="A31" s="1">
        <v>4</v>
      </c>
      <c r="B31" s="1" t="s">
        <v>31</v>
      </c>
      <c r="C31" s="1">
        <f>Utilisent!C31+'N''utilisent pas'!C31</f>
        <v>391799</v>
      </c>
      <c r="D31" s="1">
        <f>(Utilisent!$C31*Utilisent!D31+'N''utilisent pas'!$C31*'N''utilisent pas'!D31)/(Utilisent!$C31+'N''utilisent pas'!$C31)</f>
        <v>339.59976263339109</v>
      </c>
      <c r="E31" s="1">
        <f>(Utilisent!$C31*Utilisent!E31+'N''utilisent pas'!$C31*'N''utilisent pas'!E31)/(Utilisent!$C31+'N''utilisent pas'!$C31)</f>
        <v>730.90805769525309</v>
      </c>
      <c r="F31" s="1">
        <f>(Utilisent!$C31*Utilisent!F31+'N''utilisent pas'!$C31*'N''utilisent pas'!F31)/(Utilisent!$C31+'N''utilisent pas'!$C31)</f>
        <v>1195.6562981018328</v>
      </c>
      <c r="G31" s="1">
        <f>(Utilisent!$C31*Utilisent!G31+'N''utilisent pas'!$C31*'N''utilisent pas'!G31)/(Utilisent!$C31+'N''utilisent pas'!$C31)</f>
        <v>1194.8378795591011</v>
      </c>
      <c r="H31" s="1">
        <f>(Utilisent!$C31*Utilisent!H31+'N''utilisent pas'!$C31*'N''utilisent pas'!H31)/(Utilisent!$C31+'N''utilisent pas'!$C31)</f>
        <v>25740.243746218675</v>
      </c>
      <c r="I31" s="1">
        <f>(Utilisent!$C31*Utilisent!I31+'N''utilisent pas'!$C31*'N''utilisent pas'!I31)/(Utilisent!$C31+'N''utilisent pas'!$C31)</f>
        <v>23621.289679146706</v>
      </c>
      <c r="J31" s="1">
        <f>(Utilisent!$C31*Utilisent!J31+'N''utilisent pas'!$C31*'N''utilisent pas'!J31)/(Utilisent!$C31+'N''utilisent pas'!$C31)</f>
        <v>13473.342338801272</v>
      </c>
      <c r="K31" s="4">
        <f t="shared" si="5"/>
        <v>1.4376851020678849</v>
      </c>
      <c r="L31" s="4">
        <f>K31</f>
        <v>1.4376851020678849</v>
      </c>
      <c r="M31" s="4">
        <f>K32</f>
        <v>2.4293293616157974</v>
      </c>
      <c r="N31" s="4">
        <f t="shared" si="3"/>
        <v>5.0617739943191138</v>
      </c>
      <c r="O31" s="4">
        <f>N31</f>
        <v>5.0617739943191138</v>
      </c>
      <c r="P31" s="4">
        <f>N32</f>
        <v>4.8797359977452066</v>
      </c>
      <c r="Q31" s="4">
        <f t="shared" si="4"/>
        <v>6.4994590963869987</v>
      </c>
      <c r="R31" s="4">
        <f>Q31</f>
        <v>6.4994590963869987</v>
      </c>
      <c r="S31" s="4">
        <f>Q32</f>
        <v>7.3090653593610035</v>
      </c>
    </row>
    <row r="32" spans="1:19" ht="13.5" hidden="1" customHeight="1" x14ac:dyDescent="0.25">
      <c r="A32" s="1">
        <v>4</v>
      </c>
      <c r="B32" s="1" t="s">
        <v>32</v>
      </c>
      <c r="C32" s="1">
        <f>Utilisent!C32+'N''utilisent pas'!C32</f>
        <v>142944</v>
      </c>
      <c r="D32" s="1">
        <f>(Utilisent!$C32*Utilisent!D32+'N''utilisent pas'!$C32*'N''utilisent pas'!D32)/(Utilisent!$C32+'N''utilisent pas'!$C32)</f>
        <v>563.85011025296615</v>
      </c>
      <c r="E32" s="1">
        <f>(Utilisent!$C32*Utilisent!E32+'N''utilisent pas'!$C32*'N''utilisent pas'!E32)/(Utilisent!$C32+'N''utilisent pas'!$C32)</f>
        <v>804.11031676688799</v>
      </c>
      <c r="F32" s="1">
        <f>(Utilisent!$C32*Utilisent!F32+'N''utilisent pas'!$C32*'N''utilisent pas'!F32)/(Utilisent!$C32+'N''utilisent pas'!$C32)</f>
        <v>1132.5922799138123</v>
      </c>
      <c r="G32" s="1">
        <f>(Utilisent!$C32*Utilisent!G32+'N''utilisent pas'!$C32*'N''utilisent pas'!G32)/(Utilisent!$C32+'N''utilisent pas'!$C32)</f>
        <v>1301.0158836046364</v>
      </c>
      <c r="H32" s="1">
        <f>(Utilisent!$C32*Utilisent!H32+'N''utilisent pas'!$C32*'N''utilisent pas'!H32)/(Utilisent!$C32+'N''utilisent pas'!$C32)</f>
        <v>23446.347431745431</v>
      </c>
      <c r="I32" s="1">
        <f>(Utilisent!$C32*Utilisent!I32+'N''utilisent pas'!$C32*'N''utilisent pas'!I32)/(Utilisent!$C32+'N''utilisent pas'!$C32)</f>
        <v>23210.113834788448</v>
      </c>
      <c r="J32" s="1">
        <f>(Utilisent!$C32*Utilisent!J32+'N''utilisent pas'!$C32*'N''utilisent pas'!J32)/(Utilisent!$C32+'N''utilisent pas'!$C32)</f>
        <v>13683.826897246474</v>
      </c>
      <c r="K32" s="4">
        <f t="shared" si="5"/>
        <v>2.4293293616157974</v>
      </c>
      <c r="L32" s="4"/>
      <c r="M32" s="4"/>
      <c r="N32" s="4">
        <f t="shared" si="3"/>
        <v>4.8797359977452066</v>
      </c>
      <c r="O32" s="4"/>
      <c r="P32" s="4"/>
      <c r="Q32" s="4">
        <f t="shared" si="4"/>
        <v>7.3090653593610035</v>
      </c>
      <c r="R32" s="4"/>
      <c r="S32" s="4"/>
    </row>
    <row r="33" spans="1:19" hidden="1" x14ac:dyDescent="0.25">
      <c r="A33" s="1">
        <v>4</v>
      </c>
      <c r="B33" s="1" t="s">
        <v>62</v>
      </c>
      <c r="C33" s="1">
        <f>Utilisent!C33+'N''utilisent pas'!C33</f>
        <v>546081</v>
      </c>
      <c r="D33" s="1">
        <f>(Utilisent!$C33*Utilisent!D33+'N''utilisent pas'!$C33*'N''utilisent pas'!D33)/(Utilisent!$C33+'N''utilisent pas'!$C33)</f>
        <v>708.85632629591578</v>
      </c>
      <c r="E33" s="1">
        <f>(Utilisent!$C33*Utilisent!E33+'N''utilisent pas'!$C33*'N''utilisent pas'!E33)/(Utilisent!$C33+'N''utilisent pas'!$C33)</f>
        <v>1573.4491064206788</v>
      </c>
      <c r="F33" s="1">
        <f>(Utilisent!$C33*Utilisent!F33+'N''utilisent pas'!$C33*'N''utilisent pas'!F33)/(Utilisent!$C33+'N''utilisent pas'!$C33)</f>
        <v>1046.7587892272393</v>
      </c>
      <c r="G33" s="1">
        <f>(Utilisent!$C33*Utilisent!G33+'N''utilisent pas'!$C33*'N''utilisent pas'!G33)/(Utilisent!$C33+'N''utilisent pas'!$C33)</f>
        <v>998.26481714709598</v>
      </c>
      <c r="H33" s="1">
        <f>(Utilisent!$C33*Utilisent!H33+'N''utilisent pas'!$C33*'N''utilisent pas'!H33)/(Utilisent!$C33+'N''utilisent pas'!$C33)</f>
        <v>22018.272610311153</v>
      </c>
      <c r="I33" s="1">
        <f>(Utilisent!$C33*Utilisent!I33+'N''utilisent pas'!$C33*'N''utilisent pas'!I33)/(Utilisent!$C33+'N''utilisent pas'!$C33)</f>
        <v>21822.430974525756</v>
      </c>
      <c r="J33" s="1">
        <f>(Utilisent!$C33*Utilisent!J33+'N''utilisent pas'!$C33*'N''utilisent pas'!J33)/(Utilisent!$C33+'N''utilisent pas'!$C33)</f>
        <v>13463.857066991894</v>
      </c>
      <c r="K33" s="4">
        <f t="shared" si="5"/>
        <v>3.2482922142056201</v>
      </c>
      <c r="L33" s="4">
        <f>K33</f>
        <v>3.2482922142056201</v>
      </c>
      <c r="M33" s="4">
        <f>K34</f>
        <v>0.93015726349084271</v>
      </c>
      <c r="N33" s="4">
        <f t="shared" si="3"/>
        <v>4.7967102769126182</v>
      </c>
      <c r="O33" s="4">
        <f>N33</f>
        <v>4.7967102769126182</v>
      </c>
      <c r="P33" s="4">
        <f>N34</f>
        <v>3.1895136411913723</v>
      </c>
      <c r="Q33" s="4">
        <f t="shared" si="4"/>
        <v>8.0450024911182378</v>
      </c>
      <c r="R33" s="4">
        <f>Q33</f>
        <v>8.0450024911182378</v>
      </c>
      <c r="S33" s="4">
        <f>Q34</f>
        <v>4.1196709046822146</v>
      </c>
    </row>
    <row r="34" spans="1:19" hidden="1" x14ac:dyDescent="0.25">
      <c r="A34" s="1">
        <v>4</v>
      </c>
      <c r="B34" s="1" t="s">
        <v>34</v>
      </c>
      <c r="C34" s="1">
        <f>Utilisent!C34+'N''utilisent pas'!C34</f>
        <v>1408805</v>
      </c>
      <c r="D34" s="1">
        <f>(Utilisent!$C34*Utilisent!D34+'N''utilisent pas'!$C34*'N''utilisent pas'!D34)/(Utilisent!$C34+'N''utilisent pas'!$C34)</f>
        <v>200.33307394564898</v>
      </c>
      <c r="E34" s="1">
        <f>(Utilisent!$C34*Utilisent!E34+'N''utilisent pas'!$C34*'N''utilisent pas'!E34)/(Utilisent!$C34+'N''utilisent pas'!$C34)</f>
        <v>657.53215562001878</v>
      </c>
      <c r="F34" s="1">
        <f>(Utilisent!$C34*Utilisent!F34+'N''utilisent pas'!$C34*'N''utilisent pas'!F34)/(Utilisent!$C34+'N''utilisent pas'!$C34)</f>
        <v>686.94305491249634</v>
      </c>
      <c r="G34" s="1">
        <f>(Utilisent!$C34*Utilisent!G34+'N''utilisent pas'!$C34*'N''utilisent pas'!G34)/(Utilisent!$C34+'N''utilisent pas'!$C34)</f>
        <v>843.95334490999289</v>
      </c>
      <c r="H34" s="1">
        <f>(Utilisent!$C34*Utilisent!H34+'N''utilisent pas'!$C34*'N''utilisent pas'!H34)/(Utilisent!$C34+'N''utilisent pas'!$C34)</f>
        <v>23626.170736137472</v>
      </c>
      <c r="I34" s="1">
        <f>(Utilisent!$C34*Utilisent!I34+'N''utilisent pas'!$C34*'N''utilisent pas'!I34)/(Utilisent!$C34+'N''utilisent pas'!$C34)</f>
        <v>21537.548735985463</v>
      </c>
      <c r="J34" s="1">
        <f>(Utilisent!$C34*Utilisent!J34+'N''utilisent pas'!$C34*'N''utilisent pas'!J34)/(Utilisent!$C34+'N''utilisent pas'!$C34)</f>
        <v>13573.904387761258</v>
      </c>
      <c r="K34" s="4">
        <f t="shared" si="5"/>
        <v>0.93015726349084271</v>
      </c>
      <c r="L34" s="4"/>
      <c r="M34" s="4"/>
      <c r="N34" s="4">
        <f t="shared" si="3"/>
        <v>3.1895136411913723</v>
      </c>
      <c r="O34" s="4"/>
      <c r="P34" s="4"/>
      <c r="Q34" s="4">
        <f t="shared" si="4"/>
        <v>4.1196709046822146</v>
      </c>
      <c r="R34" s="4"/>
      <c r="S34" s="4"/>
    </row>
    <row r="35" spans="1:19" ht="13.5" hidden="1" customHeight="1" x14ac:dyDescent="0.25">
      <c r="A35" s="1">
        <v>5</v>
      </c>
      <c r="B35" s="1" t="s">
        <v>35</v>
      </c>
      <c r="C35" s="1">
        <f>Utilisent!C35+'N''utilisent pas'!C35</f>
        <v>389227</v>
      </c>
      <c r="D35" s="1">
        <f>(Utilisent!$C35*Utilisent!D35+'N''utilisent pas'!$C35*'N''utilisent pas'!D35)/(Utilisent!$C35+'N''utilisent pas'!$C35)</f>
        <v>540.24494919417202</v>
      </c>
      <c r="E35" s="1">
        <f>(Utilisent!$C35*Utilisent!E35+'N''utilisent pas'!$C35*'N''utilisent pas'!E35)/(Utilisent!$C35+'N''utilisent pas'!$C35)</f>
        <v>1458.1380827318776</v>
      </c>
      <c r="F35" s="1">
        <f>(Utilisent!$C35*Utilisent!F35+'N''utilisent pas'!$C35*'N''utilisent pas'!F35)/(Utilisent!$C35+'N''utilisent pas'!$C35)</f>
        <v>1505.6390170774382</v>
      </c>
      <c r="G35" s="1">
        <f>(Utilisent!$C35*Utilisent!G35+'N''utilisent pas'!$C35*'N''utilisent pas'!G35)/(Utilisent!$C35+'N''utilisent pas'!$C35)</f>
        <v>1157.2122716566932</v>
      </c>
      <c r="H35" s="1">
        <f>(Utilisent!$C35*Utilisent!H35+'N''utilisent pas'!$C35*'N''utilisent pas'!H35)/(Utilisent!$C35+'N''utilisent pas'!$C35)</f>
        <v>28039.65031502561</v>
      </c>
      <c r="I35" s="1">
        <f>(Utilisent!$C35*Utilisent!I35+'N''utilisent pas'!$C35*'N''utilisent pas'!I35)/(Utilisent!$C35+'N''utilisent pas'!$C35)</f>
        <v>28447.83137346587</v>
      </c>
      <c r="J35" s="1">
        <f>(Utilisent!$C35*Utilisent!J35+'N''utilisent pas'!$C35*'N''utilisent pas'!J35)/(Utilisent!$C35+'N''utilisent pas'!$C35)</f>
        <v>15385.608763009761</v>
      </c>
      <c r="K35" s="4">
        <f t="shared" si="5"/>
        <v>1.8990725236724877</v>
      </c>
      <c r="L35" s="4">
        <f>K35</f>
        <v>1.8990725236724877</v>
      </c>
      <c r="M35" s="4">
        <f>K36</f>
        <v>2.216989731421668</v>
      </c>
      <c r="N35" s="4">
        <f t="shared" si="3"/>
        <v>5.2926319666032331</v>
      </c>
      <c r="O35" s="4">
        <f>N35</f>
        <v>5.2926319666032331</v>
      </c>
      <c r="P35" s="4">
        <f>N36</f>
        <v>4.7204911706196029</v>
      </c>
      <c r="Q35" s="4">
        <f t="shared" si="4"/>
        <v>7.191704490275721</v>
      </c>
      <c r="R35" s="4">
        <f>Q35</f>
        <v>7.191704490275721</v>
      </c>
      <c r="S35" s="4">
        <f>Q36</f>
        <v>6.9374809020412709</v>
      </c>
    </row>
    <row r="36" spans="1:19" ht="13.5" hidden="1" customHeight="1" x14ac:dyDescent="0.25">
      <c r="A36" s="1">
        <v>5</v>
      </c>
      <c r="B36" s="1" t="s">
        <v>36</v>
      </c>
      <c r="C36" s="1">
        <f>Utilisent!C36+'N''utilisent pas'!C36</f>
        <v>117488</v>
      </c>
      <c r="D36" s="1">
        <f>(Utilisent!$C36*Utilisent!D36+'N''utilisent pas'!$C36*'N''utilisent pas'!D36)/(Utilisent!$C36+'N''utilisent pas'!$C36)</f>
        <v>607.18619978210552</v>
      </c>
      <c r="E36" s="1">
        <f>(Utilisent!$C36*Utilisent!E36+'N''utilisent pas'!$C36*'N''utilisent pas'!E36)/(Utilisent!$C36+'N''utilisent pas'!$C36)</f>
        <v>949.04878234943976</v>
      </c>
      <c r="F36" s="1">
        <f>(Utilisent!$C36*Utilisent!F36+'N''utilisent pas'!$C36*'N''utilisent pas'!F36)/(Utilisent!$C36+'N''utilisent pas'!$C36)</f>
        <v>1292.8418451246084</v>
      </c>
      <c r="G36" s="1">
        <f>(Utilisent!$C36*Utilisent!G36+'N''utilisent pas'!$C36*'N''utilisent pas'!G36)/(Utilisent!$C36+'N''utilisent pas'!$C36)</f>
        <v>1276.0207905047332</v>
      </c>
      <c r="H36" s="1">
        <f>(Utilisent!$C36*Utilisent!H36+'N''utilisent pas'!$C36*'N''utilisent pas'!H36)/(Utilisent!$C36+'N''utilisent pas'!$C36)</f>
        <v>27560.727544770529</v>
      </c>
      <c r="I36" s="1">
        <f>(Utilisent!$C36*Utilisent!I36+'N''utilisent pas'!$C36*'N''utilisent pas'!I36)/(Utilisent!$C36+'N''utilisent pas'!$C36)</f>
        <v>27387.867033228926</v>
      </c>
      <c r="J36" s="1">
        <f>(Utilisent!$C36*Utilisent!J36+'N''utilisent pas'!$C36*'N''utilisent pas'!J36)/(Utilisent!$C36+'N''utilisent pas'!$C36)</f>
        <v>15406.592869058968</v>
      </c>
      <c r="K36" s="4">
        <f t="shared" si="5"/>
        <v>2.216989731421668</v>
      </c>
      <c r="L36" s="4"/>
      <c r="M36" s="4"/>
      <c r="N36" s="4">
        <f t="shared" si="3"/>
        <v>4.7204911706196029</v>
      </c>
      <c r="O36" s="4"/>
      <c r="P36" s="4"/>
      <c r="Q36" s="4">
        <f t="shared" si="4"/>
        <v>6.9374809020412709</v>
      </c>
      <c r="R36" s="4"/>
      <c r="S36" s="4"/>
    </row>
    <row r="37" spans="1:19" hidden="1" x14ac:dyDescent="0.25">
      <c r="A37" s="1">
        <v>5</v>
      </c>
      <c r="B37" s="1" t="s">
        <v>63</v>
      </c>
      <c r="C37" s="1">
        <f>Utilisent!C37+'N''utilisent pas'!C37</f>
        <v>560021</v>
      </c>
      <c r="D37" s="1">
        <f>(Utilisent!$C37*Utilisent!D37+'N''utilisent pas'!$C37*'N''utilisent pas'!D37)/(Utilisent!$C37+'N''utilisent pas'!$C37)</f>
        <v>730.53552434640847</v>
      </c>
      <c r="E37" s="1">
        <f>(Utilisent!$C37*Utilisent!E37+'N''utilisent pas'!$C37*'N''utilisent pas'!E37)/(Utilisent!$C37+'N''utilisent pas'!$C37)</f>
        <v>1270.5775360557307</v>
      </c>
      <c r="F37" s="1">
        <f>(Utilisent!$C37*Utilisent!F37+'N''utilisent pas'!$C37*'N''utilisent pas'!F37)/(Utilisent!$C37+'N''utilisent pas'!$C37)</f>
        <v>1051.0665992168153</v>
      </c>
      <c r="G37" s="1">
        <f>(Utilisent!$C37*Utilisent!G37+'N''utilisent pas'!$C37*'N''utilisent pas'!G37)/(Utilisent!$C37+'N''utilisent pas'!$C37)</f>
        <v>1102.6880690911335</v>
      </c>
      <c r="H37" s="1">
        <f>(Utilisent!$C37*Utilisent!H37+'N''utilisent pas'!$C37*'N''utilisent pas'!H37)/(Utilisent!$C37+'N''utilisent pas'!$C37)</f>
        <v>23136.105443108077</v>
      </c>
      <c r="I37" s="1">
        <f>(Utilisent!$C37*Utilisent!I37+'N''utilisent pas'!$C37*'N''utilisent pas'!I37)/(Utilisent!$C37+'N''utilisent pas'!$C37)</f>
        <v>24610.461666616073</v>
      </c>
      <c r="J37" s="1">
        <f>(Utilisent!$C37*Utilisent!J37+'N''utilisent pas'!$C37*'N''utilisent pas'!J37)/(Utilisent!$C37+'N''utilisent pas'!$C37)</f>
        <v>15315.456395385174</v>
      </c>
      <c r="K37" s="4">
        <f t="shared" si="5"/>
        <v>2.9683942310492091</v>
      </c>
      <c r="L37" s="4">
        <f>K37</f>
        <v>2.9683942310492091</v>
      </c>
      <c r="M37" s="4">
        <f>K38</f>
        <v>0.70860391466978134</v>
      </c>
      <c r="N37" s="4">
        <f t="shared" si="3"/>
        <v>4.2708121995231814</v>
      </c>
      <c r="O37" s="4">
        <f>N37</f>
        <v>4.2708121995231814</v>
      </c>
      <c r="P37" s="4">
        <f>N38</f>
        <v>3.5494671359912631</v>
      </c>
      <c r="Q37" s="4">
        <f t="shared" si="4"/>
        <v>7.2392064305723904</v>
      </c>
      <c r="R37" s="4">
        <f>Q37</f>
        <v>7.2392064305723904</v>
      </c>
      <c r="S37" s="4">
        <f>Q38</f>
        <v>4.2580710506610444</v>
      </c>
    </row>
    <row r="38" spans="1:19" hidden="1" x14ac:dyDescent="0.25">
      <c r="A38" s="1">
        <v>5</v>
      </c>
      <c r="B38" s="1" t="s">
        <v>38</v>
      </c>
      <c r="C38" s="1">
        <f>Utilisent!C38+'N''utilisent pas'!C38</f>
        <v>1427772</v>
      </c>
      <c r="D38" s="1">
        <f>(Utilisent!$C38*Utilisent!D38+'N''utilisent pas'!$C38*'N''utilisent pas'!D38)/(Utilisent!$C38+'N''utilisent pas'!$C38)</f>
        <v>169.97616451366184</v>
      </c>
      <c r="E38" s="1">
        <f>(Utilisent!$C38*Utilisent!E38+'N''utilisent pas'!$C38*'N''utilisent pas'!E38)/(Utilisent!$C38+'N''utilisent pas'!$C38)</f>
        <v>525.76606544931315</v>
      </c>
      <c r="F38" s="1">
        <f>(Utilisent!$C38*Utilisent!F38+'N''utilisent pas'!$C38*'N''utilisent pas'!F38)/(Utilisent!$C38+'N''utilisent pas'!$C38)</f>
        <v>851.42742984173935</v>
      </c>
      <c r="G38" s="1">
        <f>(Utilisent!$C38*Utilisent!G38+'N''utilisent pas'!$C38*'N''utilisent pas'!G38)/(Utilisent!$C38+'N''utilisent pas'!$C38)</f>
        <v>956.93046217786821</v>
      </c>
      <c r="H38" s="1">
        <f>(Utilisent!$C38*Utilisent!H38+'N''utilisent pas'!$C38*'N''utilisent pas'!H38)/(Utilisent!$C38+'N''utilisent pas'!$C38)</f>
        <v>25324.793240571988</v>
      </c>
      <c r="I38" s="1">
        <f>(Utilisent!$C38*Utilisent!I38+'N''utilisent pas'!$C38*'N''utilisent pas'!I38)/(Utilisent!$C38+'N''utilisent pas'!$C38)</f>
        <v>23987.471843543648</v>
      </c>
      <c r="J38" s="1">
        <f>(Utilisent!$C38*Utilisent!J38+'N''utilisent pas'!$C38*'N''utilisent pas'!J38)/(Utilisent!$C38+'N''utilisent pas'!$C38)</f>
        <v>15316.038268715172</v>
      </c>
      <c r="K38" s="4">
        <f t="shared" si="5"/>
        <v>0.70860391466978134</v>
      </c>
      <c r="L38" s="4"/>
      <c r="M38" s="4"/>
      <c r="N38" s="4">
        <f t="shared" si="3"/>
        <v>3.5494671359912631</v>
      </c>
      <c r="O38" s="4"/>
      <c r="P38" s="4"/>
      <c r="Q38" s="4">
        <f t="shared" si="4"/>
        <v>4.2580710506610444</v>
      </c>
      <c r="R38" s="4"/>
      <c r="S38" s="4"/>
    </row>
    <row r="39" spans="1:19" ht="13.5" hidden="1" customHeight="1" x14ac:dyDescent="0.25">
      <c r="A39" s="1">
        <v>6</v>
      </c>
      <c r="B39" s="1" t="s">
        <v>39</v>
      </c>
      <c r="C39" s="1">
        <f>Utilisent!C39+'N''utilisent pas'!C39</f>
        <v>428002</v>
      </c>
      <c r="D39" s="1">
        <f>(Utilisent!$C39*Utilisent!D39+'N''utilisent pas'!$C39*'N''utilisent pas'!D39)/(Utilisent!$C39+'N''utilisent pas'!$C39)</f>
        <v>767.75337956364683</v>
      </c>
      <c r="E39" s="1">
        <f>(Utilisent!$C39*Utilisent!E39+'N''utilisent pas'!$C39*'N''utilisent pas'!E39)/(Utilisent!$C39+'N''utilisent pas'!$C39)</f>
        <v>1797.3656921627721</v>
      </c>
      <c r="F39" s="1">
        <f>(Utilisent!$C39*Utilisent!F39+'N''utilisent pas'!$C39*'N''utilisent pas'!F39)/(Utilisent!$C39+'N''utilisent pas'!$C39)</f>
        <v>1464.2011048079214</v>
      </c>
      <c r="G39" s="1">
        <f>(Utilisent!$C39*Utilisent!G39+'N''utilisent pas'!$C39*'N''utilisent pas'!G39)/(Utilisent!$C39+'N''utilisent pas'!$C39)</f>
        <v>1173.0616188108409</v>
      </c>
      <c r="H39" s="1">
        <f>(Utilisent!$C39*Utilisent!H39+'N''utilisent pas'!$C39*'N''utilisent pas'!H39)/(Utilisent!$C39+'N''utilisent pas'!$C39)</f>
        <v>29391.09834780042</v>
      </c>
      <c r="I39" s="1">
        <f>(Utilisent!$C39*Utilisent!I39+'N''utilisent pas'!$C39*'N''utilisent pas'!I39)/(Utilisent!$C39+'N''utilisent pas'!$C39)</f>
        <v>31509.688024822313</v>
      </c>
      <c r="J39" s="1">
        <f>(Utilisent!$C39*Utilisent!J39+'N''utilisent pas'!$C39*'N''utilisent pas'!J39)/(Utilisent!$C39+'N''utilisent pas'!$C39)</f>
        <v>17335.616606931744</v>
      </c>
      <c r="K39" s="4">
        <f t="shared" si="5"/>
        <v>2.4365629356877023</v>
      </c>
      <c r="L39" s="4">
        <f>K39</f>
        <v>2.4365629356877023</v>
      </c>
      <c r="M39" s="4">
        <f>K40</f>
        <v>1.9795712054087864</v>
      </c>
      <c r="N39" s="4">
        <f t="shared" si="3"/>
        <v>4.6468283140552558</v>
      </c>
      <c r="O39" s="4">
        <f>N39</f>
        <v>4.6468283140552558</v>
      </c>
      <c r="P39" s="4">
        <f>N40</f>
        <v>4.2666798550668918</v>
      </c>
      <c r="Q39" s="4">
        <f t="shared" si="4"/>
        <v>7.0833912497429576</v>
      </c>
      <c r="R39" s="4">
        <f>Q39</f>
        <v>7.0833912497429576</v>
      </c>
      <c r="S39" s="4">
        <f>Q40</f>
        <v>6.2462510604756787</v>
      </c>
    </row>
    <row r="40" spans="1:19" ht="13.5" hidden="1" customHeight="1" x14ac:dyDescent="0.25">
      <c r="A40" s="1">
        <v>6</v>
      </c>
      <c r="B40" s="1" t="s">
        <v>40</v>
      </c>
      <c r="C40" s="1">
        <f>Utilisent!C40+'N''utilisent pas'!C40</f>
        <v>144436</v>
      </c>
      <c r="D40" s="1">
        <f>(Utilisent!$C40*Utilisent!D40+'N''utilisent pas'!$C40*'N''utilisent pas'!D40)/(Utilisent!$C40+'N''utilisent pas'!$C40)</f>
        <v>621.73751696253009</v>
      </c>
      <c r="E40" s="1">
        <f>(Utilisent!$C40*Utilisent!E40+'N''utilisent pas'!$C40*'N''utilisent pas'!E40)/(Utilisent!$C40+'N''utilisent pas'!$C40)</f>
        <v>1102.1373072699153</v>
      </c>
      <c r="F40" s="1">
        <f>(Utilisent!$C40*Utilisent!F40+'N''utilisent pas'!$C40*'N''utilisent pas'!F40)/(Utilisent!$C40+'N''utilisent pas'!$C40)</f>
        <v>1340.065430086682</v>
      </c>
      <c r="G40" s="1">
        <f>(Utilisent!$C40*Utilisent!G40+'N''utilisent pas'!$C40*'N''utilisent pas'!G40)/(Utilisent!$C40+'N''utilisent pas'!$C40)</f>
        <v>860.36023668740313</v>
      </c>
      <c r="H40" s="1">
        <f>(Utilisent!$C40*Utilisent!H40+'N''utilisent pas'!$C40*'N''utilisent pas'!H40)/(Utilisent!$C40+'N''utilisent pas'!$C40)</f>
        <v>28548.901571117218</v>
      </c>
      <c r="I40" s="1">
        <f>(Utilisent!$C40*Utilisent!I40+'N''utilisent pas'!$C40*'N''utilisent pas'!I40)/(Utilisent!$C40+'N''utilisent pas'!$C40)</f>
        <v>31407.68643551469</v>
      </c>
      <c r="J40" s="1">
        <f>(Utilisent!$C40*Utilisent!J40+'N''utilisent pas'!$C40*'N''utilisent pas'!J40)/(Utilisent!$C40+'N''utilisent pas'!$C40)</f>
        <v>17317.569497909109</v>
      </c>
      <c r="K40" s="4">
        <f t="shared" si="5"/>
        <v>1.9795712054087864</v>
      </c>
      <c r="L40" s="4"/>
      <c r="M40" s="4"/>
      <c r="N40" s="4">
        <f t="shared" si="3"/>
        <v>4.2666798550668918</v>
      </c>
      <c r="O40" s="4"/>
      <c r="P40" s="4"/>
      <c r="Q40" s="4">
        <f t="shared" si="4"/>
        <v>6.2462510604756787</v>
      </c>
      <c r="R40" s="4"/>
      <c r="S40" s="4"/>
    </row>
    <row r="41" spans="1:19" hidden="1" x14ac:dyDescent="0.25">
      <c r="A41" s="1">
        <v>6</v>
      </c>
      <c r="B41" s="1" t="s">
        <v>64</v>
      </c>
      <c r="C41" s="1">
        <f>Utilisent!C41+'N''utilisent pas'!C41</f>
        <v>445388</v>
      </c>
      <c r="D41" s="1">
        <f>(Utilisent!$C41*Utilisent!D41+'N''utilisent pas'!$C41*'N''utilisent pas'!D41)/(Utilisent!$C41+'N''utilisent pas'!$C41)</f>
        <v>627.56704877544973</v>
      </c>
      <c r="E41" s="1">
        <f>(Utilisent!$C41*Utilisent!E41+'N''utilisent pas'!$C41*'N''utilisent pas'!E41)/(Utilisent!$C41+'N''utilisent pas'!$C41)</f>
        <v>950.30813424497569</v>
      </c>
      <c r="F41" s="1">
        <f>(Utilisent!$C41*Utilisent!F41+'N''utilisent pas'!$C41*'N''utilisent pas'!F41)/(Utilisent!$C41+'N''utilisent pas'!$C41)</f>
        <v>1299.3636185528126</v>
      </c>
      <c r="G41" s="1">
        <f>(Utilisent!$C41*Utilisent!G41+'N''utilisent pas'!$C41*'N''utilisent pas'!G41)/(Utilisent!$C41+'N''utilisent pas'!$C41)</f>
        <v>1028.3473389101473</v>
      </c>
      <c r="H41" s="1">
        <f>(Utilisent!$C41*Utilisent!H41+'N''utilisent pas'!$C41*'N''utilisent pas'!H41)/(Utilisent!$C41+'N''utilisent pas'!$C41)</f>
        <v>24883.851846873211</v>
      </c>
      <c r="I41" s="1">
        <f>(Utilisent!$C41*Utilisent!I41+'N''utilisent pas'!$C41*'N''utilisent pas'!I41)/(Utilisent!$C41+'N''utilisent pas'!$C41)</f>
        <v>27585.929201056158</v>
      </c>
      <c r="J41" s="1">
        <f>(Utilisent!$C41*Utilisent!J41+'N''utilisent pas'!$C41*'N''utilisent pas'!J41)/(Utilisent!$C41+'N''utilisent pas'!$C41)</f>
        <v>17237.134877904209</v>
      </c>
      <c r="K41" s="4">
        <f t="shared" si="5"/>
        <v>2.274953452542837</v>
      </c>
      <c r="L41" s="4">
        <f>K41</f>
        <v>2.274953452542837</v>
      </c>
      <c r="M41" s="4">
        <f>K42</f>
        <v>0.67826148632842165</v>
      </c>
      <c r="N41" s="4">
        <f t="shared" si="3"/>
        <v>4.7102405327099328</v>
      </c>
      <c r="O41" s="4">
        <f>N41</f>
        <v>4.7102405327099328</v>
      </c>
      <c r="P41" s="4">
        <f>N42</f>
        <v>3.4649214666259027</v>
      </c>
      <c r="Q41" s="4">
        <f t="shared" si="4"/>
        <v>6.9851939852527698</v>
      </c>
      <c r="R41" s="4">
        <f>Q41</f>
        <v>6.9851939852527698</v>
      </c>
      <c r="S41" s="4">
        <f>Q42</f>
        <v>4.1431829529543247</v>
      </c>
    </row>
    <row r="42" spans="1:19" hidden="1" x14ac:dyDescent="0.25">
      <c r="A42" s="1">
        <v>6</v>
      </c>
      <c r="B42" s="1" t="s">
        <v>42</v>
      </c>
      <c r="C42" s="1">
        <f>Utilisent!C42+'N''utilisent pas'!C42</f>
        <v>1470561</v>
      </c>
      <c r="D42" s="1">
        <f>(Utilisent!$C42*Utilisent!D42+'N''utilisent pas'!$C42*'N''utilisent pas'!D42)/(Utilisent!$C42+'N''utilisent pas'!$C42)</f>
        <v>178.52785093579934</v>
      </c>
      <c r="E42" s="1">
        <f>(Utilisent!$C42*Utilisent!E42+'N''utilisent pas'!$C42*'N''utilisent pas'!E42)/(Utilisent!$C42+'N''utilisent pas'!$C42)</f>
        <v>935.55746709051436</v>
      </c>
      <c r="F42" s="1">
        <f>(Utilisent!$C42*Utilisent!F42+'N''utilisent pas'!$C42*'N''utilisent pas'!F42)/(Utilisent!$C42+'N''utilisent pas'!$C42)</f>
        <v>912.01549191090987</v>
      </c>
      <c r="G42" s="1">
        <f>(Utilisent!$C42*Utilisent!G42+'N''utilisent pas'!$C42*'N''utilisent pas'!G42)/(Utilisent!$C42+'N''utilisent pas'!$C42)</f>
        <v>976.35496588323929</v>
      </c>
      <c r="H42" s="1">
        <f>(Utilisent!$C42*Utilisent!H42+'N''utilisent pas'!$C42*'N''utilisent pas'!H42)/(Utilisent!$C42+'N''utilisent pas'!$C42)</f>
        <v>26565.55918735464</v>
      </c>
      <c r="I42" s="1">
        <f>(Utilisent!$C42*Utilisent!I42+'N''utilisent pas'!$C42*'N''utilisent pas'!I42)/(Utilisent!$C42+'N''utilisent pas'!$C42)</f>
        <v>26321.389985182526</v>
      </c>
      <c r="J42" s="1">
        <f>(Utilisent!$C42*Utilisent!J42+'N''utilisent pas'!$C42*'N''utilisent pas'!J42)/(Utilisent!$C42+'N''utilisent pas'!$C42)</f>
        <v>17347.94411112494</v>
      </c>
      <c r="K42" s="4">
        <f t="shared" si="5"/>
        <v>0.67826148632842165</v>
      </c>
      <c r="L42" s="4"/>
      <c r="M42" s="4"/>
      <c r="N42" s="4">
        <f t="shared" si="3"/>
        <v>3.4649214666259027</v>
      </c>
      <c r="O42" s="4"/>
      <c r="P42" s="4"/>
      <c r="Q42" s="4">
        <f t="shared" si="4"/>
        <v>4.1431829529543247</v>
      </c>
      <c r="R42" s="4"/>
      <c r="S42" s="4"/>
    </row>
    <row r="43" spans="1:19" ht="13.5" hidden="1" customHeight="1" x14ac:dyDescent="0.25">
      <c r="A43" s="1">
        <v>7</v>
      </c>
      <c r="B43" s="1" t="s">
        <v>43</v>
      </c>
      <c r="C43" s="1">
        <f>Utilisent!C43+'N''utilisent pas'!C43</f>
        <v>525256</v>
      </c>
      <c r="D43" s="1">
        <f>(Utilisent!$C43*Utilisent!D43+'N''utilisent pas'!$C43*'N''utilisent pas'!D43)/(Utilisent!$C43+'N''utilisent pas'!$C43)</f>
        <v>577.09454414609252</v>
      </c>
      <c r="E43" s="1">
        <f>(Utilisent!$C43*Utilisent!E43+'N''utilisent pas'!$C43*'N''utilisent pas'!E43)/(Utilisent!$C43+'N''utilisent pas'!$C43)</f>
        <v>1222.5600797248053</v>
      </c>
      <c r="F43" s="1">
        <f>(Utilisent!$C43*Utilisent!F43+'N''utilisent pas'!$C43*'N''utilisent pas'!F43)/(Utilisent!$C43+'N''utilisent pas'!$C43)</f>
        <v>1535.6102608290053</v>
      </c>
      <c r="G43" s="1">
        <f>(Utilisent!$C43*Utilisent!G43+'N''utilisent pas'!$C43*'N''utilisent pas'!G43)/(Utilisent!$C43+'N''utilisent pas'!$C43)</f>
        <v>1329.483752887176</v>
      </c>
      <c r="H43" s="1">
        <f>(Utilisent!$C43*Utilisent!H43+'N''utilisent pas'!$C43*'N''utilisent pas'!H43)/(Utilisent!$C43+'N''utilisent pas'!$C43)</f>
        <v>32856.459069679535</v>
      </c>
      <c r="I43" s="1">
        <f>(Utilisent!$C43*Utilisent!I43+'N''utilisent pas'!$C43*'N''utilisent pas'!I43)/(Utilisent!$C43+'N''utilisent pas'!$C43)</f>
        <v>35116.685385792829</v>
      </c>
      <c r="J43" s="1">
        <f>(Utilisent!$C43*Utilisent!J43+'N''utilisent pas'!$C43*'N''utilisent pas'!J43)/(Utilisent!$C43+'N''utilisent pas'!$C43)</f>
        <v>19857.990880637251</v>
      </c>
      <c r="K43" s="4">
        <f t="shared" si="5"/>
        <v>1.6433627997805507</v>
      </c>
      <c r="L43" s="4">
        <f>K43</f>
        <v>1.6433627997805507</v>
      </c>
      <c r="M43" s="4">
        <f>K44</f>
        <v>3.4309811792707885</v>
      </c>
      <c r="N43" s="4">
        <f t="shared" si="3"/>
        <v>4.3728792850428526</v>
      </c>
      <c r="O43" s="4">
        <f>N43</f>
        <v>4.3728792850428526</v>
      </c>
      <c r="P43" s="4">
        <f>N44</f>
        <v>4.5771356086688444</v>
      </c>
      <c r="Q43" s="4">
        <f t="shared" si="4"/>
        <v>6.0162420848234035</v>
      </c>
      <c r="R43" s="4">
        <f>Q43</f>
        <v>6.0162420848234035</v>
      </c>
      <c r="S43" s="4">
        <f>Q44</f>
        <v>8.0081167879396329</v>
      </c>
    </row>
    <row r="44" spans="1:19" ht="13.5" hidden="1" customHeight="1" x14ac:dyDescent="0.25">
      <c r="A44" s="1">
        <v>7</v>
      </c>
      <c r="B44" s="1" t="s">
        <v>44</v>
      </c>
      <c r="C44" s="1">
        <f>Utilisent!C44+'N''utilisent pas'!C44</f>
        <v>147763</v>
      </c>
      <c r="D44" s="1">
        <f>(Utilisent!$C44*Utilisent!D44+'N''utilisent pas'!$C44*'N''utilisent pas'!D44)/(Utilisent!$C44+'N''utilisent pas'!$C44)</f>
        <v>1234.579461705569</v>
      </c>
      <c r="E44" s="1">
        <f>(Utilisent!$C44*Utilisent!E44+'N''utilisent pas'!$C44*'N''utilisent pas'!E44)/(Utilisent!$C44+'N''utilisent pas'!$C44)</f>
        <v>2375.0366425916336</v>
      </c>
      <c r="F44" s="1">
        <f>(Utilisent!$C44*Utilisent!F44+'N''utilisent pas'!$C44*'N''utilisent pas'!F44)/(Utilisent!$C44+'N''utilisent pas'!$C44)</f>
        <v>1647.0033849339818</v>
      </c>
      <c r="G44" s="1">
        <f>(Utilisent!$C44*Utilisent!G44+'N''utilisent pas'!$C44*'N''utilisent pas'!G44)/(Utilisent!$C44+'N''utilisent pas'!$C44)</f>
        <v>1367.0182593553486</v>
      </c>
      <c r="H44" s="1">
        <f>(Utilisent!$C44*Utilisent!H44+'N''utilisent pas'!$C44*'N''utilisent pas'!H44)/(Utilisent!$C44+'N''utilisent pas'!$C44)</f>
        <v>35425.24891022886</v>
      </c>
      <c r="I44" s="1">
        <f>(Utilisent!$C44*Utilisent!I44+'N''utilisent pas'!$C44*'N''utilisent pas'!I44)/(Utilisent!$C44+'N''utilisent pas'!$C44)</f>
        <v>35983.27700439217</v>
      </c>
      <c r="J44" s="1">
        <f>(Utilisent!$C44*Utilisent!J44+'N''utilisent pas'!$C44*'N''utilisent pas'!J44)/(Utilisent!$C44+'N''utilisent pas'!$C44)</f>
        <v>19818.722400059556</v>
      </c>
      <c r="K44" s="4">
        <f t="shared" si="5"/>
        <v>3.4309811792707885</v>
      </c>
      <c r="L44" s="4"/>
      <c r="M44" s="4"/>
      <c r="N44" s="4">
        <f t="shared" si="3"/>
        <v>4.5771356086688444</v>
      </c>
      <c r="O44" s="4"/>
      <c r="P44" s="4"/>
      <c r="Q44" s="4">
        <f t="shared" si="4"/>
        <v>8.0081167879396329</v>
      </c>
      <c r="R44" s="4"/>
      <c r="S44" s="4"/>
    </row>
    <row r="45" spans="1:19" hidden="1" x14ac:dyDescent="0.25">
      <c r="A45" s="1">
        <v>7</v>
      </c>
      <c r="B45" s="1" t="s">
        <v>65</v>
      </c>
      <c r="C45" s="1">
        <f>Utilisent!C45+'N''utilisent pas'!C45</f>
        <v>375806</v>
      </c>
      <c r="D45" s="1">
        <f>(Utilisent!$C45*Utilisent!D45+'N''utilisent pas'!$C45*'N''utilisent pas'!D45)/(Utilisent!$C45+'N''utilisent pas'!$C45)</f>
        <v>765.81610671463466</v>
      </c>
      <c r="E45" s="1">
        <f>(Utilisent!$C45*Utilisent!E45+'N''utilisent pas'!$C45*'N''utilisent pas'!E45)/(Utilisent!$C45+'N''utilisent pas'!$C45)</f>
        <v>1584.0324716354007</v>
      </c>
      <c r="F45" s="1">
        <f>(Utilisent!$C45*Utilisent!F45+'N''utilisent pas'!$C45*'N''utilisent pas'!F45)/(Utilisent!$C45+'N''utilisent pas'!$C45)</f>
        <v>1157.8642834866926</v>
      </c>
      <c r="G45" s="1">
        <f>(Utilisent!$C45*Utilisent!G45+'N''utilisent pas'!$C45*'N''utilisent pas'!G45)/(Utilisent!$C45+'N''utilisent pas'!$C45)</f>
        <v>987.966104661298</v>
      </c>
      <c r="H45" s="1">
        <f>(Utilisent!$C45*Utilisent!H45+'N''utilisent pas'!$C45*'N''utilisent pas'!H45)/(Utilisent!$C45+'N''utilisent pas'!$C45)</f>
        <v>28845.049279783914</v>
      </c>
      <c r="I45" s="1">
        <f>(Utilisent!$C45*Utilisent!I45+'N''utilisent pas'!$C45*'N''utilisent pas'!I45)/(Utilisent!$C45+'N''utilisent pas'!$C45)</f>
        <v>31443.210951927325</v>
      </c>
      <c r="J45" s="1">
        <f>(Utilisent!$C45*Utilisent!J45+'N''utilisent pas'!$C45*'N''utilisent pas'!J45)/(Utilisent!$C45+'N''utilisent pas'!$C45)</f>
        <v>19609.177844419726</v>
      </c>
      <c r="K45" s="4">
        <f t="shared" si="5"/>
        <v>2.4355531242832362</v>
      </c>
      <c r="L45" s="4">
        <f>K45</f>
        <v>2.4355531242832362</v>
      </c>
      <c r="M45" s="4">
        <f>K46</f>
        <v>0.69906738875917995</v>
      </c>
      <c r="N45" s="4">
        <f t="shared" si="3"/>
        <v>3.6823983570155097</v>
      </c>
      <c r="O45" s="4">
        <f>N45</f>
        <v>3.6823983570155097</v>
      </c>
      <c r="P45" s="4">
        <f>N46</f>
        <v>3.4293744750225277</v>
      </c>
      <c r="Q45" s="4">
        <f t="shared" si="4"/>
        <v>6.1179514812987463</v>
      </c>
      <c r="R45" s="4">
        <f>Q45</f>
        <v>6.1179514812987463</v>
      </c>
      <c r="S45" s="4">
        <f>Q46</f>
        <v>4.128441863781708</v>
      </c>
    </row>
    <row r="46" spans="1:19" hidden="1" x14ac:dyDescent="0.25">
      <c r="A46" s="1">
        <v>7</v>
      </c>
      <c r="B46" s="1" t="s">
        <v>46</v>
      </c>
      <c r="C46" s="1">
        <f>Utilisent!C46+'N''utilisent pas'!C46</f>
        <v>1444456</v>
      </c>
      <c r="D46" s="1">
        <f>(Utilisent!$C46*Utilisent!D46+'N''utilisent pas'!$C46*'N''utilisent pas'!D46)/(Utilisent!$C46+'N''utilisent pas'!$C46)</f>
        <v>220.7361718460098</v>
      </c>
      <c r="E46" s="1">
        <f>(Utilisent!$C46*Utilisent!E46+'N''utilisent pas'!$C46*'N''utilisent pas'!E46)/(Utilisent!$C46+'N''utilisent pas'!$C46)</f>
        <v>1176.9214011886652</v>
      </c>
      <c r="F46" s="1">
        <f>(Utilisent!$C46*Utilisent!F46+'N''utilisent pas'!$C46*'N''utilisent pas'!F46)/(Utilisent!$C46+'N''utilisent pas'!$C46)</f>
        <v>1082.8526771739669</v>
      </c>
      <c r="G46" s="1">
        <f>(Utilisent!$C46*Utilisent!G46+'N''utilisent pas'!$C46*'N''utilisent pas'!G46)/(Utilisent!$C46+'N''utilisent pas'!$C46)</f>
        <v>1049.5950920746232</v>
      </c>
      <c r="H46" s="1">
        <f>(Utilisent!$C46*Utilisent!H46+'N''utilisent pas'!$C46*'N''utilisent pas'!H46)/(Utilisent!$C46+'N''utilisent pas'!$C46)</f>
        <v>29281.304368592544</v>
      </c>
      <c r="I46" s="1">
        <f>(Utilisent!$C46*Utilisent!I46+'N''utilisent pas'!$C46*'N''utilisent pas'!I46)/(Utilisent!$C46+'N''utilisent pas'!$C46)</f>
        <v>31575.807339233594</v>
      </c>
      <c r="J46" s="1">
        <f>(Utilisent!$C46*Utilisent!J46+'N''utilisent pas'!$C46*'N''utilisent pas'!J46)/(Utilisent!$C46+'N''utilisent pas'!$C46)</f>
        <v>19758.082728030484</v>
      </c>
      <c r="K46" s="4">
        <f t="shared" si="5"/>
        <v>0.69906738875917995</v>
      </c>
      <c r="L46" s="4"/>
      <c r="M46" s="4"/>
      <c r="N46" s="4">
        <f t="shared" si="3"/>
        <v>3.4293744750225277</v>
      </c>
      <c r="O46" s="4"/>
      <c r="P46" s="4"/>
      <c r="Q46" s="4">
        <f t="shared" si="4"/>
        <v>4.128441863781708</v>
      </c>
      <c r="R46" s="4"/>
      <c r="S46" s="4"/>
    </row>
    <row r="47" spans="1:19" ht="13.5" hidden="1" customHeight="1" x14ac:dyDescent="0.25">
      <c r="A47" s="1">
        <v>8</v>
      </c>
      <c r="B47" s="1" t="s">
        <v>47</v>
      </c>
      <c r="C47" s="1">
        <f>Utilisent!C47+'N''utilisent pas'!C47</f>
        <v>432753</v>
      </c>
      <c r="D47" s="1">
        <f>(Utilisent!$C47*Utilisent!D47+'N''utilisent pas'!$C47*'N''utilisent pas'!D47)/(Utilisent!$C47+'N''utilisent pas'!$C47)</f>
        <v>648.23587127067867</v>
      </c>
      <c r="E47" s="1">
        <f>(Utilisent!$C47*Utilisent!E47+'N''utilisent pas'!$C47*'N''utilisent pas'!E47)/(Utilisent!$C47+'N''utilisent pas'!$C47)</f>
        <v>1277.1417188547998</v>
      </c>
      <c r="F47" s="1">
        <f>(Utilisent!$C47*Utilisent!F47+'N''utilisent pas'!$C47*'N''utilisent pas'!F47)/(Utilisent!$C47+'N''utilisent pas'!$C47)</f>
        <v>1580.9156921384715</v>
      </c>
      <c r="G47" s="1">
        <f>(Utilisent!$C47*Utilisent!G47+'N''utilisent pas'!$C47*'N''utilisent pas'!G47)/(Utilisent!$C47+'N''utilisent pas'!$C47)</f>
        <v>1329.3997365570913</v>
      </c>
      <c r="H47" s="1">
        <f>(Utilisent!$C47*Utilisent!H47+'N''utilisent pas'!$C47*'N''utilisent pas'!H47)/(Utilisent!$C47+'N''utilisent pas'!$C47)</f>
        <v>37376.949021574423</v>
      </c>
      <c r="I47" s="1">
        <f>(Utilisent!$C47*Utilisent!I47+'N''utilisent pas'!$C47*'N''utilisent pas'!I47)/(Utilisent!$C47+'N''utilisent pas'!$C47)</f>
        <v>40502.522346465536</v>
      </c>
      <c r="J47" s="1">
        <f>(Utilisent!$C47*Utilisent!J47+'N''utilisent pas'!$C47*'N''utilisent pas'!J47)/(Utilisent!$C47+'N''utilisent pas'!$C47)</f>
        <v>22917.603138510884</v>
      </c>
      <c r="K47" s="4">
        <f t="shared" si="5"/>
        <v>1.600482719879907</v>
      </c>
      <c r="L47" s="4">
        <f>K47</f>
        <v>1.600482719879907</v>
      </c>
      <c r="M47" s="4">
        <f>K48</f>
        <v>2.1311948698126617</v>
      </c>
      <c r="N47" s="4">
        <f t="shared" si="3"/>
        <v>3.9032524409592253</v>
      </c>
      <c r="O47" s="4">
        <f>N47</f>
        <v>3.9032524409592253</v>
      </c>
      <c r="P47" s="4">
        <f>N48</f>
        <v>3.7528888140497778</v>
      </c>
      <c r="Q47" s="4">
        <f t="shared" si="4"/>
        <v>5.5037351608391321</v>
      </c>
      <c r="R47" s="4">
        <f>Q47</f>
        <v>5.5037351608391321</v>
      </c>
      <c r="S47" s="4">
        <f>Q48</f>
        <v>5.8840836838624391</v>
      </c>
    </row>
    <row r="48" spans="1:19" ht="13.5" hidden="1" customHeight="1" x14ac:dyDescent="0.25">
      <c r="A48" s="1">
        <v>8</v>
      </c>
      <c r="B48" s="1" t="s">
        <v>48</v>
      </c>
      <c r="C48" s="1">
        <f>Utilisent!C48+'N''utilisent pas'!C48</f>
        <v>138635</v>
      </c>
      <c r="D48" s="1">
        <f>(Utilisent!$C48*Utilisent!D48+'N''utilisent pas'!$C48*'N''utilisent pas'!D48)/(Utilisent!$C48+'N''utilisent pas'!$C48)</f>
        <v>807.50426948461791</v>
      </c>
      <c r="E48" s="1">
        <f>(Utilisent!$C48*Utilisent!E48+'N''utilisent pas'!$C48*'N''utilisent pas'!E48)/(Utilisent!$C48+'N''utilisent pas'!$C48)</f>
        <v>1982.3280208099136</v>
      </c>
      <c r="F48" s="1">
        <f>(Utilisent!$C48*Utilisent!F48+'N''utilisent pas'!$C48*'N''utilisent pas'!F48)/(Utilisent!$C48+'N''utilisent pas'!$C48)</f>
        <v>1421.959945179789</v>
      </c>
      <c r="G48" s="1">
        <f>(Utilisent!$C48*Utilisent!G48+'N''utilisent pas'!$C48*'N''utilisent pas'!G48)/(Utilisent!$C48+'N''utilisent pas'!$C48)</f>
        <v>1777.5923154770894</v>
      </c>
      <c r="H48" s="1">
        <f>(Utilisent!$C48*Utilisent!H48+'N''utilisent pas'!$C48*'N''utilisent pas'!H48)/(Utilisent!$C48+'N''utilisent pas'!$C48)</f>
        <v>33986.356524831397</v>
      </c>
      <c r="I48" s="1">
        <f>(Utilisent!$C48*Utilisent!I48+'N''utilisent pas'!$C48*'N''utilisent pas'!I48)/(Utilisent!$C48+'N''utilisent pas'!$C48)</f>
        <v>37889.743491903202</v>
      </c>
      <c r="J48" s="1">
        <f>(Utilisent!$C48*Utilisent!J48+'N''utilisent pas'!$C48*'N''utilisent pas'!J48)/(Utilisent!$C48+'N''utilisent pas'!$C48)</f>
        <v>22872.865849172285</v>
      </c>
      <c r="K48" s="4">
        <f t="shared" si="5"/>
        <v>2.1311948698126617</v>
      </c>
      <c r="L48" s="4"/>
      <c r="M48" s="4"/>
      <c r="N48" s="4">
        <f t="shared" si="3"/>
        <v>3.7528888140497778</v>
      </c>
      <c r="O48" s="4"/>
      <c r="P48" s="4"/>
      <c r="Q48" s="4">
        <f t="shared" si="4"/>
        <v>5.8840836838624391</v>
      </c>
      <c r="R48" s="4"/>
      <c r="S48" s="4"/>
    </row>
    <row r="49" spans="1:19" hidden="1" x14ac:dyDescent="0.25">
      <c r="A49" s="1">
        <v>8</v>
      </c>
      <c r="B49" s="1" t="s">
        <v>66</v>
      </c>
      <c r="C49" s="1">
        <f>Utilisent!C49+'N''utilisent pas'!C49</f>
        <v>365682</v>
      </c>
      <c r="D49" s="1">
        <f>(Utilisent!$C49*Utilisent!D49+'N''utilisent pas'!$C49*'N''utilisent pas'!D49)/(Utilisent!$C49+'N''utilisent pas'!$C49)</f>
        <v>575.99792344167884</v>
      </c>
      <c r="E49" s="1">
        <f>(Utilisent!$C49*Utilisent!E49+'N''utilisent pas'!$C49*'N''utilisent pas'!E49)/(Utilisent!$C49+'N''utilisent pas'!$C49)</f>
        <v>993.25410674612112</v>
      </c>
      <c r="F49" s="1">
        <f>(Utilisent!$C49*Utilisent!F49+'N''utilisent pas'!$C49*'N''utilisent pas'!F49)/(Utilisent!$C49+'N''utilisent pas'!$C49)</f>
        <v>1306.5471087447561</v>
      </c>
      <c r="G49" s="1">
        <f>(Utilisent!$C49*Utilisent!G49+'N''utilisent pas'!$C49*'N''utilisent pas'!G49)/(Utilisent!$C49+'N''utilisent pas'!$C49)</f>
        <v>1334.3521630595901</v>
      </c>
      <c r="H49" s="1">
        <f>(Utilisent!$C49*Utilisent!H49+'N''utilisent pas'!$C49*'N''utilisent pas'!H49)/(Utilisent!$C49+'N''utilisent pas'!$C49)</f>
        <v>31319.648258166486</v>
      </c>
      <c r="I49" s="1">
        <f>(Utilisent!$C49*Utilisent!I49+'N''utilisent pas'!$C49*'N''utilisent pas'!I49)/(Utilisent!$C49+'N''utilisent pas'!$C49)</f>
        <v>36650.482487516478</v>
      </c>
      <c r="J49" s="1">
        <f>(Utilisent!$C49*Utilisent!J49+'N''utilisent pas'!$C49*'N''utilisent pas'!J49)/(Utilisent!$C49+'N''utilisent pas'!$C49)</f>
        <v>22910.822094059866</v>
      </c>
      <c r="K49" s="4">
        <f t="shared" si="5"/>
        <v>1.5715971096366046</v>
      </c>
      <c r="L49" s="4">
        <f>K49</f>
        <v>1.5715971096366046</v>
      </c>
      <c r="M49" s="4">
        <f>K50</f>
        <v>0.49890331393862869</v>
      </c>
      <c r="N49" s="4">
        <f t="shared" si="3"/>
        <v>3.5648837888826681</v>
      </c>
      <c r="O49" s="4">
        <f>N49</f>
        <v>3.5648837888826681</v>
      </c>
      <c r="P49" s="4">
        <f>N50</f>
        <v>2.7877096314496694</v>
      </c>
      <c r="Q49" s="4">
        <f t="shared" si="4"/>
        <v>5.1364808985192729</v>
      </c>
      <c r="R49" s="4">
        <f>Q49</f>
        <v>5.1364808985192729</v>
      </c>
      <c r="S49" s="4">
        <f>Q50</f>
        <v>3.2866129453882982</v>
      </c>
    </row>
    <row r="50" spans="1:19" hidden="1" x14ac:dyDescent="0.25">
      <c r="A50" s="1">
        <v>8</v>
      </c>
      <c r="B50" s="1" t="s">
        <v>50</v>
      </c>
      <c r="C50" s="1">
        <f>Utilisent!C50+'N''utilisent pas'!C50</f>
        <v>1555451</v>
      </c>
      <c r="D50" s="1">
        <f>(Utilisent!$C50*Utilisent!D50+'N''utilisent pas'!$C50*'N''utilisent pas'!D50)/(Utilisent!$C50+'N''utilisent pas'!$C50)</f>
        <v>178.69645819765458</v>
      </c>
      <c r="E50" s="1">
        <f>(Utilisent!$C50*Utilisent!E50+'N''utilisent pas'!$C50*'N''utilisent pas'!E50)/(Utilisent!$C50+'N''utilisent pas'!$C50)</f>
        <v>777.71659704069737</v>
      </c>
      <c r="F50" s="1">
        <f>(Utilisent!$C50*Utilisent!F50+'N''utilisent pas'!$C50*'N''utilisent pas'!F50)/(Utilisent!$C50+'N''utilisent pas'!$C50)</f>
        <v>998.49775238178529</v>
      </c>
      <c r="G50" s="1">
        <f>(Utilisent!$C50*Utilisent!G50+'N''utilisent pas'!$C50*'N''utilisent pas'!G50)/(Utilisent!$C50+'N''utilisent pas'!$C50)</f>
        <v>949.91655930462503</v>
      </c>
      <c r="H50" s="1">
        <f>(Utilisent!$C50*Utilisent!H50+'N''utilisent pas'!$C50*'N''utilisent pas'!H50)/(Utilisent!$C50+'N''utilisent pas'!$C50)</f>
        <v>31126.282241454057</v>
      </c>
      <c r="I50" s="1">
        <f>(Utilisent!$C50*Utilisent!I50+'N''utilisent pas'!$C50*'N''utilisent pas'!I50)/(Utilisent!$C50+'N''utilisent pas'!$C50)</f>
        <v>35817.853520940225</v>
      </c>
      <c r="J50" s="1">
        <f>(Utilisent!$C50*Utilisent!J50+'N''utilisent pas'!$C50*'N''utilisent pas'!J50)/(Utilisent!$C50+'N''utilisent pas'!$C50)</f>
        <v>22899.472125447861</v>
      </c>
      <c r="K50" s="4">
        <f t="shared" si="5"/>
        <v>0.49890331393862869</v>
      </c>
      <c r="L50" s="4"/>
      <c r="M50" s="4"/>
      <c r="N50" s="4">
        <f t="shared" si="3"/>
        <v>2.7877096314496694</v>
      </c>
      <c r="O50" s="4"/>
      <c r="P50" s="4"/>
      <c r="Q50" s="4">
        <f t="shared" si="4"/>
        <v>3.2866129453882982</v>
      </c>
      <c r="R50" s="4"/>
      <c r="S50" s="4"/>
    </row>
    <row r="51" spans="1:19" ht="13.5" hidden="1" customHeight="1" x14ac:dyDescent="0.25">
      <c r="A51" s="1">
        <v>9</v>
      </c>
      <c r="B51" s="1" t="s">
        <v>51</v>
      </c>
      <c r="C51" s="1">
        <f>Utilisent!C51+'N''utilisent pas'!C51</f>
        <v>438795</v>
      </c>
      <c r="D51" s="1">
        <f>(Utilisent!$C51*Utilisent!D51+'N''utilisent pas'!$C51*'N''utilisent pas'!D51)/(Utilisent!$C51+'N''utilisent pas'!$C51)</f>
        <v>638.95741874907412</v>
      </c>
      <c r="E51" s="1">
        <f>(Utilisent!$C51*Utilisent!E51+'N''utilisent pas'!$C51*'N''utilisent pas'!E51)/(Utilisent!$C51+'N''utilisent pas'!$C51)</f>
        <v>1635.4110387525</v>
      </c>
      <c r="F51" s="1">
        <f>(Utilisent!$C51*Utilisent!F51+'N''utilisent pas'!$C51*'N''utilisent pas'!F51)/(Utilisent!$C51+'N''utilisent pas'!$C51)</f>
        <v>1504.6390184938298</v>
      </c>
      <c r="G51" s="1">
        <f>(Utilisent!$C51*Utilisent!G51+'N''utilisent pas'!$C51*'N''utilisent pas'!G51)/(Utilisent!$C51+'N''utilisent pas'!$C51)</f>
        <v>1213.5487712882791</v>
      </c>
      <c r="H51" s="1">
        <f>(Utilisent!$C51*Utilisent!H51+'N''utilisent pas'!$C51*'N''utilisent pas'!H51)/(Utilisent!$C51+'N''utilisent pas'!$C51)</f>
        <v>39838.094415250853</v>
      </c>
      <c r="I51" s="1">
        <f>(Utilisent!$C51*Utilisent!I51+'N''utilisent pas'!$C51*'N''utilisent pas'!I51)/(Utilisent!$C51+'N''utilisent pas'!$C51)</f>
        <v>47328.633263824791</v>
      </c>
      <c r="J51" s="1">
        <f>(Utilisent!$C51*Utilisent!J51+'N''utilisent pas'!$C51*'N''utilisent pas'!J51)/(Utilisent!$C51+'N''utilisent pas'!$C51)</f>
        <v>28027.953575131894</v>
      </c>
      <c r="K51" s="4">
        <f t="shared" si="5"/>
        <v>1.350044095267495</v>
      </c>
      <c r="L51" s="4">
        <f>K51</f>
        <v>1.350044095267495</v>
      </c>
      <c r="M51" s="4">
        <f>K52</f>
        <v>0.90186186665451074</v>
      </c>
      <c r="N51" s="4">
        <f t="shared" si="3"/>
        <v>3.1791305066987574</v>
      </c>
      <c r="O51" s="4">
        <f>N51</f>
        <v>3.1791305066987574</v>
      </c>
      <c r="P51" s="4">
        <f>N52</f>
        <v>5.1257666447784507</v>
      </c>
      <c r="Q51" s="4">
        <f t="shared" si="4"/>
        <v>4.5291746019662522</v>
      </c>
      <c r="R51" s="4">
        <f>Q51</f>
        <v>4.5291746019662522</v>
      </c>
      <c r="S51" s="4">
        <f>Q52</f>
        <v>6.0276285114329617</v>
      </c>
    </row>
    <row r="52" spans="1:19" ht="13.5" hidden="1" customHeight="1" x14ac:dyDescent="0.25">
      <c r="A52" s="1">
        <v>9</v>
      </c>
      <c r="B52" s="1" t="s">
        <v>52</v>
      </c>
      <c r="C52" s="1">
        <f>Utilisent!C52+'N''utilisent pas'!C52</f>
        <v>103129</v>
      </c>
      <c r="D52" s="1">
        <f>(Utilisent!$C52*Utilisent!D52+'N''utilisent pas'!$C52*'N''utilisent pas'!D52)/(Utilisent!$C52+'N''utilisent pas'!$C52)</f>
        <v>407.43661627670195</v>
      </c>
      <c r="E52" s="1">
        <f>(Utilisent!$C52*Utilisent!E52+'N''utilisent pas'!$C52*'N''utilisent pas'!E52)/(Utilisent!$C52+'N''utilisent pas'!$C52)</f>
        <v>778.1881190477244</v>
      </c>
      <c r="F52" s="1">
        <f>(Utilisent!$C52*Utilisent!F52+'N''utilisent pas'!$C52*'N''utilisent pas'!F52)/(Utilisent!$C52+'N''utilisent pas'!$C52)</f>
        <v>2315.6816967099453</v>
      </c>
      <c r="G52" s="1">
        <f>(Utilisent!$C52*Utilisent!G52+'N''utilisent pas'!$C52*'N''utilisent pas'!G52)/(Utilisent!$C52+'N''utilisent pas'!$C52)</f>
        <v>1673.7019986783816</v>
      </c>
      <c r="H52" s="1">
        <f>(Utilisent!$C52*Utilisent!H52+'N''utilisent pas'!$C52*'N''utilisent pas'!H52)/(Utilisent!$C52+'N''utilisent pas'!$C52)</f>
        <v>37186.118836930269</v>
      </c>
      <c r="I52" s="1">
        <f>(Utilisent!$C52*Utilisent!I52+'N''utilisent pas'!$C52*'N''utilisent pas'!I52)/(Utilisent!$C52+'N''utilisent pas'!$C52)</f>
        <v>45177.27507296687</v>
      </c>
      <c r="J52" s="1">
        <f>(Utilisent!$C52*Utilisent!J52+'N''utilisent pas'!$C52*'N''utilisent pas'!J52)/(Utilisent!$C52+'N''utilisent pas'!$C52)</f>
        <v>28365.868388135248</v>
      </c>
      <c r="K52" s="4">
        <f t="shared" si="5"/>
        <v>0.90186186665451074</v>
      </c>
      <c r="L52" s="4"/>
      <c r="M52" s="4"/>
      <c r="N52" s="4">
        <f t="shared" si="3"/>
        <v>5.1257666447784507</v>
      </c>
      <c r="O52" s="4"/>
      <c r="P52" s="4"/>
      <c r="Q52" s="4">
        <f t="shared" si="4"/>
        <v>6.0276285114329617</v>
      </c>
      <c r="R52" s="4"/>
      <c r="S52" s="4"/>
    </row>
    <row r="53" spans="1:19" hidden="1" x14ac:dyDescent="0.25">
      <c r="A53" s="1">
        <v>9</v>
      </c>
      <c r="B53" s="1" t="s">
        <v>67</v>
      </c>
      <c r="C53" s="1">
        <f>Utilisent!C53+'N''utilisent pas'!C53</f>
        <v>310468</v>
      </c>
      <c r="D53" s="1">
        <f>(Utilisent!$C53*Utilisent!D53+'N''utilisent pas'!$C53*'N''utilisent pas'!D53)/(Utilisent!$C53+'N''utilisent pas'!$C53)</f>
        <v>959.55216576265491</v>
      </c>
      <c r="E53" s="1">
        <f>(Utilisent!$C53*Utilisent!E53+'N''utilisent pas'!$C53*'N''utilisent pas'!E53)/(Utilisent!$C53+'N''utilisent pas'!$C53)</f>
        <v>1608.3875769964818</v>
      </c>
      <c r="F53" s="1">
        <f>(Utilisent!$C53*Utilisent!F53+'N''utilisent pas'!$C53*'N''utilisent pas'!F53)/(Utilisent!$C53+'N''utilisent pas'!$C53)</f>
        <v>1293.9612347810403</v>
      </c>
      <c r="G53" s="1">
        <f>(Utilisent!$C53*Utilisent!G53+'N''utilisent pas'!$C53*'N''utilisent pas'!G53)/(Utilisent!$C53+'N''utilisent pas'!$C53)</f>
        <v>1191.5741938695901</v>
      </c>
      <c r="H53" s="1">
        <f>(Utilisent!$C53*Utilisent!H53+'N''utilisent pas'!$C53*'N''utilisent pas'!H53)/(Utilisent!$C53+'N''utilisent pas'!$C53)</f>
        <v>30717.141606743393</v>
      </c>
      <c r="I53" s="1">
        <f>(Utilisent!$C53*Utilisent!I53+'N''utilisent pas'!$C53*'N''utilisent pas'!I53)/(Utilisent!$C53+'N''utilisent pas'!$C53)</f>
        <v>41535.294751794063</v>
      </c>
      <c r="J53" s="1">
        <f>(Utilisent!$C53*Utilisent!J53+'N''utilisent pas'!$C53*'N''utilisent pas'!J53)/(Utilisent!$C53+'N''utilisent pas'!$C53)</f>
        <v>27751.021145496477</v>
      </c>
      <c r="K53" s="4">
        <f t="shared" si="5"/>
        <v>2.3102091161185472</v>
      </c>
      <c r="L53" s="4">
        <f>K53</f>
        <v>2.3102091161185472</v>
      </c>
      <c r="M53" s="4">
        <f>K54</f>
        <v>0.48861473085446289</v>
      </c>
      <c r="N53" s="4">
        <f t="shared" si="3"/>
        <v>3.1153293662979227</v>
      </c>
      <c r="O53" s="4">
        <f>N53</f>
        <v>3.1153293662979227</v>
      </c>
      <c r="P53" s="4">
        <f>N54</f>
        <v>2.6916084338771675</v>
      </c>
      <c r="Q53" s="4">
        <f t="shared" si="4"/>
        <v>5.4255384824164699</v>
      </c>
      <c r="R53" s="4">
        <f>Q53</f>
        <v>5.4255384824164699</v>
      </c>
      <c r="S53" s="4">
        <f>Q54</f>
        <v>3.1802231647316304</v>
      </c>
    </row>
    <row r="54" spans="1:19" hidden="1" x14ac:dyDescent="0.25">
      <c r="A54" s="1">
        <v>9</v>
      </c>
      <c r="B54" s="1" t="s">
        <v>54</v>
      </c>
      <c r="C54" s="1">
        <f>Utilisent!C54+'N''utilisent pas'!C54</f>
        <v>1638638</v>
      </c>
      <c r="D54" s="1">
        <f>(Utilisent!$C54*Utilisent!D54+'N''utilisent pas'!$C54*'N''utilisent pas'!D54)/(Utilisent!$C54+'N''utilisent pas'!$C54)</f>
        <v>209.27967289907838</v>
      </c>
      <c r="E54" s="1">
        <f>(Utilisent!$C54*Utilisent!E54+'N''utilisent pas'!$C54*'N''utilisent pas'!E54)/(Utilisent!$C54+'N''utilisent pas'!$C54)</f>
        <v>745.7176398918258</v>
      </c>
      <c r="F54" s="1">
        <f>(Utilisent!$C54*Utilisent!F54+'N''utilisent pas'!$C54*'N''utilisent pas'!F54)/(Utilisent!$C54+'N''utilisent pas'!$C54)</f>
        <v>1152.8488542069692</v>
      </c>
      <c r="G54" s="1">
        <f>(Utilisent!$C54*Utilisent!G54+'N''utilisent pas'!$C54*'N''utilisent pas'!G54)/(Utilisent!$C54+'N''utilisent pas'!$C54)</f>
        <v>1224.6970609287384</v>
      </c>
      <c r="H54" s="1">
        <f>(Utilisent!$C54*Utilisent!H54+'N''utilisent pas'!$C54*'N''utilisent pas'!H54)/(Utilisent!$C54+'N''utilisent pas'!$C54)</f>
        <v>36660.251945397162</v>
      </c>
      <c r="I54" s="1">
        <f>(Utilisent!$C54*Utilisent!I54+'N''utilisent pas'!$C54*'N''utilisent pas'!I54)/(Utilisent!$C54+'N''utilisent pas'!$C54)</f>
        <v>42831.224620080822</v>
      </c>
      <c r="J54" s="1">
        <f>(Utilisent!$C54*Utilisent!J54+'N''utilisent pas'!$C54*'N''utilisent pas'!J54)/(Utilisent!$C54+'N''utilisent pas'!$C54)</f>
        <v>28071.194596366007</v>
      </c>
      <c r="K54" s="4">
        <f t="shared" si="5"/>
        <v>0.48861473085446289</v>
      </c>
      <c r="L54" s="4"/>
      <c r="M54" s="4"/>
      <c r="N54" s="4">
        <f t="shared" si="3"/>
        <v>2.6916084338771675</v>
      </c>
      <c r="O54" s="4"/>
      <c r="P54" s="4"/>
      <c r="Q54" s="4">
        <f t="shared" si="4"/>
        <v>3.1802231647316304</v>
      </c>
      <c r="R54" s="4"/>
      <c r="S54" s="4"/>
    </row>
    <row r="55" spans="1:19" ht="13.5" hidden="1" customHeight="1" x14ac:dyDescent="0.25">
      <c r="A55" s="1">
        <v>10</v>
      </c>
      <c r="B55" s="1" t="s">
        <v>55</v>
      </c>
      <c r="C55" s="1">
        <f>Utilisent!C55+'N''utilisent pas'!C55</f>
        <v>371263</v>
      </c>
      <c r="D55" s="1">
        <f>(Utilisent!$C55*Utilisent!D55+'N''utilisent pas'!$C55*'N''utilisent pas'!D55)/(Utilisent!$C55+'N''utilisent pas'!$C55)</f>
        <v>792.62634046484573</v>
      </c>
      <c r="E55" s="1">
        <f>(Utilisent!$C55*Utilisent!E55+'N''utilisent pas'!$C55*'N''utilisent pas'!E55)/(Utilisent!$C55+'N''utilisent pas'!$C55)</f>
        <v>1751.0464035313271</v>
      </c>
      <c r="F55" s="1">
        <f>(Utilisent!$C55*Utilisent!F55+'N''utilisent pas'!$C55*'N''utilisent pas'!F55)/(Utilisent!$C55+'N''utilisent pas'!$C55)</f>
        <v>1428.321012759149</v>
      </c>
      <c r="G55" s="1">
        <f>(Utilisent!$C55*Utilisent!G55+'N''utilisent pas'!$C55*'N''utilisent pas'!G55)/(Utilisent!$C55+'N''utilisent pas'!$C55)</f>
        <v>1395.738958129027</v>
      </c>
      <c r="H55" s="1">
        <f>(Utilisent!$C55*Utilisent!H55+'N''utilisent pas'!$C55*'N''utilisent pas'!H55)/(Utilisent!$C55+'N''utilisent pas'!$C55)</f>
        <v>47874.579713133688</v>
      </c>
      <c r="I55" s="1">
        <f>(Utilisent!$C55*Utilisent!I55+'N''utilisent pas'!$C55*'N''utilisent pas'!I55)/(Utilisent!$C55+'N''utilisent pas'!$C55)</f>
        <v>72700.649935490481</v>
      </c>
      <c r="J55" s="1">
        <f>(Utilisent!$C55*Utilisent!J55+'N''utilisent pas'!$C55*'N''utilisent pas'!J55)/(Utilisent!$C55+'N''utilisent pas'!$C55)</f>
        <v>44895.422581835519</v>
      </c>
      <c r="K55" s="4">
        <f t="shared" si="5"/>
        <v>1.0902603225255447</v>
      </c>
      <c r="L55" s="4">
        <f>K55</f>
        <v>1.0902603225255447</v>
      </c>
      <c r="M55" s="4">
        <f>K56</f>
        <v>1.1091123204059949</v>
      </c>
      <c r="N55" s="4">
        <f t="shared" si="3"/>
        <v>1.9646605828511052</v>
      </c>
      <c r="O55" s="4">
        <f>N55</f>
        <v>1.9646605828511052</v>
      </c>
      <c r="P55" s="4">
        <f>N56</f>
        <v>2.2954385449498975</v>
      </c>
      <c r="Q55" s="4">
        <f t="shared" si="4"/>
        <v>3.0549209053766502</v>
      </c>
      <c r="R55" s="4">
        <f>Q55</f>
        <v>3.0549209053766502</v>
      </c>
      <c r="S55" s="4">
        <f>Q56</f>
        <v>3.4045508653558922</v>
      </c>
    </row>
    <row r="56" spans="1:19" ht="13.5" hidden="1" customHeight="1" x14ac:dyDescent="0.25">
      <c r="A56" s="1">
        <v>10</v>
      </c>
      <c r="B56" s="1" t="s">
        <v>58</v>
      </c>
      <c r="C56" s="1">
        <f>Utilisent!C56+'N''utilisent pas'!C56</f>
        <v>88204</v>
      </c>
      <c r="D56" s="1">
        <f>(Utilisent!$C56*Utilisent!D56+'N''utilisent pas'!$C56*'N''utilisent pas'!D56)/(Utilisent!$C56+'N''utilisent pas'!$C56)</f>
        <v>804.30626728946538</v>
      </c>
      <c r="E56" s="1">
        <f>(Utilisent!$C56*Utilisent!E56+'N''utilisent pas'!$C56*'N''utilisent pas'!E56)/(Utilisent!$C56+'N''utilisent pas'!$C56)</f>
        <v>1217.9504622101626</v>
      </c>
      <c r="F56" s="1">
        <f>(Utilisent!$C56*Utilisent!F56+'N''utilisent pas'!$C56*'N''utilisent pas'!F56)/(Utilisent!$C56+'N''utilisent pas'!$C56)</f>
        <v>1664.6065271416262</v>
      </c>
      <c r="G56" s="1">
        <f>(Utilisent!$C56*Utilisent!G56+'N''utilisent pas'!$C56*'N''utilisent pas'!G56)/(Utilisent!$C56+'N''utilisent pas'!$C56)</f>
        <v>1375.0541690283148</v>
      </c>
      <c r="H56" s="1">
        <f>(Utilisent!$C56*Utilisent!H56+'N''utilisent pas'!$C56*'N''utilisent pas'!H56)/(Utilisent!$C56+'N''utilisent pas'!$C56)</f>
        <v>49911.458081833021</v>
      </c>
      <c r="I56" s="1">
        <f>(Utilisent!$C56*Utilisent!I56+'N''utilisent pas'!$C56*'N''utilisent pas'!I56)/(Utilisent!$C56+'N''utilisent pas'!$C56)</f>
        <v>72518.017561561835</v>
      </c>
      <c r="J56" s="1">
        <f>(Utilisent!$C56*Utilisent!J56+'N''utilisent pas'!$C56*'N''utilisent pas'!J56)/(Utilisent!$C56+'N''utilisent pas'!$C56)</f>
        <v>44303.949526098593</v>
      </c>
      <c r="K56" s="4">
        <f t="shared" si="5"/>
        <v>1.1091123204059949</v>
      </c>
      <c r="L56" s="4"/>
      <c r="M56" s="4"/>
      <c r="N56" s="4">
        <f t="shared" si="3"/>
        <v>2.2954385449498975</v>
      </c>
      <c r="O56" s="4"/>
      <c r="P56" s="4"/>
      <c r="Q56" s="4">
        <f t="shared" si="4"/>
        <v>3.4045508653558922</v>
      </c>
      <c r="R56" s="4"/>
      <c r="S56" s="4"/>
    </row>
    <row r="57" spans="1:19" hidden="1" x14ac:dyDescent="0.25">
      <c r="A57" s="1">
        <v>10</v>
      </c>
      <c r="B57" s="1" t="s">
        <v>68</v>
      </c>
      <c r="C57" s="1">
        <f>Utilisent!C57+'N''utilisent pas'!C57</f>
        <v>221454</v>
      </c>
      <c r="D57" s="1">
        <f>(Utilisent!$C57*Utilisent!D57+'N''utilisent pas'!$C57*'N''utilisent pas'!D57)/(Utilisent!$C57+'N''utilisent pas'!$C57)</f>
        <v>1228.8445959883315</v>
      </c>
      <c r="E57" s="1">
        <f>(Utilisent!$C57*Utilisent!E57+'N''utilisent pas'!$C57*'N''utilisent pas'!E57)/(Utilisent!$C57+'N''utilisent pas'!$C57)</f>
        <v>1765.3295520805532</v>
      </c>
      <c r="F57" s="1">
        <f>(Utilisent!$C57*Utilisent!F57+'N''utilisent pas'!$C57*'N''utilisent pas'!F57)/(Utilisent!$C57+'N''utilisent pas'!$C57)</f>
        <v>1770.4961028475439</v>
      </c>
      <c r="G57" s="1">
        <f>(Utilisent!$C57*Utilisent!G57+'N''utilisent pas'!$C57*'N''utilisent pas'!G57)/(Utilisent!$C57+'N''utilisent pas'!$C57)</f>
        <v>1682.6135822017143</v>
      </c>
      <c r="H57" s="1">
        <f>(Utilisent!$C57*Utilisent!H57+'N''utilisent pas'!$C57*'N''utilisent pas'!H57)/(Utilisent!$C57+'N''utilisent pas'!$C57)</f>
        <v>45640.424280365223</v>
      </c>
      <c r="I57" s="1">
        <f>(Utilisent!$C57*Utilisent!I57+'N''utilisent pas'!$C57*'N''utilisent pas'!I57)/(Utilisent!$C57+'N''utilisent pas'!$C57)</f>
        <v>71064.863172487283</v>
      </c>
      <c r="J57" s="1">
        <f>(Utilisent!$C57*Utilisent!J57+'N''utilisent pas'!$C57*'N''utilisent pas'!J57)/(Utilisent!$C57+'N''utilisent pas'!$C57)</f>
        <v>46042.216189366642</v>
      </c>
      <c r="K57" s="4">
        <f t="shared" si="5"/>
        <v>1.7291873101981543</v>
      </c>
      <c r="L57" s="4">
        <f>K57</f>
        <v>1.7291873101981543</v>
      </c>
      <c r="M57" s="4">
        <f>K58</f>
        <v>0.43454424423938598</v>
      </c>
      <c r="N57" s="4">
        <f t="shared" si="3"/>
        <v>2.491380442892333</v>
      </c>
      <c r="O57" s="4">
        <f>N57</f>
        <v>2.491380442892333</v>
      </c>
      <c r="P57" s="4">
        <f>N58</f>
        <v>1.5770957099227354</v>
      </c>
      <c r="Q57" s="4">
        <f t="shared" si="4"/>
        <v>4.2205677530904868</v>
      </c>
      <c r="R57" s="4">
        <f>Q57</f>
        <v>4.2205677530904868</v>
      </c>
      <c r="S57" s="4">
        <f>Q58</f>
        <v>2.0116399541621215</v>
      </c>
    </row>
    <row r="58" spans="1:19" hidden="1" x14ac:dyDescent="0.25">
      <c r="A58" s="1">
        <v>10</v>
      </c>
      <c r="B58" s="1" t="s">
        <v>57</v>
      </c>
      <c r="C58" s="1">
        <f>Utilisent!C58+'N''utilisent pas'!C58</f>
        <v>1813073</v>
      </c>
      <c r="D58" s="1">
        <f>(Utilisent!$C58*Utilisent!D58+'N''utilisent pas'!$C58*'N''utilisent pas'!D58)/(Utilisent!$C58+'N''utilisent pas'!$C58)</f>
        <v>312.00288683356928</v>
      </c>
      <c r="E58" s="1">
        <f>(Utilisent!$C58*Utilisent!E58+'N''utilisent pas'!$C58*'N''utilisent pas'!E58)/(Utilisent!$C58+'N''utilisent pas'!$C58)</f>
        <v>1216.2380080194582</v>
      </c>
      <c r="F58" s="1">
        <f>(Utilisent!$C58*Utilisent!F58+'N''utilisent pas'!$C58*'N''utilisent pas'!F58)/(Utilisent!$C58+'N''utilisent pas'!$C58)</f>
        <v>1132.3551533170485</v>
      </c>
      <c r="G58" s="1">
        <f>(Utilisent!$C58*Utilisent!G58+'N''utilisent pas'!$C58*'N''utilisent pas'!G58)/(Utilisent!$C58+'N''utilisent pas'!$C58)</f>
        <v>1192.9117335956375</v>
      </c>
      <c r="H58" s="1">
        <f>(Utilisent!$C58*Utilisent!H58+'N''utilisent pas'!$C58*'N''utilisent pas'!H58)/(Utilisent!$C58+'N''utilisent pas'!$C58)</f>
        <v>44462.765644070765</v>
      </c>
      <c r="I58" s="1">
        <f>(Utilisent!$C58*Utilisent!I58+'N''utilisent pas'!$C58*'N''utilisent pas'!I58)/(Utilisent!$C58+'N''utilisent pas'!$C58)</f>
        <v>71800.027493101501</v>
      </c>
      <c r="J58" s="1">
        <f>(Utilisent!$C58*Utilisent!J58+'N''utilisent pas'!$C58*'N''utilisent pas'!J58)/(Utilisent!$C58+'N''utilisent pas'!$C58)</f>
        <v>47445.634676044487</v>
      </c>
      <c r="K58" s="4">
        <f t="shared" si="5"/>
        <v>0.43454424423938598</v>
      </c>
      <c r="L58" s="4"/>
      <c r="M58" s="4"/>
      <c r="N58" s="4">
        <f t="shared" si="3"/>
        <v>1.5770957099227354</v>
      </c>
      <c r="O58" s="4"/>
      <c r="P58" s="4"/>
      <c r="Q58" s="4">
        <f t="shared" si="4"/>
        <v>2.0116399541621215</v>
      </c>
      <c r="R58" s="4"/>
      <c r="S58" s="4"/>
    </row>
    <row r="61" spans="1:19" x14ac:dyDescent="0.25">
      <c r="D61" s="8">
        <f>D4/(D4+F4)</f>
        <v>0.28367438084671398</v>
      </c>
      <c r="F61" s="8">
        <f>F4/(D4+F4)</f>
        <v>0.71632561915328608</v>
      </c>
    </row>
    <row r="66" spans="15:15" x14ac:dyDescent="0.25">
      <c r="O66" s="3">
        <f>6/1.3</f>
        <v>4.615384615384615</v>
      </c>
    </row>
  </sheetData>
  <mergeCells count="3">
    <mergeCell ref="D2:E2"/>
    <mergeCell ref="F2:G2"/>
    <mergeCell ref="A1:D1"/>
  </mergeCells>
  <phoneticPr fontId="0" type="noConversion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A38" workbookViewId="0">
      <selection activeCell="P2" activeCellId="2" sqref="B2:B30 F2:L30 P2:P30"/>
    </sheetView>
  </sheetViews>
  <sheetFormatPr baseColWidth="10" defaultColWidth="11" defaultRowHeight="13.2" x14ac:dyDescent="0.25"/>
  <cols>
    <col min="1" max="1" width="11" style="5"/>
    <col min="2" max="2" width="12.109375" style="5" customWidth="1"/>
    <col min="3" max="3" width="10.109375" style="6" customWidth="1"/>
    <col min="4" max="4" width="7.109375" style="5" customWidth="1"/>
    <col min="5" max="5" width="7.77734375" style="5" bestFit="1" customWidth="1"/>
    <col min="6" max="10" width="5" style="5" bestFit="1" customWidth="1"/>
    <col min="11" max="11" width="4.21875" style="5" bestFit="1" customWidth="1"/>
    <col min="12" max="18" width="5" style="5" bestFit="1" customWidth="1"/>
    <col min="19" max="20" width="4.21875" style="5" bestFit="1" customWidth="1"/>
    <col min="21" max="23" width="5" style="5" bestFit="1" customWidth="1"/>
    <col min="24" max="24" width="6.77734375" style="5" bestFit="1" customWidth="1"/>
    <col min="25" max="25" width="9" style="5" bestFit="1" customWidth="1"/>
    <col min="26" max="28" width="11.44140625" customWidth="1"/>
    <col min="29" max="16384" width="11" style="5"/>
  </cols>
  <sheetData>
    <row r="1" spans="1:28" x14ac:dyDescent="0.25">
      <c r="C1" s="6" t="s">
        <v>76</v>
      </c>
      <c r="D1" s="5" t="s">
        <v>77</v>
      </c>
      <c r="E1" s="5" t="s">
        <v>78</v>
      </c>
      <c r="F1" s="5" t="s">
        <v>79</v>
      </c>
      <c r="G1" s="5" t="s">
        <v>80</v>
      </c>
      <c r="H1" s="5" t="s">
        <v>81</v>
      </c>
      <c r="I1" s="5" t="s">
        <v>82</v>
      </c>
      <c r="J1" s="5" t="s">
        <v>83</v>
      </c>
      <c r="K1" s="5" t="s">
        <v>84</v>
      </c>
      <c r="L1" s="5" t="s">
        <v>85</v>
      </c>
      <c r="M1" s="5" t="s">
        <v>86</v>
      </c>
      <c r="N1" s="5" t="s">
        <v>87</v>
      </c>
      <c r="O1" s="5" t="s">
        <v>88</v>
      </c>
      <c r="P1" s="5" t="s">
        <v>89</v>
      </c>
      <c r="Q1" s="5" t="s">
        <v>90</v>
      </c>
      <c r="R1" s="5" t="s">
        <v>91</v>
      </c>
      <c r="S1" s="5" t="s">
        <v>92</v>
      </c>
      <c r="T1" s="5" t="s">
        <v>93</v>
      </c>
      <c r="U1" s="5" t="s">
        <v>94</v>
      </c>
      <c r="V1" s="5" t="s">
        <v>95</v>
      </c>
      <c r="W1" s="5" t="s">
        <v>96</v>
      </c>
      <c r="X1" s="5" t="s">
        <v>97</v>
      </c>
      <c r="Y1" s="5" t="s">
        <v>98</v>
      </c>
      <c r="Z1" s="5" t="s">
        <v>126</v>
      </c>
      <c r="AA1" s="5" t="s">
        <v>127</v>
      </c>
      <c r="AB1" s="5"/>
    </row>
    <row r="2" spans="1:28" x14ac:dyDescent="0.25">
      <c r="F2" s="5" t="s">
        <v>128</v>
      </c>
      <c r="G2" s="5" t="s">
        <v>129</v>
      </c>
      <c r="H2" s="5" t="s">
        <v>130</v>
      </c>
      <c r="I2" s="5" t="s">
        <v>131</v>
      </c>
      <c r="J2" s="5" t="s">
        <v>132</v>
      </c>
      <c r="P2" s="5" t="s">
        <v>18</v>
      </c>
      <c r="Z2" s="5"/>
      <c r="AA2" s="5"/>
      <c r="AB2" s="5"/>
    </row>
    <row r="3" spans="1:28" hidden="1" x14ac:dyDescent="0.25">
      <c r="B3" s="5" t="s">
        <v>99</v>
      </c>
      <c r="C3" s="6">
        <v>24918383</v>
      </c>
      <c r="D3" s="5">
        <v>38122.118197934171</v>
      </c>
      <c r="E3" s="5">
        <v>27705.044839996797</v>
      </c>
      <c r="F3" s="5">
        <v>423.81631405434496</v>
      </c>
      <c r="G3" s="5">
        <v>498.85789631993742</v>
      </c>
      <c r="H3" s="5">
        <v>193.97255935347005</v>
      </c>
      <c r="I3" s="5">
        <v>390.76169374072146</v>
      </c>
      <c r="J3" s="5">
        <v>49.423337745470882</v>
      </c>
      <c r="K3" s="5">
        <v>4360.7190002710331</v>
      </c>
      <c r="L3" s="5">
        <v>1855.0095642831238</v>
      </c>
      <c r="M3" s="5">
        <v>69.614972727564222</v>
      </c>
      <c r="N3" s="5">
        <v>29.838700471455152</v>
      </c>
      <c r="O3" s="5">
        <v>123.39495564555696</v>
      </c>
      <c r="P3" s="5">
        <v>986.84601813753284</v>
      </c>
      <c r="Q3" s="5">
        <v>381.69644268450315</v>
      </c>
      <c r="R3" s="5">
        <v>127.20190135451406</v>
      </c>
      <c r="S3" s="5">
        <v>538.2315232140063</v>
      </c>
      <c r="T3" s="5">
        <v>4242.317369262285</v>
      </c>
      <c r="U3" s="5">
        <v>614.03538328723016</v>
      </c>
      <c r="V3" s="5">
        <v>1512.4650760043298</v>
      </c>
      <c r="W3" s="5">
        <v>37.343294421712677</v>
      </c>
      <c r="X3" s="5">
        <v>30391.445431110038</v>
      </c>
      <c r="Y3" s="5">
        <v>19124.539550339203</v>
      </c>
      <c r="Z3" s="5"/>
      <c r="AA3" s="5"/>
      <c r="AB3" s="5"/>
    </row>
    <row r="4" spans="1:28" hidden="1" x14ac:dyDescent="0.25">
      <c r="Z4" s="5"/>
      <c r="AA4" s="5"/>
      <c r="AB4" s="5"/>
    </row>
    <row r="5" spans="1:28" hidden="1" x14ac:dyDescent="0.25">
      <c r="A5" s="12" t="s">
        <v>100</v>
      </c>
      <c r="B5" s="5" t="s">
        <v>101</v>
      </c>
      <c r="C5" s="6">
        <v>436940</v>
      </c>
      <c r="D5" s="5">
        <v>37314.990328167565</v>
      </c>
      <c r="E5" s="5">
        <v>26885.449276005682</v>
      </c>
      <c r="F5" s="5">
        <v>35.0243688378267</v>
      </c>
      <c r="G5" s="5">
        <v>764.44803949724599</v>
      </c>
      <c r="H5" s="5">
        <v>196.4345037762622</v>
      </c>
      <c r="I5" s="5">
        <v>721.50202242870864</v>
      </c>
      <c r="J5" s="5">
        <v>20.685672632398042</v>
      </c>
      <c r="K5" s="5">
        <v>2868.1253194212632</v>
      </c>
      <c r="L5" s="5">
        <v>1278.5681191925664</v>
      </c>
      <c r="M5" s="5">
        <v>88.983482858058309</v>
      </c>
      <c r="N5" s="5">
        <v>20.990817961276147</v>
      </c>
      <c r="O5" s="5">
        <v>263.221949832929</v>
      </c>
      <c r="P5" s="5">
        <v>1143.9975061564521</v>
      </c>
      <c r="Q5" s="5">
        <v>293.46591403854075</v>
      </c>
      <c r="R5" s="5">
        <v>147.43998800750677</v>
      </c>
      <c r="S5" s="5">
        <v>251.57225019453472</v>
      </c>
      <c r="T5" s="5">
        <v>4518.415156405913</v>
      </c>
      <c r="U5" s="5">
        <v>682.2087086098777</v>
      </c>
      <c r="V5" s="5">
        <v>817.3555545383806</v>
      </c>
      <c r="W5" s="5">
        <v>2.2058291756305213</v>
      </c>
      <c r="X5" s="5">
        <v>26993.737526891564</v>
      </c>
      <c r="Y5" s="5">
        <v>15094.470389527167</v>
      </c>
      <c r="Z5" s="5"/>
      <c r="AA5" s="5"/>
      <c r="AB5" s="5"/>
    </row>
    <row r="6" spans="1:28" hidden="1" x14ac:dyDescent="0.25">
      <c r="A6" s="12"/>
      <c r="B6" s="5" t="s">
        <v>102</v>
      </c>
      <c r="C6" s="6">
        <v>896902</v>
      </c>
      <c r="D6" s="5">
        <v>53678.803988861844</v>
      </c>
      <c r="E6" s="5">
        <v>36888.332904492752</v>
      </c>
      <c r="F6" s="5">
        <v>478.92853898060787</v>
      </c>
      <c r="G6" s="5">
        <v>699.54035201457282</v>
      </c>
      <c r="H6" s="5">
        <v>187.33565845543882</v>
      </c>
      <c r="I6" s="5">
        <v>559.90933542349114</v>
      </c>
      <c r="J6" s="5">
        <v>25.168846897431383</v>
      </c>
      <c r="K6" s="5">
        <v>4433.0203078612385</v>
      </c>
      <c r="L6" s="5">
        <v>3489.093220887009</v>
      </c>
      <c r="M6" s="5">
        <v>133.54580545031675</v>
      </c>
      <c r="N6" s="5">
        <v>51.336662199437619</v>
      </c>
      <c r="O6" s="5">
        <v>108.70768306905325</v>
      </c>
      <c r="P6" s="5">
        <v>1251.4903439394714</v>
      </c>
      <c r="Q6" s="5">
        <v>344.38585281335082</v>
      </c>
      <c r="R6" s="5">
        <v>157.08935741028566</v>
      </c>
      <c r="S6" s="5">
        <v>763.97753094540985</v>
      </c>
      <c r="T6" s="5">
        <v>6633.9913839862074</v>
      </c>
      <c r="U6" s="5">
        <v>890.18355704413648</v>
      </c>
      <c r="V6" s="5">
        <v>3566.5723155930077</v>
      </c>
      <c r="W6" s="5">
        <v>14.279674925465658</v>
      </c>
      <c r="X6" s="5">
        <v>39956.689619378703</v>
      </c>
      <c r="Y6" s="5">
        <v>22391.159228098499</v>
      </c>
      <c r="Z6" s="5"/>
      <c r="AA6" s="5"/>
      <c r="AB6" s="5"/>
    </row>
    <row r="7" spans="1:28" hidden="1" x14ac:dyDescent="0.25">
      <c r="A7" s="12"/>
      <c r="B7" s="5" t="s">
        <v>103</v>
      </c>
      <c r="C7" s="6">
        <v>2540302</v>
      </c>
      <c r="D7" s="5">
        <v>68932.480164006047</v>
      </c>
      <c r="E7" s="5">
        <v>45040.180442704994</v>
      </c>
      <c r="F7" s="5">
        <v>541.251245460831</v>
      </c>
      <c r="G7" s="5">
        <v>600.36995185683588</v>
      </c>
      <c r="H7" s="5">
        <v>189.46867444107033</v>
      </c>
      <c r="I7" s="5">
        <v>294.61085524477016</v>
      </c>
      <c r="J7" s="5">
        <v>60.479099012637086</v>
      </c>
      <c r="K7" s="5">
        <v>5118.9814925817764</v>
      </c>
      <c r="L7" s="5">
        <v>3149.7142292530575</v>
      </c>
      <c r="M7" s="5">
        <v>95.881513678294951</v>
      </c>
      <c r="N7" s="5">
        <v>56.098927056704291</v>
      </c>
      <c r="O7" s="5">
        <v>186.12201367790126</v>
      </c>
      <c r="P7" s="5">
        <v>1367.0605367661005</v>
      </c>
      <c r="Q7" s="5">
        <v>667.9658163871851</v>
      </c>
      <c r="R7" s="5">
        <v>285.89987896714638</v>
      </c>
      <c r="S7" s="5">
        <v>1256.3723003879068</v>
      </c>
      <c r="T7" s="5">
        <v>7293.8262488074288</v>
      </c>
      <c r="U7" s="5">
        <v>841.39059670070719</v>
      </c>
      <c r="V7" s="5">
        <v>4676.5928184916593</v>
      </c>
      <c r="W7" s="5">
        <v>49.277949393418581</v>
      </c>
      <c r="X7" s="5">
        <v>55049.169375530939</v>
      </c>
      <c r="Y7" s="5">
        <v>31696.837751574418</v>
      </c>
      <c r="Z7" s="5"/>
      <c r="AA7" s="5"/>
      <c r="AB7" s="5"/>
    </row>
    <row r="8" spans="1:28" hidden="1" x14ac:dyDescent="0.25">
      <c r="A8" s="12"/>
      <c r="B8" s="5" t="s">
        <v>104</v>
      </c>
      <c r="C8" s="6">
        <v>3720736</v>
      </c>
      <c r="D8" s="5">
        <v>47847.67314169107</v>
      </c>
      <c r="E8" s="5">
        <v>34214.97217167927</v>
      </c>
      <c r="F8" s="5">
        <v>445.93201300292719</v>
      </c>
      <c r="G8" s="5">
        <v>553.25366237195249</v>
      </c>
      <c r="H8" s="5">
        <v>191.75646173767768</v>
      </c>
      <c r="I8" s="5">
        <v>315.28298445253853</v>
      </c>
      <c r="J8" s="5">
        <v>46.212184282894562</v>
      </c>
      <c r="K8" s="5">
        <v>4631.6652339944649</v>
      </c>
      <c r="L8" s="5">
        <v>2747.9192066972773</v>
      </c>
      <c r="M8" s="5">
        <v>149.41945787070085</v>
      </c>
      <c r="N8" s="5">
        <v>52.984735041669182</v>
      </c>
      <c r="O8" s="5">
        <v>166.96486540297408</v>
      </c>
      <c r="P8" s="5">
        <v>1374.7009136498796</v>
      </c>
      <c r="Q8" s="5">
        <v>588.73567277280597</v>
      </c>
      <c r="R8" s="5">
        <v>176.34880762838321</v>
      </c>
      <c r="S8" s="5">
        <v>620.71458866202829</v>
      </c>
      <c r="T8" s="5">
        <v>6005.1078621245988</v>
      </c>
      <c r="U8" s="5">
        <v>798.97136227617341</v>
      </c>
      <c r="V8" s="5">
        <v>1643.5014161176714</v>
      </c>
      <c r="W8" s="5">
        <v>27.238018273803892</v>
      </c>
      <c r="X8" s="5">
        <v>35401.986286852924</v>
      </c>
      <c r="Y8" s="5">
        <v>20950.571956462376</v>
      </c>
      <c r="Z8" s="5"/>
      <c r="AA8" s="5"/>
      <c r="AB8" s="5"/>
    </row>
    <row r="9" spans="1:28" hidden="1" x14ac:dyDescent="0.25">
      <c r="A9" s="12"/>
      <c r="B9" s="5" t="s">
        <v>105</v>
      </c>
      <c r="C9" s="6">
        <v>3610500</v>
      </c>
      <c r="D9" s="5">
        <v>34576.182084482811</v>
      </c>
      <c r="E9" s="5">
        <v>26422.793410615534</v>
      </c>
      <c r="F9" s="5">
        <v>404.67866429883128</v>
      </c>
      <c r="G9" s="5">
        <v>427.95943420315831</v>
      </c>
      <c r="H9" s="5">
        <v>160.17525647417256</v>
      </c>
      <c r="I9" s="5">
        <v>238.6112809970918</v>
      </c>
      <c r="J9" s="5">
        <v>39.370127361861229</v>
      </c>
      <c r="K9" s="5">
        <v>4963.800123254794</v>
      </c>
      <c r="L9" s="5">
        <v>1539.0229261598115</v>
      </c>
      <c r="M9" s="5">
        <v>73.592354521534418</v>
      </c>
      <c r="N9" s="5">
        <v>36.259437554355351</v>
      </c>
      <c r="O9" s="5">
        <v>121.37941942667221</v>
      </c>
      <c r="P9" s="5">
        <v>1025.1267358044595</v>
      </c>
      <c r="Q9" s="5">
        <v>422.68560185569856</v>
      </c>
      <c r="R9" s="5">
        <v>138.06793050270045</v>
      </c>
      <c r="S9" s="5">
        <v>539.23442364215475</v>
      </c>
      <c r="T9" s="5">
        <v>4036.0468565827441</v>
      </c>
      <c r="U9" s="5">
        <v>594.43734963633847</v>
      </c>
      <c r="V9" s="5">
        <v>652.27840853067437</v>
      </c>
      <c r="W9" s="5">
        <v>17.733946121035867</v>
      </c>
      <c r="X9" s="5">
        <v>25824.907064395513</v>
      </c>
      <c r="Y9" s="5">
        <v>15872.985390389144</v>
      </c>
      <c r="Z9" s="5"/>
      <c r="AA9" s="5"/>
      <c r="AB9" s="5"/>
    </row>
    <row r="10" spans="1:28" hidden="1" x14ac:dyDescent="0.25">
      <c r="A10" s="12"/>
      <c r="B10" s="5" t="s">
        <v>106</v>
      </c>
      <c r="C10" s="6">
        <v>4256161</v>
      </c>
      <c r="D10" s="5">
        <v>34009.99247262979</v>
      </c>
      <c r="E10" s="5">
        <v>26566.211559061809</v>
      </c>
      <c r="F10" s="5">
        <v>392.40513348838084</v>
      </c>
      <c r="G10" s="5">
        <v>463.56836746244716</v>
      </c>
      <c r="H10" s="5">
        <v>169.11699301788633</v>
      </c>
      <c r="I10" s="5">
        <v>321.02863961208232</v>
      </c>
      <c r="J10" s="5">
        <v>67.379996597873074</v>
      </c>
      <c r="K10" s="5">
        <v>4883.2270720097695</v>
      </c>
      <c r="L10" s="5">
        <v>1948.9677486636431</v>
      </c>
      <c r="M10" s="5">
        <v>98.989634320694165</v>
      </c>
      <c r="N10" s="5">
        <v>31.383010760166261</v>
      </c>
      <c r="O10" s="5">
        <v>172.73447505392775</v>
      </c>
      <c r="P10" s="5">
        <v>1219.2483105831745</v>
      </c>
      <c r="Q10" s="5">
        <v>337.77609747375624</v>
      </c>
      <c r="R10" s="5">
        <v>112.56830630232271</v>
      </c>
      <c r="S10" s="5">
        <v>413.40310297472297</v>
      </c>
      <c r="T10" s="5">
        <v>4464.7105139772648</v>
      </c>
      <c r="U10" s="5">
        <v>712.08043552417291</v>
      </c>
      <c r="V10" s="5">
        <v>484.7162102185514</v>
      </c>
      <c r="W10" s="5">
        <v>22.244240984304867</v>
      </c>
      <c r="X10" s="5">
        <v>26741.999322863961</v>
      </c>
      <c r="Y10" s="5">
        <v>14808.85019810106</v>
      </c>
      <c r="Z10" s="5"/>
      <c r="AA10" s="5"/>
      <c r="AB10" s="5"/>
    </row>
    <row r="11" spans="1:28" hidden="1" x14ac:dyDescent="0.25">
      <c r="A11" s="12"/>
      <c r="B11" s="5" t="s">
        <v>107</v>
      </c>
      <c r="C11" s="6">
        <v>8249911</v>
      </c>
      <c r="D11" s="5">
        <v>28931.609385672189</v>
      </c>
      <c r="E11" s="5">
        <v>21109.269684543338</v>
      </c>
      <c r="F11" s="5">
        <v>433.97776203250424</v>
      </c>
      <c r="G11" s="5">
        <v>473.32676016959061</v>
      </c>
      <c r="H11" s="5">
        <v>234.00560448470299</v>
      </c>
      <c r="I11" s="5">
        <v>532.65564613727361</v>
      </c>
      <c r="J11" s="5">
        <v>51.115509699437972</v>
      </c>
      <c r="K11" s="5">
        <v>3514.2813941598606</v>
      </c>
      <c r="L11" s="5">
        <v>1193.5350528023878</v>
      </c>
      <c r="M11" s="5">
        <v>6.1956741109085902</v>
      </c>
      <c r="N11" s="5">
        <v>8.7599199676214674</v>
      </c>
      <c r="O11" s="5">
        <v>64.219447983620668</v>
      </c>
      <c r="P11" s="5">
        <v>597.51198663549224</v>
      </c>
      <c r="Q11" s="5">
        <v>243.46070079301464</v>
      </c>
      <c r="R11" s="5">
        <v>65.225320920431727</v>
      </c>
      <c r="S11" s="5">
        <v>353.70655695316009</v>
      </c>
      <c r="T11" s="5">
        <v>2575.4599996763623</v>
      </c>
      <c r="U11" s="5">
        <v>431.55347051016673</v>
      </c>
      <c r="V11" s="5">
        <v>1385.8125696143873</v>
      </c>
      <c r="W11" s="5">
        <v>63.637205892281742</v>
      </c>
      <c r="X11" s="5">
        <v>25974.651890305242</v>
      </c>
      <c r="Y11" s="5">
        <v>19248.080069712269</v>
      </c>
      <c r="Z11" s="5"/>
      <c r="AA11" s="5"/>
      <c r="AB11" s="5"/>
    </row>
    <row r="12" spans="1:28" hidden="1" x14ac:dyDescent="0.25">
      <c r="A12" s="12"/>
      <c r="B12" s="5" t="s">
        <v>108</v>
      </c>
      <c r="C12" s="6">
        <v>1197737</v>
      </c>
      <c r="D12" s="5">
        <v>19663.498626452954</v>
      </c>
      <c r="E12" s="5">
        <v>17425.846427842629</v>
      </c>
      <c r="F12" s="5">
        <v>302.50483356133714</v>
      </c>
      <c r="G12" s="5">
        <v>382.97626340147195</v>
      </c>
      <c r="H12" s="5">
        <v>126.87867159484931</v>
      </c>
      <c r="I12" s="5">
        <v>312.13357820623395</v>
      </c>
      <c r="J12" s="5">
        <v>19.816031399213685</v>
      </c>
      <c r="K12" s="5">
        <v>4569.501164231332</v>
      </c>
      <c r="L12" s="5">
        <v>503.34256852714742</v>
      </c>
      <c r="M12" s="5">
        <v>18.008524408947874</v>
      </c>
      <c r="N12" s="5">
        <v>9.9451298573893929</v>
      </c>
      <c r="O12" s="5">
        <v>48.068506391636895</v>
      </c>
      <c r="P12" s="5">
        <v>458.96159277036594</v>
      </c>
      <c r="Q12" s="5">
        <v>155.28858400466882</v>
      </c>
      <c r="R12" s="5">
        <v>55.290875125340527</v>
      </c>
      <c r="S12" s="5">
        <v>407.96525111940281</v>
      </c>
      <c r="T12" s="5">
        <v>1684.8749437480847</v>
      </c>
      <c r="U12" s="5">
        <v>291.84292666921033</v>
      </c>
      <c r="V12" s="5">
        <v>206.4049695383878</v>
      </c>
      <c r="W12" s="5">
        <v>5.4537114575236467</v>
      </c>
      <c r="X12" s="5">
        <v>13652.442640579693</v>
      </c>
      <c r="Y12" s="5">
        <v>10011.872741678682</v>
      </c>
      <c r="Z12" s="5"/>
      <c r="AA12" s="5"/>
      <c r="AB12" s="5"/>
    </row>
    <row r="13" spans="1:28" hidden="1" x14ac:dyDescent="0.25">
      <c r="Z13" s="5"/>
      <c r="AA13" s="5"/>
      <c r="AB13" s="5"/>
    </row>
    <row r="14" spans="1:28" hidden="1" x14ac:dyDescent="0.25">
      <c r="A14" s="12" t="s">
        <v>109</v>
      </c>
      <c r="B14" s="5" t="s">
        <v>110</v>
      </c>
      <c r="C14" s="6">
        <v>6029389</v>
      </c>
      <c r="D14" s="5">
        <v>35755.877961197184</v>
      </c>
      <c r="E14" s="5">
        <v>26733.859933295189</v>
      </c>
      <c r="F14" s="5">
        <v>142.44090308819014</v>
      </c>
      <c r="G14" s="5">
        <v>733.80315673343421</v>
      </c>
      <c r="H14" s="5">
        <v>239.59473559924561</v>
      </c>
      <c r="I14" s="5">
        <v>776.97281423374739</v>
      </c>
      <c r="J14" s="5">
        <v>106.39703325494506</v>
      </c>
      <c r="K14" s="5">
        <v>3530.6483801565714</v>
      </c>
      <c r="L14" s="5">
        <v>2093.183228499604</v>
      </c>
      <c r="M14" s="5">
        <v>101.93290961322947</v>
      </c>
      <c r="N14" s="5">
        <v>28.410569566833392</v>
      </c>
      <c r="O14" s="5">
        <v>197.53248091970846</v>
      </c>
      <c r="P14" s="5">
        <v>1242.525467653521</v>
      </c>
      <c r="Q14" s="5">
        <v>509.86915034674308</v>
      </c>
      <c r="R14" s="5">
        <v>118.23121285755492</v>
      </c>
      <c r="S14" s="5">
        <v>314.25100927473738</v>
      </c>
      <c r="T14" s="5">
        <v>4764.3121714953186</v>
      </c>
      <c r="U14" s="5">
        <v>665.33387608031273</v>
      </c>
      <c r="V14" s="5">
        <v>1065.7481927273227</v>
      </c>
      <c r="W14" s="5">
        <v>16.108472109197134</v>
      </c>
      <c r="X14" s="5">
        <v>28807.432674853124</v>
      </c>
      <c r="Y14" s="5">
        <v>17266.04580066073</v>
      </c>
      <c r="Z14" s="5"/>
      <c r="AA14" s="5"/>
      <c r="AB14" s="5"/>
    </row>
    <row r="15" spans="1:28" hidden="1" x14ac:dyDescent="0.25">
      <c r="A15" s="12"/>
      <c r="B15" s="5" t="s">
        <v>111</v>
      </c>
      <c r="C15" s="6">
        <v>4174396</v>
      </c>
      <c r="D15" s="5">
        <v>38135.482496795921</v>
      </c>
      <c r="E15" s="5">
        <v>27463.1889278612</v>
      </c>
      <c r="F15" s="5">
        <v>389.1377881804284</v>
      </c>
      <c r="G15" s="5">
        <v>615.05935984977475</v>
      </c>
      <c r="H15" s="5">
        <v>252.12541941876148</v>
      </c>
      <c r="I15" s="5">
        <v>533.96302879745951</v>
      </c>
      <c r="J15" s="5">
        <v>58.223297837579373</v>
      </c>
      <c r="K15" s="5">
        <v>4207.6953206496719</v>
      </c>
      <c r="L15" s="5">
        <v>2093.7047879501611</v>
      </c>
      <c r="M15" s="5">
        <v>76.896141621446546</v>
      </c>
      <c r="N15" s="5">
        <v>30.739818742639656</v>
      </c>
      <c r="O15" s="5">
        <v>122.30762445153739</v>
      </c>
      <c r="P15" s="5">
        <v>1083.7343752940537</v>
      </c>
      <c r="Q15" s="5">
        <v>380.4109652965364</v>
      </c>
      <c r="R15" s="5">
        <v>90.128153778414799</v>
      </c>
      <c r="S15" s="5">
        <v>346.24500329149424</v>
      </c>
      <c r="T15" s="5">
        <v>4330.374319647688</v>
      </c>
      <c r="U15" s="5">
        <v>643.15162201477779</v>
      </c>
      <c r="V15" s="5">
        <v>1141.5971862755714</v>
      </c>
      <c r="W15" s="5">
        <v>9.1295477189993477</v>
      </c>
      <c r="X15" s="5">
        <v>29793.097472784088</v>
      </c>
      <c r="Y15" s="5">
        <v>18302.825359165734</v>
      </c>
      <c r="Z15" s="5"/>
      <c r="AA15" s="5"/>
      <c r="AB15" s="5"/>
    </row>
    <row r="16" spans="1:28" hidden="1" x14ac:dyDescent="0.25">
      <c r="A16" s="12"/>
      <c r="B16" s="5" t="s">
        <v>112</v>
      </c>
      <c r="C16" s="6">
        <v>3352842</v>
      </c>
      <c r="D16" s="5">
        <v>35442.263778755441</v>
      </c>
      <c r="E16" s="5">
        <v>25607.652620281013</v>
      </c>
      <c r="F16" s="5">
        <v>572.97244461305809</v>
      </c>
      <c r="G16" s="5">
        <v>395.10634536559945</v>
      </c>
      <c r="H16" s="5">
        <v>196.08312953011205</v>
      </c>
      <c r="I16" s="5">
        <v>298.39756230684299</v>
      </c>
      <c r="J16" s="5">
        <v>35.679741377613375</v>
      </c>
      <c r="K16" s="5">
        <v>4519.0563618421102</v>
      </c>
      <c r="L16" s="5">
        <v>1902.177045622788</v>
      </c>
      <c r="M16" s="5">
        <v>57.692088383526574</v>
      </c>
      <c r="N16" s="5">
        <v>27.150959439782728</v>
      </c>
      <c r="O16" s="5">
        <v>102.82178138546344</v>
      </c>
      <c r="P16" s="5">
        <v>923.99592593268653</v>
      </c>
      <c r="Q16" s="5">
        <v>374.18603746910821</v>
      </c>
      <c r="R16" s="5">
        <v>151.31669240602452</v>
      </c>
      <c r="S16" s="5">
        <v>422.62843649656031</v>
      </c>
      <c r="T16" s="5">
        <v>3988.7476190974726</v>
      </c>
      <c r="U16" s="5">
        <v>590.95663789107857</v>
      </c>
      <c r="V16" s="5">
        <v>1096.3851446026983</v>
      </c>
      <c r="W16" s="5">
        <v>14.818242672932396</v>
      </c>
      <c r="X16" s="5">
        <v>27652.222749536064</v>
      </c>
      <c r="Y16" s="5">
        <v>17793.198856074934</v>
      </c>
      <c r="Z16" s="5"/>
      <c r="AA16" s="5"/>
      <c r="AB16" s="5"/>
    </row>
    <row r="17" spans="1:28" hidden="1" x14ac:dyDescent="0.25">
      <c r="A17" s="12"/>
      <c r="B17" s="5" t="s">
        <v>113</v>
      </c>
      <c r="C17" s="6">
        <v>7366567</v>
      </c>
      <c r="D17" s="5">
        <v>36816.032022491287</v>
      </c>
      <c r="E17" s="5">
        <v>27077.12577122304</v>
      </c>
      <c r="F17" s="5">
        <v>545.99527813995576</v>
      </c>
      <c r="G17" s="5">
        <v>371.03311583773825</v>
      </c>
      <c r="H17" s="5">
        <v>177.81488954895815</v>
      </c>
      <c r="I17" s="5">
        <v>182.43819260179134</v>
      </c>
      <c r="J17" s="5">
        <v>23.37407573432781</v>
      </c>
      <c r="K17" s="5">
        <v>4596.9229600978406</v>
      </c>
      <c r="L17" s="5">
        <v>1675.5803368882682</v>
      </c>
      <c r="M17" s="5">
        <v>54.912506191825855</v>
      </c>
      <c r="N17" s="5">
        <v>33.717275712010768</v>
      </c>
      <c r="O17" s="5">
        <v>108.25761474781943</v>
      </c>
      <c r="P17" s="5">
        <v>902.63640941838958</v>
      </c>
      <c r="Q17" s="5">
        <v>295.06487830219953</v>
      </c>
      <c r="R17" s="5">
        <v>133.09706052765142</v>
      </c>
      <c r="S17" s="5">
        <v>628.78786364123266</v>
      </c>
      <c r="T17" s="5">
        <v>3865.9315358158037</v>
      </c>
      <c r="U17" s="5">
        <v>595.71955995173857</v>
      </c>
      <c r="V17" s="5">
        <v>1410.2455025522743</v>
      </c>
      <c r="W17" s="5">
        <v>82.427027514987643</v>
      </c>
      <c r="X17" s="5">
        <v>29093.69209212378</v>
      </c>
      <c r="Y17" s="5">
        <v>18864.866922136185</v>
      </c>
      <c r="Z17" s="5"/>
      <c r="AA17" s="5"/>
      <c r="AB17" s="5"/>
    </row>
    <row r="18" spans="1:28" hidden="1" x14ac:dyDescent="0.25">
      <c r="A18" s="12"/>
      <c r="B18" s="5" t="s">
        <v>114</v>
      </c>
      <c r="C18" s="6">
        <v>3995189</v>
      </c>
      <c r="D18" s="5">
        <v>46336.42163857499</v>
      </c>
      <c r="E18" s="5">
        <v>32341.392847829178</v>
      </c>
      <c r="F18" s="5">
        <v>534.2359321054056</v>
      </c>
      <c r="G18" s="5">
        <v>345.63487583076454</v>
      </c>
      <c r="H18" s="5">
        <v>92.381179018063989</v>
      </c>
      <c r="I18" s="5">
        <v>119.91473409643449</v>
      </c>
      <c r="J18" s="5">
        <v>13.811167666911377</v>
      </c>
      <c r="K18" s="5">
        <v>5204.9112651385667</v>
      </c>
      <c r="L18" s="5">
        <v>1537.4231509447989</v>
      </c>
      <c r="M18" s="5">
        <v>50.349390229098049</v>
      </c>
      <c r="N18" s="5">
        <v>26.156501432097453</v>
      </c>
      <c r="O18" s="5">
        <v>57.822040389077941</v>
      </c>
      <c r="P18" s="5">
        <v>707.76558477709045</v>
      </c>
      <c r="Q18" s="5">
        <v>355.64546070786639</v>
      </c>
      <c r="R18" s="5">
        <v>148.36938675992553</v>
      </c>
      <c r="S18" s="5">
        <v>1006.8959451530328</v>
      </c>
      <c r="T18" s="5">
        <v>4269.3389865410618</v>
      </c>
      <c r="U18" s="5">
        <v>559.33530476530655</v>
      </c>
      <c r="V18" s="5">
        <v>3111.7978994235318</v>
      </c>
      <c r="W18" s="5">
        <v>34.644787433085142</v>
      </c>
      <c r="X18" s="5">
        <v>38098.850058908349</v>
      </c>
      <c r="Y18" s="5">
        <v>24383.968581961955</v>
      </c>
      <c r="Z18" s="5"/>
      <c r="AA18" s="5"/>
      <c r="AB18" s="5"/>
    </row>
    <row r="19" spans="1:28" hidden="1" x14ac:dyDescent="0.25">
      <c r="A19" s="6"/>
      <c r="Z19" s="5"/>
      <c r="AA19" s="5"/>
      <c r="AB19" s="5"/>
    </row>
    <row r="20" spans="1:28" hidden="1" x14ac:dyDescent="0.25">
      <c r="A20" s="12" t="s">
        <v>115</v>
      </c>
      <c r="B20" s="5" t="s">
        <v>116</v>
      </c>
      <c r="C20" s="6">
        <v>7545893</v>
      </c>
      <c r="D20" s="5">
        <v>22817.869750215206</v>
      </c>
      <c r="E20" s="5">
        <v>16837.049917102973</v>
      </c>
      <c r="F20" s="5">
        <v>305.48838426770908</v>
      </c>
      <c r="G20" s="5">
        <v>356.40823907280082</v>
      </c>
      <c r="H20" s="5">
        <v>149.98157308087985</v>
      </c>
      <c r="I20" s="5">
        <v>302.55082820283832</v>
      </c>
      <c r="J20" s="5">
        <v>25.821749433764836</v>
      </c>
      <c r="K20" s="5">
        <v>3924.4706796423966</v>
      </c>
      <c r="L20" s="5">
        <v>694.9675868714279</v>
      </c>
      <c r="M20" s="5">
        <v>24.861220931704175</v>
      </c>
      <c r="N20" s="5">
        <v>11.690449652546095</v>
      </c>
      <c r="O20" s="5">
        <v>51.405097268143102</v>
      </c>
      <c r="P20" s="5">
        <v>489.53275055715721</v>
      </c>
      <c r="Q20" s="5">
        <v>203.1298371498244</v>
      </c>
      <c r="R20" s="5">
        <v>65.831573946251282</v>
      </c>
      <c r="S20" s="5">
        <v>393.42460228895385</v>
      </c>
      <c r="T20" s="5">
        <v>1970.5449149411479</v>
      </c>
      <c r="U20" s="5">
        <v>334.59593648028135</v>
      </c>
      <c r="V20" s="5">
        <v>889.03684057009559</v>
      </c>
      <c r="W20" s="5">
        <v>13.556082043569925</v>
      </c>
      <c r="X20" s="5">
        <v>17924.418605193579</v>
      </c>
      <c r="Y20" s="5">
        <v>17924.418605193579</v>
      </c>
      <c r="Z20" s="5"/>
      <c r="AA20" s="5"/>
      <c r="AB20" s="5"/>
    </row>
    <row r="21" spans="1:28" hidden="1" x14ac:dyDescent="0.25">
      <c r="A21" s="12"/>
      <c r="B21" s="5" t="s">
        <v>117</v>
      </c>
      <c r="C21" s="6">
        <v>8059496</v>
      </c>
      <c r="D21" s="5">
        <v>52656.502539541187</v>
      </c>
      <c r="E21" s="5">
        <v>38061.000782994081</v>
      </c>
      <c r="F21" s="5">
        <v>499.71191937033569</v>
      </c>
      <c r="G21" s="5">
        <v>630.14848411902926</v>
      </c>
      <c r="H21" s="5">
        <v>212.1341292383544</v>
      </c>
      <c r="I21" s="5">
        <v>427.03757828032929</v>
      </c>
      <c r="J21" s="5">
        <v>72.821514298164558</v>
      </c>
      <c r="K21" s="5">
        <v>4792.160761834577</v>
      </c>
      <c r="L21" s="5">
        <v>3011.4942518080538</v>
      </c>
      <c r="M21" s="5">
        <v>137.46076193350055</v>
      </c>
      <c r="N21" s="5">
        <v>55.530403957021626</v>
      </c>
      <c r="O21" s="5">
        <v>207.74789781767996</v>
      </c>
      <c r="P21" s="5">
        <v>1499.6396706233222</v>
      </c>
      <c r="Q21" s="5">
        <v>572.88297680028643</v>
      </c>
      <c r="R21" s="5">
        <v>195.83150178373435</v>
      </c>
      <c r="S21" s="5">
        <v>698.03358744765205</v>
      </c>
      <c r="T21" s="5">
        <v>6612.9321099669269</v>
      </c>
      <c r="U21" s="5">
        <v>899.47649632160585</v>
      </c>
      <c r="V21" s="5">
        <v>1718.6419975889312</v>
      </c>
      <c r="W21" s="5">
        <v>26.477487106141623</v>
      </c>
      <c r="X21" s="5">
        <v>40610.667944496774</v>
      </c>
      <c r="Y21" s="5">
        <v>18840.361568514953</v>
      </c>
      <c r="Z21" s="5"/>
      <c r="AA21" s="5"/>
      <c r="AB21" s="5"/>
    </row>
    <row r="22" spans="1:28" hidden="1" x14ac:dyDescent="0.25">
      <c r="A22" s="12"/>
      <c r="B22" s="5" t="s">
        <v>118</v>
      </c>
      <c r="C22" s="6">
        <v>6738810</v>
      </c>
      <c r="D22" s="5">
        <v>39779.111062279851</v>
      </c>
      <c r="E22" s="5">
        <v>27984.320460330742</v>
      </c>
      <c r="F22" s="5">
        <v>433.95767235646758</v>
      </c>
      <c r="G22" s="5">
        <v>543.55394939635278</v>
      </c>
      <c r="H22" s="5">
        <v>238.75609416796144</v>
      </c>
      <c r="I22" s="5">
        <v>469.22438529057797</v>
      </c>
      <c r="J22" s="5">
        <v>54.807823942209382</v>
      </c>
      <c r="K22" s="5">
        <v>4033.1982291315653</v>
      </c>
      <c r="L22" s="5">
        <v>2027.1778689412522</v>
      </c>
      <c r="M22" s="5">
        <v>39.526740181129902</v>
      </c>
      <c r="N22" s="5">
        <v>24.65242213387824</v>
      </c>
      <c r="O22" s="5">
        <v>113.60133903612065</v>
      </c>
      <c r="P22" s="5">
        <v>988.2844732690196</v>
      </c>
      <c r="Q22" s="5">
        <v>369.50158707249483</v>
      </c>
      <c r="R22" s="5">
        <v>113.64766584307915</v>
      </c>
      <c r="S22" s="5">
        <v>497.4560555350277</v>
      </c>
      <c r="T22" s="5">
        <v>4279.9054006389861</v>
      </c>
      <c r="U22" s="5">
        <v>623.8939099544283</v>
      </c>
      <c r="V22" s="5">
        <v>2287.9949034028264</v>
      </c>
      <c r="W22" s="5">
        <v>84.682389332834717</v>
      </c>
      <c r="X22" s="5">
        <v>33825.13487900683</v>
      </c>
      <c r="Y22" s="5">
        <v>22550.087259026444</v>
      </c>
      <c r="Z22" s="5"/>
      <c r="AA22" s="5"/>
      <c r="AB22" s="5"/>
    </row>
    <row r="23" spans="1:28" hidden="1" x14ac:dyDescent="0.25">
      <c r="A23" s="12"/>
      <c r="B23" s="5" t="s">
        <v>119</v>
      </c>
      <c r="C23" s="6">
        <v>1904433</v>
      </c>
      <c r="D23" s="5">
        <v>30365.287623369233</v>
      </c>
      <c r="E23" s="5">
        <v>24051.753523829837</v>
      </c>
      <c r="F23" s="5">
        <v>510.79695573499714</v>
      </c>
      <c r="G23" s="5">
        <v>347.88815689233684</v>
      </c>
      <c r="H23" s="5">
        <v>120.45906939230731</v>
      </c>
      <c r="I23" s="5">
        <v>231.98776963012085</v>
      </c>
      <c r="J23" s="5">
        <v>18.960277772964449</v>
      </c>
      <c r="K23" s="5">
        <v>5156.6898896659604</v>
      </c>
      <c r="L23" s="5">
        <v>906.35233321413773</v>
      </c>
      <c r="M23" s="5">
        <v>54.916920679278292</v>
      </c>
      <c r="N23" s="5">
        <v>17.292361558532118</v>
      </c>
      <c r="O23" s="5">
        <v>67.331611445506368</v>
      </c>
      <c r="P23" s="5">
        <v>717.06980414643078</v>
      </c>
      <c r="Q23" s="5">
        <v>281.029635025228</v>
      </c>
      <c r="R23" s="5">
        <v>104.64036188198799</v>
      </c>
      <c r="S23" s="5">
        <v>529.37174177301051</v>
      </c>
      <c r="T23" s="5">
        <v>2816.9174631504488</v>
      </c>
      <c r="U23" s="5">
        <v>453.27908099156025</v>
      </c>
      <c r="V23" s="5">
        <v>507.86212904313254</v>
      </c>
      <c r="W23" s="5">
        <v>17.719958538840693</v>
      </c>
      <c r="X23" s="5">
        <v>22453.310949768253</v>
      </c>
      <c r="Y23" s="5">
        <v>13925.119608303365</v>
      </c>
      <c r="Z23" s="5"/>
      <c r="AA23" s="5"/>
      <c r="AB23" s="5"/>
    </row>
    <row r="24" spans="1:28" hidden="1" x14ac:dyDescent="0.25">
      <c r="A24" s="12"/>
      <c r="B24" s="5" t="s">
        <v>108</v>
      </c>
      <c r="C24" s="6">
        <v>669751</v>
      </c>
      <c r="D24" s="5">
        <v>41034.562980681665</v>
      </c>
      <c r="E24" s="5">
        <v>33110.642609908595</v>
      </c>
      <c r="F24" s="5">
        <v>494.32024536900025</v>
      </c>
      <c r="G24" s="5">
        <v>503.46774177680277</v>
      </c>
      <c r="H24" s="5">
        <v>229.49614874781824</v>
      </c>
      <c r="I24" s="5">
        <v>610.08728879837429</v>
      </c>
      <c r="J24" s="5">
        <v>66.216708657396538</v>
      </c>
      <c r="K24" s="5">
        <v>5116.0848247317126</v>
      </c>
      <c r="L24" s="5">
        <v>1973.432033696105</v>
      </c>
      <c r="M24" s="5">
        <v>101.9471281117908</v>
      </c>
      <c r="N24" s="5">
        <v>13.004957066133533</v>
      </c>
      <c r="O24" s="5">
        <v>177.37288580980098</v>
      </c>
      <c r="P24" s="5">
        <v>1171.8275445889597</v>
      </c>
      <c r="Q24" s="5">
        <v>501.84467275151508</v>
      </c>
      <c r="R24" s="5">
        <v>193.31646029643855</v>
      </c>
      <c r="S24" s="5">
        <v>682.20207790656548</v>
      </c>
      <c r="T24" s="5">
        <v>4985.6859615887097</v>
      </c>
      <c r="U24" s="5">
        <v>685.44031707306146</v>
      </c>
      <c r="V24" s="5">
        <v>1108.869606764305</v>
      </c>
      <c r="W24" s="5">
        <v>15.590213377807574</v>
      </c>
      <c r="X24" s="5">
        <v>35903.54166249845</v>
      </c>
      <c r="Y24" s="5">
        <v>16383.44220314714</v>
      </c>
      <c r="Z24" s="5"/>
      <c r="AA24" s="5"/>
      <c r="AB24" s="5"/>
    </row>
    <row r="25" spans="1:28" hidden="1" x14ac:dyDescent="0.25">
      <c r="A25" s="6"/>
      <c r="Z25" s="5"/>
      <c r="AA25" s="5"/>
      <c r="AB25" s="5"/>
    </row>
    <row r="26" spans="1:28" x14ac:dyDescent="0.25">
      <c r="A26" s="13" t="s">
        <v>120</v>
      </c>
      <c r="B26" s="5" t="s">
        <v>121</v>
      </c>
      <c r="C26" s="6">
        <v>4980665</v>
      </c>
      <c r="D26" s="5">
        <v>20265.333209905843</v>
      </c>
      <c r="E26" s="5">
        <v>17542.651721028225</v>
      </c>
      <c r="F26" s="5">
        <v>344.1324778343386</v>
      </c>
      <c r="G26" s="5">
        <v>387.57281933602832</v>
      </c>
      <c r="H26" s="5">
        <v>150.76965236168257</v>
      </c>
      <c r="I26" s="5">
        <v>367.92697160720508</v>
      </c>
      <c r="J26" s="5">
        <v>39.44569969271172</v>
      </c>
      <c r="K26" s="5">
        <v>4346.1642586805265</v>
      </c>
      <c r="L26" s="5">
        <v>516.39668056374001</v>
      </c>
      <c r="M26" s="5">
        <v>18.929945298469182</v>
      </c>
      <c r="N26" s="5">
        <v>14.738234030997869</v>
      </c>
      <c r="O26" s="5">
        <v>61.612343845651118</v>
      </c>
      <c r="P26" s="5">
        <v>579.37174101851861</v>
      </c>
      <c r="Q26" s="5">
        <v>186.71445857932625</v>
      </c>
      <c r="R26" s="5">
        <v>49.101275524453065</v>
      </c>
      <c r="S26" s="5">
        <v>443.40481923197001</v>
      </c>
      <c r="T26" s="5">
        <v>1947.6107148342653</v>
      </c>
      <c r="U26" s="5">
        <v>375.77224255194835</v>
      </c>
      <c r="V26" s="5">
        <v>136.10739208519345</v>
      </c>
      <c r="W26" s="5">
        <v>10.422276061529937</v>
      </c>
      <c r="X26" s="5">
        <v>12640.099494143855</v>
      </c>
      <c r="Y26" s="5">
        <v>7909.8277300320342</v>
      </c>
      <c r="Z26" s="5">
        <f>(H26+F26+G26+I26+J26+P26)</f>
        <v>1869.219361850485</v>
      </c>
      <c r="AA26" s="7">
        <f>Z26/(X26-V26)</f>
        <v>0.14948980666284459</v>
      </c>
      <c r="AB26" s="5"/>
    </row>
    <row r="27" spans="1:28" x14ac:dyDescent="0.25">
      <c r="A27" s="12"/>
      <c r="B27" s="5" t="s">
        <v>122</v>
      </c>
      <c r="C27" s="6">
        <v>4987149</v>
      </c>
      <c r="D27" s="5">
        <v>27799.528075852428</v>
      </c>
      <c r="E27" s="5">
        <v>22593.462603963635</v>
      </c>
      <c r="F27" s="5">
        <v>366.62044200085523</v>
      </c>
      <c r="G27" s="5">
        <v>489.16478049492537</v>
      </c>
      <c r="H27" s="5">
        <v>180.34455325076519</v>
      </c>
      <c r="I27" s="5">
        <v>375.21381978360785</v>
      </c>
      <c r="J27" s="5">
        <v>64.342633552757306</v>
      </c>
      <c r="K27" s="5">
        <v>4398.4487600018792</v>
      </c>
      <c r="L27" s="5">
        <v>1432.5795531474996</v>
      </c>
      <c r="M27" s="5">
        <v>57.287405690104706</v>
      </c>
      <c r="N27" s="5">
        <v>21.412100653098594</v>
      </c>
      <c r="O27" s="5">
        <v>107.98769341441373</v>
      </c>
      <c r="P27" s="5">
        <v>831.96276447244634</v>
      </c>
      <c r="Q27" s="5">
        <v>282.70519446681857</v>
      </c>
      <c r="R27" s="5">
        <v>100.61089102812046</v>
      </c>
      <c r="S27" s="5">
        <v>374.17914243588871</v>
      </c>
      <c r="T27" s="5">
        <v>3372.1715893068358</v>
      </c>
      <c r="U27" s="5">
        <v>513.74369535580354</v>
      </c>
      <c r="V27" s="5">
        <v>235.38952956889798</v>
      </c>
      <c r="W27" s="5">
        <v>6.3349257762300661</v>
      </c>
      <c r="X27" s="5">
        <v>20485.125986410272</v>
      </c>
      <c r="Y27" s="5">
        <v>12604.980748319331</v>
      </c>
      <c r="Z27" s="5">
        <f>(H27+F27+G27+I27+J27+P27)</f>
        <v>2307.6489935553573</v>
      </c>
      <c r="AA27" s="7">
        <f>Z27/(X27-V27)</f>
        <v>0.11395945811313103</v>
      </c>
      <c r="AB27" s="5"/>
    </row>
    <row r="28" spans="1:28" x14ac:dyDescent="0.25">
      <c r="A28" s="12"/>
      <c r="B28" s="5" t="s">
        <v>123</v>
      </c>
      <c r="C28" s="6">
        <v>4988877</v>
      </c>
      <c r="D28" s="5">
        <v>34302.997266947896</v>
      </c>
      <c r="E28" s="5">
        <v>26115.084569936444</v>
      </c>
      <c r="F28" s="5">
        <v>424.25004138455648</v>
      </c>
      <c r="G28" s="5">
        <v>476.5319742001916</v>
      </c>
      <c r="H28" s="5">
        <v>193.95907173097268</v>
      </c>
      <c r="I28" s="5">
        <v>379.6176265720722</v>
      </c>
      <c r="J28" s="5">
        <v>43.716648652592561</v>
      </c>
      <c r="K28" s="5">
        <v>4283.5583806247787</v>
      </c>
      <c r="L28" s="5">
        <v>1911.0844322279343</v>
      </c>
      <c r="M28" s="5">
        <v>58.607849221377876</v>
      </c>
      <c r="N28" s="5">
        <v>31.83260829842067</v>
      </c>
      <c r="O28" s="5">
        <v>135.82326733250778</v>
      </c>
      <c r="P28" s="5">
        <v>1061.6784811050657</v>
      </c>
      <c r="Q28" s="5">
        <v>335.64456209684056</v>
      </c>
      <c r="R28" s="5">
        <v>96.355301098824413</v>
      </c>
      <c r="S28" s="5">
        <v>394.49901101590609</v>
      </c>
      <c r="T28" s="5">
        <v>4122.7711074917224</v>
      </c>
      <c r="U28" s="5">
        <v>643.07449637583784</v>
      </c>
      <c r="V28" s="5">
        <v>581.64647815530429</v>
      </c>
      <c r="W28" s="5">
        <v>17.947242836413885</v>
      </c>
      <c r="X28" s="5">
        <v>26350.709148571914</v>
      </c>
      <c r="Y28" s="5">
        <v>16331.433617625771</v>
      </c>
      <c r="Z28" s="5">
        <f>(H28+F28+G28+I28+J28+P28)</f>
        <v>2579.7538436454511</v>
      </c>
      <c r="AA28" s="7">
        <f>Z28/(X28-V28)</f>
        <v>0.10011050369352624</v>
      </c>
      <c r="AB28" s="5"/>
    </row>
    <row r="29" spans="1:28" x14ac:dyDescent="0.25">
      <c r="A29" s="12"/>
      <c r="B29" s="5" t="s">
        <v>124</v>
      </c>
      <c r="C29" s="6">
        <v>4981312</v>
      </c>
      <c r="D29" s="5">
        <v>42944.151715383996</v>
      </c>
      <c r="E29" s="5">
        <v>31387.180016817219</v>
      </c>
      <c r="F29" s="5">
        <v>448.59555409552229</v>
      </c>
      <c r="G29" s="5">
        <v>538.11868272544052</v>
      </c>
      <c r="H29" s="5">
        <v>239.58653688425855</v>
      </c>
      <c r="I29" s="5">
        <v>396.13048573548497</v>
      </c>
      <c r="J29" s="5">
        <v>47.430036267553618</v>
      </c>
      <c r="K29" s="5">
        <v>4360.0508290761718</v>
      </c>
      <c r="L29" s="5">
        <v>2292.869060022741</v>
      </c>
      <c r="M29" s="5">
        <v>87.606030901095934</v>
      </c>
      <c r="N29" s="5">
        <v>39.740440733284728</v>
      </c>
      <c r="O29" s="5">
        <v>158.69358371248387</v>
      </c>
      <c r="P29" s="5">
        <v>1195.0587049134847</v>
      </c>
      <c r="Q29" s="5">
        <v>509.3209664381593</v>
      </c>
      <c r="R29" s="5">
        <v>149.99452555872836</v>
      </c>
      <c r="S29" s="5">
        <v>528.42044827547443</v>
      </c>
      <c r="T29" s="5">
        <v>5094.4175517494232</v>
      </c>
      <c r="U29" s="5">
        <v>729.7776059493965</v>
      </c>
      <c r="V29" s="5">
        <v>1332.6009466983799</v>
      </c>
      <c r="W29" s="5">
        <v>114.13741757834079</v>
      </c>
      <c r="X29" s="5">
        <v>34747.981480782575</v>
      </c>
      <c r="Y29" s="5">
        <v>21340.085108903037</v>
      </c>
      <c r="Z29" s="5">
        <f>(H29+F29+G29+I29+J29+P29)</f>
        <v>2864.9200006217443</v>
      </c>
      <c r="AA29" s="7">
        <f>Z29/(X29-V29)</f>
        <v>8.573656665975965E-2</v>
      </c>
      <c r="AB29" s="5"/>
    </row>
    <row r="30" spans="1:28" x14ac:dyDescent="0.25">
      <c r="A30" s="12"/>
      <c r="B30" s="5" t="s">
        <v>125</v>
      </c>
      <c r="C30" s="6">
        <v>4980380</v>
      </c>
      <c r="D30" s="5">
        <v>65319.245757495941</v>
      </c>
      <c r="E30" s="5">
        <v>40896.397716893378</v>
      </c>
      <c r="F30" s="5">
        <v>535.55997461286563</v>
      </c>
      <c r="G30" s="5">
        <v>602.95151041474026</v>
      </c>
      <c r="H30" s="5">
        <v>205.21546415333765</v>
      </c>
      <c r="I30" s="5">
        <v>434.96001149309899</v>
      </c>
      <c r="J30" s="5">
        <v>52.172073383958647</v>
      </c>
      <c r="K30" s="5">
        <v>4415.4540944529899</v>
      </c>
      <c r="L30" s="5">
        <v>3122.5912280689427</v>
      </c>
      <c r="M30" s="5">
        <v>125.67870021163044</v>
      </c>
      <c r="N30" s="5">
        <v>41.477180879772227</v>
      </c>
      <c r="O30" s="5">
        <v>152.85455646557088</v>
      </c>
      <c r="P30" s="5">
        <v>1266.225588679981</v>
      </c>
      <c r="Q30" s="5">
        <v>594.29741783558666</v>
      </c>
      <c r="R30" s="5">
        <v>240.03648550110651</v>
      </c>
      <c r="S30" s="5">
        <v>951.12964783811674</v>
      </c>
      <c r="T30" s="5">
        <v>6675.9743405964928</v>
      </c>
      <c r="U30" s="5">
        <v>807.88761765166521</v>
      </c>
      <c r="V30" s="5">
        <v>5280.0172342271071</v>
      </c>
      <c r="W30" s="5">
        <v>37.937015589171914</v>
      </c>
      <c r="X30" s="5">
        <v>57753.869487870405</v>
      </c>
      <c r="Y30" s="5">
        <v>37450.223951385233</v>
      </c>
      <c r="Z30" s="5">
        <f>(H30+F30+G30+I30+J30+P30)</f>
        <v>3097.084622737982</v>
      </c>
      <c r="AA30" s="7">
        <f>Z30/(X30-V30)</f>
        <v>5.9021483838609334E-2</v>
      </c>
      <c r="AB30" s="5"/>
    </row>
    <row r="31" spans="1:28" x14ac:dyDescent="0.25">
      <c r="Z31" s="5"/>
      <c r="AA31" s="5"/>
      <c r="AB31" s="5"/>
    </row>
  </sheetData>
  <mergeCells count="4">
    <mergeCell ref="A5:A12"/>
    <mergeCell ref="A14:A18"/>
    <mergeCell ref="A20:A24"/>
    <mergeCell ref="A26:A30"/>
  </mergeCells>
  <phoneticPr fontId="4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13</vt:i4>
      </vt:variant>
    </vt:vector>
  </HeadingPairs>
  <TitlesOfParts>
    <vt:vector size="19" baseType="lpstr">
      <vt:lpstr>Utilisent</vt:lpstr>
      <vt:lpstr>Utilisent (2)</vt:lpstr>
      <vt:lpstr>N'utilisent pas</vt:lpstr>
      <vt:lpstr>ensemble</vt:lpstr>
      <vt:lpstr>ensemble (2)</vt:lpstr>
      <vt:lpstr>Feuil1</vt:lpstr>
      <vt:lpstr>Graph1</vt:lpstr>
      <vt:lpstr>Graph3</vt:lpstr>
      <vt:lpstr>Graph7</vt:lpstr>
      <vt:lpstr>Graph4</vt:lpstr>
      <vt:lpstr>Graph6</vt:lpstr>
      <vt:lpstr>Graph12</vt:lpstr>
      <vt:lpstr>Graph13</vt:lpstr>
      <vt:lpstr>Graph14</vt:lpstr>
      <vt:lpstr>Graph15</vt:lpstr>
      <vt:lpstr>Graph2</vt:lpstr>
      <vt:lpstr>Graph5</vt:lpstr>
      <vt:lpstr>Graph8</vt:lpstr>
      <vt:lpstr>Graph9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</dc:creator>
  <cp:lastModifiedBy>Gissela</cp:lastModifiedBy>
  <dcterms:created xsi:type="dcterms:W3CDTF">2007-10-31T16:20:36Z</dcterms:created>
  <dcterms:modified xsi:type="dcterms:W3CDTF">2012-12-13T17:35:14Z</dcterms:modified>
</cp:coreProperties>
</file>