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7680" windowHeight="9315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5" i="2" l="1"/>
  <c r="H6" i="2"/>
  <c r="K4" i="2"/>
  <c r="H8" i="2"/>
  <c r="H9" i="2"/>
  <c r="K6" i="2"/>
  <c r="H11" i="2"/>
  <c r="K8" i="2"/>
  <c r="H10" i="2"/>
  <c r="K7" i="2"/>
  <c r="H7" i="2"/>
  <c r="K5" i="2"/>
  <c r="H4" i="2"/>
  <c r="K3" i="2"/>
  <c r="K2" i="2"/>
  <c r="H3" i="2"/>
  <c r="H2" i="2"/>
  <c r="I22" i="1"/>
  <c r="I21" i="1"/>
  <c r="I20" i="1"/>
  <c r="I19" i="1"/>
  <c r="I18" i="1"/>
  <c r="I17" i="1"/>
  <c r="I16" i="1"/>
  <c r="D4" i="1"/>
  <c r="E4" i="1"/>
  <c r="F4" i="1"/>
  <c r="D5" i="1"/>
  <c r="E5" i="1"/>
  <c r="F5" i="1"/>
  <c r="D6" i="1"/>
  <c r="E6" i="1"/>
  <c r="F6" i="1"/>
  <c r="D25" i="1"/>
  <c r="D26" i="1"/>
  <c r="D27" i="1"/>
  <c r="H5" i="1"/>
  <c r="L5" i="1"/>
  <c r="I5" i="1"/>
  <c r="M5" i="1"/>
  <c r="J5" i="1"/>
  <c r="G5" i="1"/>
  <c r="N5" i="1"/>
  <c r="K5" i="1"/>
  <c r="I6" i="1"/>
  <c r="M6" i="1"/>
  <c r="J6" i="1"/>
  <c r="G6" i="1"/>
  <c r="N6" i="1"/>
  <c r="K6" i="1"/>
  <c r="H6" i="1"/>
  <c r="L6" i="1"/>
  <c r="K4" i="1"/>
  <c r="H4" i="1"/>
  <c r="H8" i="1"/>
  <c r="L4" i="1"/>
  <c r="I4" i="1"/>
  <c r="M4" i="1"/>
  <c r="J4" i="1"/>
  <c r="J8" i="1"/>
  <c r="G4" i="1"/>
  <c r="M8" i="1"/>
  <c r="K8" i="1"/>
  <c r="I8" i="1"/>
  <c r="G8" i="1"/>
  <c r="N4" i="1"/>
  <c r="N8" i="1"/>
  <c r="L8" i="1"/>
</calcChain>
</file>

<file path=xl/sharedStrings.xml><?xml version="1.0" encoding="utf-8"?>
<sst xmlns="http://schemas.openxmlformats.org/spreadsheetml/2006/main" count="78" uniqueCount="57">
  <si>
    <t>Kg/tep</t>
  </si>
  <si>
    <t>litres/tep</t>
  </si>
  <si>
    <t>g/litres</t>
  </si>
  <si>
    <t>Kg/litres</t>
  </si>
  <si>
    <t>litres/gramme</t>
  </si>
  <si>
    <t>Diesel</t>
  </si>
  <si>
    <t>essence</t>
  </si>
  <si>
    <t>litres/km</t>
  </si>
  <si>
    <t>litres/100km</t>
  </si>
  <si>
    <t>GPL</t>
  </si>
  <si>
    <t>Part des voitures diesel dans le parc</t>
  </si>
  <si>
    <t>Part des voitures essence dans le parc</t>
  </si>
  <si>
    <t>Part des voitures GPL dans le parc</t>
  </si>
  <si>
    <t>litres/km moyen</t>
  </si>
  <si>
    <t>A</t>
  </si>
  <si>
    <t>B</t>
  </si>
  <si>
    <t>C</t>
  </si>
  <si>
    <t>D</t>
  </si>
  <si>
    <t>E</t>
  </si>
  <si>
    <t>F</t>
  </si>
  <si>
    <t>G</t>
  </si>
  <si>
    <t>Classe</t>
  </si>
  <si>
    <t>tranches gCo2/Km</t>
  </si>
  <si>
    <t>littre/km moyen</t>
  </si>
  <si>
    <t>Classes énergétiques</t>
  </si>
  <si>
    <t>Emissions en gCO2/Km</t>
  </si>
  <si>
    <t>Bonus ou malus en €</t>
  </si>
  <si>
    <t xml:space="preserve">Prix moyens des véhicules € 2005 </t>
  </si>
  <si>
    <t>Bonus malus en pourcentage du prix de vente</t>
  </si>
  <si>
    <t>Consommation moyenne litres/100Km</t>
  </si>
  <si>
    <t>A+</t>
  </si>
  <si>
    <t>0/60</t>
  </si>
  <si>
    <t>-40,6%</t>
  </si>
  <si>
    <t>61/100</t>
  </si>
  <si>
    <t>-8,1%</t>
  </si>
  <si>
    <t>101/120</t>
  </si>
  <si>
    <t>-4,6%</t>
  </si>
  <si>
    <t>C+</t>
  </si>
  <si>
    <t>121/130</t>
  </si>
  <si>
    <t>-1,1%</t>
  </si>
  <si>
    <t>C-</t>
  </si>
  <si>
    <t>130/140</t>
  </si>
  <si>
    <t>0,0%</t>
  </si>
  <si>
    <t>141/160</t>
  </si>
  <si>
    <t>E+</t>
  </si>
  <si>
    <t>161/165</t>
  </si>
  <si>
    <t>0,9%</t>
  </si>
  <si>
    <t>E-</t>
  </si>
  <si>
    <t>166/200</t>
  </si>
  <si>
    <t>2,7%</t>
  </si>
  <si>
    <t>201/250</t>
  </si>
  <si>
    <t>5,3%</t>
  </si>
  <si>
    <t>&gt;250</t>
  </si>
  <si>
    <t>5,4%</t>
  </si>
  <si>
    <t>Source : ADEME</t>
  </si>
  <si>
    <t>Cosommation 
moyenne
litres/km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</si>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</sst>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"/>
    <numFmt numFmtId="166" formatCode="0.00000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7.5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2" fillId="0" borderId="1" xfId="0" applyFont="1" applyBorder="1"/>
    <xf numFmtId="164" fontId="0" fillId="0" borderId="1" xfId="0" applyNumberFormat="1" applyBorder="1"/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165" fontId="0" fillId="0" borderId="1" xfId="0" applyNumberFormat="1" applyBorder="1"/>
    <xf numFmtId="0" fontId="0" fillId="0" borderId="0" xfId="0" applyBorder="1"/>
    <xf numFmtId="165" fontId="0" fillId="0" borderId="0" xfId="0" applyNumberFormat="1" applyBorder="1"/>
    <xf numFmtId="166" fontId="0" fillId="0" borderId="1" xfId="0" applyNumberFormat="1" applyBorder="1"/>
    <xf numFmtId="0" fontId="3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1" workbookViewId="0">
      <selection activeCell="I21" sqref="I21"/>
    </sheetView>
  </sheetViews>
  <sheetFormatPr baseColWidth="10" defaultColWidth="8.85546875" defaultRowHeight="12.75" x14ac:dyDescent="0.2"/>
  <cols>
    <col min="1" max="256" width="11.42578125" customWidth="1"/>
  </cols>
  <sheetData>
    <row r="1" spans="1:14" x14ac:dyDescent="0.2">
      <c r="G1" s="16" t="s">
        <v>7</v>
      </c>
      <c r="H1" s="16"/>
      <c r="I1" s="16"/>
      <c r="J1" s="16"/>
      <c r="K1" s="16"/>
      <c r="L1" s="16"/>
      <c r="M1" s="16"/>
    </row>
    <row r="2" spans="1:14" x14ac:dyDescent="0.2"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</row>
    <row r="3" spans="1:14" x14ac:dyDescent="0.2">
      <c r="B3" t="s">
        <v>0</v>
      </c>
      <c r="C3" t="s">
        <v>1</v>
      </c>
      <c r="D3" t="s">
        <v>3</v>
      </c>
      <c r="E3" t="s">
        <v>2</v>
      </c>
      <c r="F3" t="s">
        <v>4</v>
      </c>
      <c r="G3" s="2">
        <v>100</v>
      </c>
      <c r="H3" s="2">
        <v>120</v>
      </c>
      <c r="I3" s="2">
        <v>140</v>
      </c>
      <c r="J3" s="2">
        <v>160</v>
      </c>
      <c r="K3" s="2">
        <v>200</v>
      </c>
      <c r="L3" s="2">
        <v>250</v>
      </c>
      <c r="M3" s="2">
        <v>475</v>
      </c>
      <c r="N3" t="s">
        <v>8</v>
      </c>
    </row>
    <row r="4" spans="1:14" x14ac:dyDescent="0.2">
      <c r="A4" t="s">
        <v>5</v>
      </c>
      <c r="B4">
        <v>3150</v>
      </c>
      <c r="C4">
        <v>1165.47</v>
      </c>
      <c r="D4">
        <f>B4/C4</f>
        <v>2.7027722721305567</v>
      </c>
      <c r="E4">
        <f>D4*1000</f>
        <v>2702.7722721305568</v>
      </c>
      <c r="F4">
        <f>1/E4</f>
        <v>3.6999047619047621E-4</v>
      </c>
      <c r="G4">
        <f>G$3*$F4</f>
        <v>3.6999047619047619E-2</v>
      </c>
      <c r="H4">
        <f t="shared" ref="H4:M6" si="0">H$3*$F4</f>
        <v>4.4398857142857143E-2</v>
      </c>
      <c r="I4">
        <f t="shared" si="0"/>
        <v>5.1798666666666666E-2</v>
      </c>
      <c r="J4">
        <f t="shared" si="0"/>
        <v>5.919847619047619E-2</v>
      </c>
      <c r="K4">
        <f t="shared" si="0"/>
        <v>7.3998095238095238E-2</v>
      </c>
      <c r="L4">
        <f t="shared" si="0"/>
        <v>9.2497619047619051E-2</v>
      </c>
      <c r="M4">
        <f t="shared" si="0"/>
        <v>0.1757454761904762</v>
      </c>
      <c r="N4">
        <f>G4*100</f>
        <v>3.699904761904762</v>
      </c>
    </row>
    <row r="5" spans="1:14" x14ac:dyDescent="0.2">
      <c r="A5" t="s">
        <v>6</v>
      </c>
      <c r="B5">
        <v>3066</v>
      </c>
      <c r="C5">
        <v>1165.47</v>
      </c>
      <c r="D5">
        <f>B5/C5</f>
        <v>2.6306983448737418</v>
      </c>
      <c r="E5">
        <f>D5*1000</f>
        <v>2630.6983448737419</v>
      </c>
      <c r="F5">
        <f>1/E5</f>
        <v>3.8012720156555772E-4</v>
      </c>
      <c r="G5">
        <f>G$3*$F5</f>
        <v>3.8012720156555768E-2</v>
      </c>
      <c r="H5">
        <f t="shared" si="0"/>
        <v>4.5615264187866926E-2</v>
      </c>
      <c r="I5">
        <f t="shared" si="0"/>
        <v>5.3217808219178084E-2</v>
      </c>
      <c r="J5">
        <f t="shared" si="0"/>
        <v>6.0820352250489235E-2</v>
      </c>
      <c r="K5">
        <f t="shared" si="0"/>
        <v>7.6025440313111536E-2</v>
      </c>
      <c r="L5">
        <f t="shared" si="0"/>
        <v>9.5031800391389434E-2</v>
      </c>
      <c r="M5">
        <f t="shared" si="0"/>
        <v>0.18056042074363993</v>
      </c>
      <c r="N5">
        <f>G5*100</f>
        <v>3.8012720156555768</v>
      </c>
    </row>
    <row r="6" spans="1:14" x14ac:dyDescent="0.2">
      <c r="A6" t="s">
        <v>9</v>
      </c>
      <c r="B6">
        <v>2688</v>
      </c>
      <c r="C6">
        <v>1165.47</v>
      </c>
      <c r="D6">
        <f>B6/C6</f>
        <v>2.306365672218075</v>
      </c>
      <c r="E6">
        <f>D6*1000</f>
        <v>2306.3656722180749</v>
      </c>
      <c r="F6">
        <f>1/E6</f>
        <v>4.3358258928571431E-4</v>
      </c>
      <c r="G6">
        <f>G$3*$F6</f>
        <v>4.3358258928571432E-2</v>
      </c>
      <c r="H6">
        <f t="shared" si="0"/>
        <v>5.202991071428572E-2</v>
      </c>
      <c r="I6">
        <f t="shared" si="0"/>
        <v>6.07015625E-2</v>
      </c>
      <c r="J6">
        <f t="shared" si="0"/>
        <v>6.9373214285714288E-2</v>
      </c>
      <c r="K6">
        <f t="shared" si="0"/>
        <v>8.6716517857142864E-2</v>
      </c>
      <c r="L6">
        <f t="shared" si="0"/>
        <v>0.10839564732142858</v>
      </c>
      <c r="M6">
        <f t="shared" si="0"/>
        <v>0.20595172991071431</v>
      </c>
      <c r="N6">
        <f>G6*100</f>
        <v>4.3358258928571436</v>
      </c>
    </row>
    <row r="8" spans="1:14" x14ac:dyDescent="0.2">
      <c r="F8" t="s">
        <v>13</v>
      </c>
      <c r="G8">
        <f t="shared" ref="G8:N8" si="1">(G4*$D$25+G5*$D$26+G6*$D$27)/SUM($D$25:$D$27)</f>
        <v>3.7548359511213096E-2</v>
      </c>
      <c r="H8">
        <f t="shared" si="1"/>
        <v>4.5058031413455719E-2</v>
      </c>
      <c r="I8">
        <f t="shared" si="1"/>
        <v>5.256770331569835E-2</v>
      </c>
      <c r="J8">
        <f t="shared" si="1"/>
        <v>6.0077375217940959E-2</v>
      </c>
      <c r="K8">
        <f t="shared" si="1"/>
        <v>7.5096719022426192E-2</v>
      </c>
      <c r="L8">
        <f t="shared" si="1"/>
        <v>9.3870898778032758E-2</v>
      </c>
      <c r="M8">
        <f t="shared" si="1"/>
        <v>0.17835470767826225</v>
      </c>
      <c r="N8">
        <f t="shared" si="1"/>
        <v>3.7548359511213101</v>
      </c>
    </row>
    <row r="14" spans="1:14" x14ac:dyDescent="0.2">
      <c r="G14" s="2"/>
      <c r="H14" s="2"/>
      <c r="I14" s="2"/>
    </row>
    <row r="15" spans="1:14" x14ac:dyDescent="0.2">
      <c r="G15" s="3" t="s">
        <v>21</v>
      </c>
      <c r="H15" s="2" t="s">
        <v>22</v>
      </c>
      <c r="I15" s="4" t="s">
        <v>23</v>
      </c>
    </row>
    <row r="16" spans="1:14" x14ac:dyDescent="0.2">
      <c r="G16" s="3" t="s">
        <v>14</v>
      </c>
      <c r="H16" s="2">
        <v>100</v>
      </c>
      <c r="I16" s="5">
        <f>G$8</f>
        <v>3.7548359511213096E-2</v>
      </c>
    </row>
    <row r="17" spans="1:9" x14ac:dyDescent="0.2">
      <c r="G17" s="3" t="s">
        <v>15</v>
      </c>
      <c r="H17" s="2">
        <v>120</v>
      </c>
      <c r="I17" s="5">
        <f>H$8</f>
        <v>4.5058031413455719E-2</v>
      </c>
    </row>
    <row r="18" spans="1:9" x14ac:dyDescent="0.2">
      <c r="G18" s="3" t="s">
        <v>16</v>
      </c>
      <c r="H18" s="2">
        <v>140</v>
      </c>
      <c r="I18" s="5">
        <f>I$8</f>
        <v>5.256770331569835E-2</v>
      </c>
    </row>
    <row r="19" spans="1:9" x14ac:dyDescent="0.2">
      <c r="G19" s="3" t="s">
        <v>17</v>
      </c>
      <c r="H19" s="2">
        <v>160</v>
      </c>
      <c r="I19" s="5">
        <f>J$8</f>
        <v>6.0077375217940959E-2</v>
      </c>
    </row>
    <row r="20" spans="1:9" x14ac:dyDescent="0.2">
      <c r="G20" s="3" t="s">
        <v>18</v>
      </c>
      <c r="H20" s="2">
        <v>200</v>
      </c>
      <c r="I20" s="5">
        <f>K$8</f>
        <v>7.5096719022426192E-2</v>
      </c>
    </row>
    <row r="21" spans="1:9" x14ac:dyDescent="0.2">
      <c r="G21" s="3" t="s">
        <v>19</v>
      </c>
      <c r="H21" s="2">
        <v>250</v>
      </c>
      <c r="I21" s="5">
        <f>L$8</f>
        <v>9.3870898778032758E-2</v>
      </c>
    </row>
    <row r="22" spans="1:9" x14ac:dyDescent="0.2">
      <c r="G22" s="3" t="s">
        <v>20</v>
      </c>
      <c r="H22" s="4">
        <v>475</v>
      </c>
      <c r="I22" s="5">
        <f>M$8</f>
        <v>0.17835470767826225</v>
      </c>
    </row>
    <row r="25" spans="1:9" x14ac:dyDescent="0.2">
      <c r="A25" t="s">
        <v>10</v>
      </c>
      <c r="D25">
        <f>14.7/(15.5+14.7)</f>
        <v>0.48675496688741721</v>
      </c>
    </row>
    <row r="26" spans="1:9" x14ac:dyDescent="0.2">
      <c r="A26" t="s">
        <v>11</v>
      </c>
      <c r="D26">
        <f>15.5/(15.5+14.7)</f>
        <v>0.51324503311258274</v>
      </c>
    </row>
    <row r="27" spans="1:9" x14ac:dyDescent="0.2">
      <c r="A27" t="s">
        <v>12</v>
      </c>
      <c r="D27">
        <f>0.005</f>
        <v>5.0000000000000001E-3</v>
      </c>
    </row>
  </sheetData>
  <mergeCells count="1">
    <mergeCell ref="G1:M1"/>
  </mergeCells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topLeftCell="F1" workbookViewId="0">
      <selection activeCell="H15" sqref="H15"/>
    </sheetView>
  </sheetViews>
  <sheetFormatPr baseColWidth="10" defaultColWidth="8.85546875" defaultRowHeight="12.75" x14ac:dyDescent="0.2"/>
  <cols>
    <col min="1" max="8" width="11.42578125" customWidth="1"/>
    <col min="9" max="9" width="3.7109375" customWidth="1"/>
    <col min="10" max="257" width="11.42578125" customWidth="1"/>
  </cols>
  <sheetData>
    <row r="1" spans="2:11" ht="38.25" x14ac:dyDescent="0.2">
      <c r="B1" s="7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55</v>
      </c>
      <c r="I1" s="12"/>
      <c r="J1" s="2"/>
      <c r="K1" s="8" t="s">
        <v>55</v>
      </c>
    </row>
    <row r="2" spans="2:11" x14ac:dyDescent="0.2">
      <c r="B2" s="9" t="s">
        <v>30</v>
      </c>
      <c r="C2" s="9" t="s">
        <v>31</v>
      </c>
      <c r="D2" s="10">
        <v>-5000</v>
      </c>
      <c r="E2" s="10">
        <v>12306</v>
      </c>
      <c r="F2" s="10" t="s">
        <v>32</v>
      </c>
      <c r="G2" s="10">
        <v>0</v>
      </c>
      <c r="H2" s="11">
        <f>G2/100</f>
        <v>0</v>
      </c>
      <c r="I2" s="13"/>
      <c r="J2" s="4" t="s">
        <v>14</v>
      </c>
      <c r="K2" s="14">
        <f>H3</f>
        <v>2.376E-2</v>
      </c>
    </row>
    <row r="3" spans="2:11" x14ac:dyDescent="0.2">
      <c r="B3" s="9" t="s">
        <v>14</v>
      </c>
      <c r="C3" s="9" t="s">
        <v>33</v>
      </c>
      <c r="D3" s="10">
        <v>-1000</v>
      </c>
      <c r="E3" s="10">
        <v>12306</v>
      </c>
      <c r="F3" s="10" t="s">
        <v>34</v>
      </c>
      <c r="G3" s="10">
        <v>2.3759999999999999</v>
      </c>
      <c r="H3" s="11">
        <f>G3/100</f>
        <v>2.376E-2</v>
      </c>
      <c r="I3" s="13"/>
      <c r="J3" s="4" t="s">
        <v>15</v>
      </c>
      <c r="K3" s="14">
        <f>H4</f>
        <v>3.0099999999999998E-2</v>
      </c>
    </row>
    <row r="4" spans="2:11" x14ac:dyDescent="0.2">
      <c r="B4" s="9" t="s">
        <v>15</v>
      </c>
      <c r="C4" s="9" t="s">
        <v>35</v>
      </c>
      <c r="D4" s="10">
        <v>-700</v>
      </c>
      <c r="E4" s="10">
        <v>15374</v>
      </c>
      <c r="F4" s="10" t="s">
        <v>36</v>
      </c>
      <c r="G4" s="10">
        <v>3.01</v>
      </c>
      <c r="H4" s="11">
        <f t="shared" ref="H4:H11" si="0">G4/100</f>
        <v>3.0099999999999998E-2</v>
      </c>
      <c r="I4" s="13"/>
      <c r="J4" s="4" t="s">
        <v>16</v>
      </c>
      <c r="K4" s="14">
        <f>(H5+H6)/2</f>
        <v>3.4329999999999999E-2</v>
      </c>
    </row>
    <row r="5" spans="2:11" x14ac:dyDescent="0.2">
      <c r="B5" s="9" t="s">
        <v>37</v>
      </c>
      <c r="C5" s="9" t="s">
        <v>38</v>
      </c>
      <c r="D5" s="10">
        <v>-200</v>
      </c>
      <c r="E5" s="10">
        <v>18086</v>
      </c>
      <c r="F5" s="10" t="s">
        <v>39</v>
      </c>
      <c r="G5" s="10">
        <v>3.3010000000000002</v>
      </c>
      <c r="H5" s="11">
        <f t="shared" si="0"/>
        <v>3.3010000000000005E-2</v>
      </c>
      <c r="I5" s="13"/>
      <c r="J5" s="4" t="s">
        <v>17</v>
      </c>
      <c r="K5" s="14">
        <f>H7</f>
        <v>3.9609999999999999E-2</v>
      </c>
    </row>
    <row r="6" spans="2:11" x14ac:dyDescent="0.2">
      <c r="B6" s="9" t="s">
        <v>40</v>
      </c>
      <c r="C6" s="9" t="s">
        <v>41</v>
      </c>
      <c r="D6" s="10">
        <v>0</v>
      </c>
      <c r="E6" s="10">
        <v>18244</v>
      </c>
      <c r="F6" s="10" t="s">
        <v>42</v>
      </c>
      <c r="G6" s="10">
        <v>3.5649999999999999</v>
      </c>
      <c r="H6" s="11">
        <f t="shared" si="0"/>
        <v>3.5650000000000001E-2</v>
      </c>
      <c r="I6" s="13"/>
      <c r="J6" s="4" t="s">
        <v>18</v>
      </c>
      <c r="K6" s="14">
        <f>(H8+H9)/2</f>
        <v>4.4755000000000003E-2</v>
      </c>
    </row>
    <row r="7" spans="2:11" x14ac:dyDescent="0.2">
      <c r="B7" s="9" t="s">
        <v>17</v>
      </c>
      <c r="C7" s="9" t="s">
        <v>43</v>
      </c>
      <c r="D7" s="10">
        <v>0</v>
      </c>
      <c r="E7" s="10">
        <v>19869</v>
      </c>
      <c r="F7" s="10" t="s">
        <v>42</v>
      </c>
      <c r="G7" s="10">
        <v>3.9609999999999999</v>
      </c>
      <c r="H7" s="11">
        <f t="shared" si="0"/>
        <v>3.9609999999999999E-2</v>
      </c>
      <c r="I7" s="13"/>
      <c r="J7" s="4" t="s">
        <v>19</v>
      </c>
      <c r="K7" s="14">
        <f>H10</f>
        <v>5.704E-2</v>
      </c>
    </row>
    <row r="8" spans="2:11" x14ac:dyDescent="0.2">
      <c r="B8" s="9" t="s">
        <v>44</v>
      </c>
      <c r="C8" s="9" t="s">
        <v>45</v>
      </c>
      <c r="D8" s="10">
        <v>200</v>
      </c>
      <c r="E8" s="10">
        <v>22437</v>
      </c>
      <c r="F8" s="10" t="s">
        <v>46</v>
      </c>
      <c r="G8" s="10">
        <v>4.3040000000000003</v>
      </c>
      <c r="H8" s="11">
        <f t="shared" si="0"/>
        <v>4.3040000000000002E-2</v>
      </c>
      <c r="I8" s="13"/>
      <c r="J8" s="4" t="s">
        <v>20</v>
      </c>
      <c r="K8" s="14">
        <f>H11</f>
        <v>7.077E-2</v>
      </c>
    </row>
    <row r="9" spans="2:11" x14ac:dyDescent="0.2">
      <c r="B9" s="9" t="s">
        <v>47</v>
      </c>
      <c r="C9" s="9" t="s">
        <v>48</v>
      </c>
      <c r="D9" s="10">
        <v>750</v>
      </c>
      <c r="E9" s="10">
        <v>27530</v>
      </c>
      <c r="F9" s="10" t="s">
        <v>49</v>
      </c>
      <c r="G9" s="10">
        <v>4.6470000000000002</v>
      </c>
      <c r="H9" s="11">
        <f t="shared" si="0"/>
        <v>4.6470000000000004E-2</v>
      </c>
      <c r="I9" s="13"/>
    </row>
    <row r="10" spans="2:11" x14ac:dyDescent="0.2">
      <c r="B10" s="9" t="s">
        <v>19</v>
      </c>
      <c r="C10" s="9" t="s">
        <v>50</v>
      </c>
      <c r="D10" s="10">
        <v>1600</v>
      </c>
      <c r="E10" s="10">
        <v>30343</v>
      </c>
      <c r="F10" s="10" t="s">
        <v>51</v>
      </c>
      <c r="G10" s="10">
        <v>5.7039999999999997</v>
      </c>
      <c r="H10" s="11">
        <f t="shared" si="0"/>
        <v>5.704E-2</v>
      </c>
      <c r="I10" s="13"/>
    </row>
    <row r="11" spans="2:11" x14ac:dyDescent="0.2">
      <c r="B11" s="9" t="s">
        <v>20</v>
      </c>
      <c r="C11" s="9" t="s">
        <v>52</v>
      </c>
      <c r="D11" s="10">
        <v>2600</v>
      </c>
      <c r="E11" s="10">
        <v>48254</v>
      </c>
      <c r="F11" s="10" t="s">
        <v>53</v>
      </c>
      <c r="G11" s="10">
        <v>7.077</v>
      </c>
      <c r="H11" s="11">
        <f t="shared" si="0"/>
        <v>7.077E-2</v>
      </c>
      <c r="I11" s="13"/>
    </row>
    <row r="12" spans="2:11" x14ac:dyDescent="0.2">
      <c r="B12" s="6"/>
    </row>
    <row r="13" spans="2:11" x14ac:dyDescent="0.2">
      <c r="B13" s="6" t="s">
        <v>54</v>
      </c>
    </row>
    <row r="15" spans="2:11" x14ac:dyDescent="0.2">
      <c r="H15" s="17" t="s">
        <v>56</v>
      </c>
      <c r="J15" s="15"/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5546875" defaultRowHeight="12.75" x14ac:dyDescent="0.2"/>
  <cols>
    <col min="1" max="256" width="11.42578125" customWidth="1"/>
  </cols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ADEME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callonnecg</dc:creator>
  <cp:lastModifiedBy>Paul Malliet</cp:lastModifiedBy>
  <dcterms:created xsi:type="dcterms:W3CDTF">2012-08-30T09:49:33Z</dcterms:created>
  <dcterms:modified xsi:type="dcterms:W3CDTF">2013-06-06T16:28:33Z</dcterms:modified>
</cp:coreProperties>
</file>