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tanael.leite\Downloads\"/>
    </mc:Choice>
  </mc:AlternateContent>
  <bookViews>
    <workbookView xWindow="0" yWindow="0" windowWidth="28800" windowHeight="11835"/>
  </bookViews>
  <sheets>
    <sheet name="RCL (Consolidado)" sheetId="3" r:id="rId1"/>
    <sheet name="PREVISÃO RCL (MENSAL)" sheetId="1" r:id="rId2"/>
    <sheet name="RCL realizado" sheetId="2" r:id="rId3"/>
  </sheets>
  <calcPr calcId="152511"/>
</workbook>
</file>

<file path=xl/calcChain.xml><?xml version="1.0" encoding="utf-8"?>
<calcChain xmlns="http://schemas.openxmlformats.org/spreadsheetml/2006/main">
  <c r="CY71" i="3" l="1"/>
  <c r="CZ71" i="3" s="1"/>
  <c r="DA71" i="3" s="1"/>
  <c r="DB71" i="3" s="1"/>
  <c r="DC71" i="3" s="1"/>
  <c r="DD71" i="3" s="1"/>
  <c r="DE71" i="3" s="1"/>
  <c r="DF71" i="3" s="1"/>
  <c r="DG71" i="3" s="1"/>
  <c r="DH71" i="3" s="1"/>
  <c r="DI71" i="3" s="1"/>
  <c r="CX71" i="3"/>
  <c r="CM71" i="3"/>
  <c r="CN71" i="3" s="1"/>
  <c r="CO71" i="3" s="1"/>
  <c r="CP71" i="3" s="1"/>
  <c r="CQ71" i="3" s="1"/>
  <c r="CR71" i="3" s="1"/>
  <c r="CS71" i="3" s="1"/>
  <c r="CT71" i="3" s="1"/>
  <c r="CU71" i="3" s="1"/>
  <c r="CV71" i="3" s="1"/>
  <c r="CW71" i="3" s="1"/>
  <c r="CL71" i="3"/>
  <c r="CA71" i="3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BZ71" i="3"/>
  <c r="BT71" i="3"/>
  <c r="BU71" i="3" s="1"/>
  <c r="BV71" i="3" s="1"/>
  <c r="BW71" i="3" s="1"/>
  <c r="BX71" i="3" s="1"/>
  <c r="BY71" i="3" s="1"/>
  <c r="BS71" i="3"/>
  <c r="BR71" i="3"/>
  <c r="BR73" i="3" l="1"/>
  <c r="BX82" i="3" l="1"/>
  <c r="BX81" i="3"/>
  <c r="BX80" i="3"/>
  <c r="BX79" i="3"/>
  <c r="BY86" i="3" l="1"/>
  <c r="BY87" i="3"/>
  <c r="BY88" i="3"/>
  <c r="BY89" i="3"/>
  <c r="BX87" i="3"/>
  <c r="BX88" i="3"/>
  <c r="BX89" i="3"/>
  <c r="BX86" i="3"/>
  <c r="BZ89" i="3" l="1"/>
  <c r="CA88" i="3"/>
  <c r="BZ87" i="3"/>
  <c r="CA86" i="3"/>
  <c r="CA87" i="3"/>
  <c r="BZ88" i="3"/>
  <c r="CA89" i="3"/>
  <c r="BZ86" i="3"/>
  <c r="BZ80" i="3"/>
  <c r="BZ81" i="3"/>
  <c r="BZ82" i="3"/>
  <c r="BZ79" i="3"/>
  <c r="CA80" i="3"/>
  <c r="CA81" i="3"/>
  <c r="CA82" i="3"/>
  <c r="CA79" i="3"/>
  <c r="R52" i="3" l="1"/>
  <c r="R59" i="3" s="1"/>
  <c r="S52" i="3"/>
  <c r="S59" i="3" s="1"/>
  <c r="T52" i="3"/>
  <c r="T59" i="3" s="1"/>
  <c r="U52" i="3"/>
  <c r="U59" i="3" s="1"/>
  <c r="V52" i="3"/>
  <c r="V59" i="3" s="1"/>
  <c r="W52" i="3"/>
  <c r="W59" i="3" s="1"/>
  <c r="X52" i="3"/>
  <c r="X59" i="3" s="1"/>
  <c r="Y52" i="3"/>
  <c r="Y59" i="3" s="1"/>
  <c r="Z52" i="3"/>
  <c r="Z59" i="3" s="1"/>
  <c r="AA52" i="3"/>
  <c r="AA59" i="3" s="1"/>
  <c r="AB52" i="3"/>
  <c r="AB59" i="3" s="1"/>
  <c r="AC52" i="3"/>
  <c r="AC59" i="3" s="1"/>
  <c r="AD52" i="3"/>
  <c r="AD59" i="3" s="1"/>
  <c r="AE52" i="3"/>
  <c r="AE59" i="3" s="1"/>
  <c r="AF52" i="3"/>
  <c r="AF59" i="3" s="1"/>
  <c r="AG52" i="3"/>
  <c r="AG59" i="3" s="1"/>
  <c r="AH52" i="3"/>
  <c r="AH59" i="3" s="1"/>
  <c r="AI52" i="3"/>
  <c r="AI59" i="3" s="1"/>
  <c r="AJ52" i="3"/>
  <c r="AJ59" i="3" s="1"/>
  <c r="AK52" i="3"/>
  <c r="AK59" i="3" s="1"/>
  <c r="AL52" i="3"/>
  <c r="AL59" i="3" s="1"/>
  <c r="AM52" i="3"/>
  <c r="AM59" i="3" s="1"/>
  <c r="AN52" i="3"/>
  <c r="AN59" i="3" s="1"/>
  <c r="AO52" i="3"/>
  <c r="AO59" i="3" s="1"/>
  <c r="AP52" i="3"/>
  <c r="AP59" i="3" s="1"/>
  <c r="AQ52" i="3"/>
  <c r="AQ59" i="3" s="1"/>
  <c r="AR52" i="3"/>
  <c r="AR59" i="3" s="1"/>
  <c r="AS52" i="3"/>
  <c r="AS59" i="3" s="1"/>
  <c r="AT52" i="3"/>
  <c r="AT59" i="3" s="1"/>
  <c r="AU52" i="3"/>
  <c r="AU59" i="3" s="1"/>
  <c r="AV52" i="3"/>
  <c r="AV59" i="3" s="1"/>
  <c r="AW52" i="3"/>
  <c r="AW59" i="3" s="1"/>
  <c r="AX52" i="3"/>
  <c r="AX59" i="3" s="1"/>
  <c r="AY52" i="3"/>
  <c r="AY59" i="3" s="1"/>
  <c r="AZ52" i="3"/>
  <c r="AZ59" i="3" s="1"/>
  <c r="BA52" i="3"/>
  <c r="BA59" i="3" s="1"/>
  <c r="BB52" i="3"/>
  <c r="BB59" i="3" s="1"/>
  <c r="BC52" i="3"/>
  <c r="BC59" i="3" s="1"/>
  <c r="BD52" i="3"/>
  <c r="BD59" i="3" s="1"/>
  <c r="BE52" i="3"/>
  <c r="BE59" i="3" s="1"/>
  <c r="BF52" i="3"/>
  <c r="BF59" i="3" s="1"/>
  <c r="BG52" i="3"/>
  <c r="BG59" i="3" s="1"/>
  <c r="BH52" i="3"/>
  <c r="BH59" i="3" s="1"/>
  <c r="BI52" i="3"/>
  <c r="BI59" i="3" s="1"/>
  <c r="BJ52" i="3"/>
  <c r="BJ59" i="3" s="1"/>
  <c r="BK52" i="3"/>
  <c r="BK59" i="3" s="1"/>
  <c r="BL52" i="3"/>
  <c r="BL59" i="3" s="1"/>
  <c r="BM52" i="3"/>
  <c r="BM59" i="3" s="1"/>
  <c r="BN52" i="3"/>
  <c r="BN59" i="3" s="1"/>
  <c r="BO52" i="3"/>
  <c r="BO59" i="3" s="1"/>
  <c r="BP52" i="3"/>
  <c r="BP59" i="3" s="1"/>
  <c r="BQ52" i="3"/>
  <c r="BQ59" i="3" s="1"/>
  <c r="BR52" i="3"/>
  <c r="BS52" i="3"/>
  <c r="BS60" i="3" s="1"/>
  <c r="BT52" i="3"/>
  <c r="BT60" i="3" s="1"/>
  <c r="BU52" i="3"/>
  <c r="BU60" i="3" s="1"/>
  <c r="BV52" i="3"/>
  <c r="BV60" i="3" s="1"/>
  <c r="BW52" i="3"/>
  <c r="BW60" i="3" s="1"/>
  <c r="BX52" i="3"/>
  <c r="BX60" i="3" s="1"/>
  <c r="BY52" i="3"/>
  <c r="BY60" i="3" s="1"/>
  <c r="BZ52" i="3"/>
  <c r="BZ60" i="3" s="1"/>
  <c r="CA52" i="3"/>
  <c r="CA60" i="3" s="1"/>
  <c r="CB52" i="3"/>
  <c r="CB60" i="3" s="1"/>
  <c r="CC52" i="3"/>
  <c r="CC60" i="3" s="1"/>
  <c r="CD52" i="3"/>
  <c r="CD60" i="3" s="1"/>
  <c r="CE52" i="3"/>
  <c r="CE60" i="3" s="1"/>
  <c r="CF52" i="3"/>
  <c r="CF60" i="3" s="1"/>
  <c r="CG52" i="3"/>
  <c r="CG60" i="3" s="1"/>
  <c r="CH52" i="3"/>
  <c r="CH60" i="3" s="1"/>
  <c r="CI52" i="3"/>
  <c r="CI60" i="3" s="1"/>
  <c r="CJ52" i="3"/>
  <c r="CJ60" i="3" s="1"/>
  <c r="CK52" i="3"/>
  <c r="CK60" i="3" s="1"/>
  <c r="CL52" i="3"/>
  <c r="CL60" i="3" s="1"/>
  <c r="CM52" i="3"/>
  <c r="CM60" i="3" s="1"/>
  <c r="CN52" i="3"/>
  <c r="CN60" i="3" s="1"/>
  <c r="CO52" i="3"/>
  <c r="CO60" i="3" s="1"/>
  <c r="CP52" i="3"/>
  <c r="CP60" i="3" s="1"/>
  <c r="CQ52" i="3"/>
  <c r="CQ60" i="3" s="1"/>
  <c r="CR52" i="3"/>
  <c r="CR60" i="3" s="1"/>
  <c r="CS52" i="3"/>
  <c r="CS60" i="3" s="1"/>
  <c r="CT52" i="3"/>
  <c r="CT60" i="3" s="1"/>
  <c r="CU52" i="3"/>
  <c r="CU60" i="3" s="1"/>
  <c r="CV52" i="3"/>
  <c r="CV60" i="3" s="1"/>
  <c r="CW52" i="3"/>
  <c r="CW60" i="3" s="1"/>
  <c r="CX52" i="3"/>
  <c r="CX60" i="3" s="1"/>
  <c r="CY52" i="3"/>
  <c r="CY60" i="3" s="1"/>
  <c r="CZ52" i="3"/>
  <c r="CZ60" i="3" s="1"/>
  <c r="DA52" i="3"/>
  <c r="DA60" i="3" s="1"/>
  <c r="DB52" i="3"/>
  <c r="DB60" i="3" s="1"/>
  <c r="DC52" i="3"/>
  <c r="DC60" i="3" s="1"/>
  <c r="DD52" i="3"/>
  <c r="DD60" i="3" s="1"/>
  <c r="DE52" i="3"/>
  <c r="DE60" i="3" s="1"/>
  <c r="DF52" i="3"/>
  <c r="DF60" i="3" s="1"/>
  <c r="DG52" i="3"/>
  <c r="DG60" i="3" s="1"/>
  <c r="DH52" i="3"/>
  <c r="DH60" i="3" s="1"/>
  <c r="DI52" i="3"/>
  <c r="DI60" i="3" s="1"/>
  <c r="Q52" i="3"/>
  <c r="Q59" i="3" s="1"/>
  <c r="BP54" i="2"/>
  <c r="BQ54" i="2"/>
  <c r="BO54" i="2"/>
  <c r="BO55" i="2" s="1"/>
  <c r="BP53" i="2"/>
  <c r="BQ53" i="2"/>
  <c r="BO53" i="2"/>
  <c r="DI54" i="3" l="1"/>
  <c r="CW54" i="3"/>
  <c r="CK54" i="3"/>
  <c r="BY54" i="3"/>
  <c r="DD53" i="3"/>
  <c r="CR53" i="3"/>
  <c r="CF53" i="3"/>
  <c r="BT53" i="3"/>
  <c r="DH54" i="3"/>
  <c r="CV54" i="3"/>
  <c r="CJ54" i="3"/>
  <c r="BX54" i="3"/>
  <c r="DC53" i="3"/>
  <c r="CQ53" i="3"/>
  <c r="CE53" i="3"/>
  <c r="BS53" i="3"/>
  <c r="DG54" i="3"/>
  <c r="CU54" i="3"/>
  <c r="CI54" i="3"/>
  <c r="BW54" i="3"/>
  <c r="CA57" i="3" s="1"/>
  <c r="CA62" i="3" s="1"/>
  <c r="DB53" i="3"/>
  <c r="CP53" i="3"/>
  <c r="CD53" i="3"/>
  <c r="BR54" i="3"/>
  <c r="DF54" i="3"/>
  <c r="CT54" i="3"/>
  <c r="CH54" i="3"/>
  <c r="BV54" i="3"/>
  <c r="DA53" i="3"/>
  <c r="CO53" i="3"/>
  <c r="CC53" i="3"/>
  <c r="BR53" i="3"/>
  <c r="BU56" i="3" s="1"/>
  <c r="BU61" i="3" s="1"/>
  <c r="DE54" i="3"/>
  <c r="CS54" i="3"/>
  <c r="CG54" i="3"/>
  <c r="BU54" i="3"/>
  <c r="CZ53" i="3"/>
  <c r="CN53" i="3"/>
  <c r="CB53" i="3"/>
  <c r="DD54" i="3"/>
  <c r="CR54" i="3"/>
  <c r="CF54" i="3"/>
  <c r="BT54" i="3"/>
  <c r="BZ57" i="3" s="1"/>
  <c r="BZ62" i="3" s="1"/>
  <c r="CY53" i="3"/>
  <c r="CM53" i="3"/>
  <c r="CA53" i="3"/>
  <c r="CL56" i="3" s="1"/>
  <c r="CL61" i="3" s="1"/>
  <c r="DC54" i="3"/>
  <c r="CQ54" i="3"/>
  <c r="CE54" i="3"/>
  <c r="BS54" i="3"/>
  <c r="CX53" i="3"/>
  <c r="CL53" i="3"/>
  <c r="BZ53" i="3"/>
  <c r="DB54" i="3"/>
  <c r="CP54" i="3"/>
  <c r="CD54" i="3"/>
  <c r="CO57" i="3" s="1"/>
  <c r="CO62" i="3" s="1"/>
  <c r="DI53" i="3"/>
  <c r="CW53" i="3"/>
  <c r="DH56" i="3" s="1"/>
  <c r="DH61" i="3" s="1"/>
  <c r="CK53" i="3"/>
  <c r="BY53" i="3"/>
  <c r="DA54" i="3"/>
  <c r="CO54" i="3"/>
  <c r="CC54" i="3"/>
  <c r="DH53" i="3"/>
  <c r="CV53" i="3"/>
  <c r="CJ53" i="3"/>
  <c r="BX53" i="3"/>
  <c r="CZ54" i="3"/>
  <c r="CN54" i="3"/>
  <c r="CB54" i="3"/>
  <c r="CM57" i="3" s="1"/>
  <c r="CM62" i="3" s="1"/>
  <c r="DG53" i="3"/>
  <c r="CU53" i="3"/>
  <c r="CI53" i="3"/>
  <c r="BW53" i="3"/>
  <c r="CY54" i="3"/>
  <c r="CM54" i="3"/>
  <c r="CA54" i="3"/>
  <c r="DF53" i="3"/>
  <c r="CT53" i="3"/>
  <c r="CH53" i="3"/>
  <c r="CS56" i="3" s="1"/>
  <c r="CS61" i="3" s="1"/>
  <c r="BV53" i="3"/>
  <c r="CX54" i="3"/>
  <c r="DI57" i="3" s="1"/>
  <c r="DI62" i="3" s="1"/>
  <c r="CL54" i="3"/>
  <c r="BZ54" i="3"/>
  <c r="DE53" i="3"/>
  <c r="CS53" i="3"/>
  <c r="CG53" i="3"/>
  <c r="BU53" i="3"/>
  <c r="BW56" i="3"/>
  <c r="BW61" i="3" s="1"/>
  <c r="BX56" i="3"/>
  <c r="BX61" i="3" s="1"/>
  <c r="BS57" i="3"/>
  <c r="BS62" i="3" s="1"/>
  <c r="BT56" i="3"/>
  <c r="BT61" i="3" s="1"/>
  <c r="BV57" i="3"/>
  <c r="BV62" i="3" s="1"/>
  <c r="BT57" i="3"/>
  <c r="BT62" i="3" s="1"/>
  <c r="BY56" i="3" l="1"/>
  <c r="BY61" i="3" s="1"/>
  <c r="CK57" i="3"/>
  <c r="CK62" i="3" s="1"/>
  <c r="DF56" i="3"/>
  <c r="DF61" i="3" s="1"/>
  <c r="CJ56" i="3"/>
  <c r="CJ61" i="3" s="1"/>
  <c r="DB57" i="3"/>
  <c r="DB62" i="3" s="1"/>
  <c r="CF57" i="3"/>
  <c r="CF62" i="3" s="1"/>
  <c r="BX57" i="3"/>
  <c r="BX62" i="3" s="1"/>
  <c r="BR57" i="3"/>
  <c r="CI57" i="3"/>
  <c r="CI62" i="3" s="1"/>
  <c r="CW57" i="3"/>
  <c r="CW62" i="3" s="1"/>
  <c r="CV56" i="3"/>
  <c r="CV61" i="3" s="1"/>
  <c r="CR57" i="3"/>
  <c r="CR62" i="3" s="1"/>
  <c r="CO56" i="3"/>
  <c r="CO61" i="3" s="1"/>
  <c r="CU57" i="3"/>
  <c r="CU62" i="3" s="1"/>
  <c r="DD57" i="3"/>
  <c r="DD62" i="3" s="1"/>
  <c r="DA56" i="3"/>
  <c r="DA61" i="3" s="1"/>
  <c r="DG57" i="3"/>
  <c r="DG62" i="3" s="1"/>
  <c r="BU57" i="3"/>
  <c r="BU62" i="3" s="1"/>
  <c r="CG56" i="3"/>
  <c r="CG61" i="3" s="1"/>
  <c r="CY57" i="3"/>
  <c r="CY62" i="3" s="1"/>
  <c r="CX56" i="3"/>
  <c r="CX61" i="3" s="1"/>
  <c r="CC56" i="3"/>
  <c r="CC61" i="3" s="1"/>
  <c r="DE56" i="3"/>
  <c r="DE61" i="3" s="1"/>
  <c r="CE57" i="3"/>
  <c r="CE62" i="3" s="1"/>
  <c r="CN56" i="3"/>
  <c r="CN61" i="3" s="1"/>
  <c r="CT57" i="3"/>
  <c r="CT62" i="3" s="1"/>
  <c r="CQ56" i="3"/>
  <c r="CQ61" i="3" s="1"/>
  <c r="CE56" i="3"/>
  <c r="CE61" i="3" s="1"/>
  <c r="CI56" i="3"/>
  <c r="CI61" i="3" s="1"/>
  <c r="BY57" i="3"/>
  <c r="BY62" i="3" s="1"/>
  <c r="CU56" i="3"/>
  <c r="CU61" i="3" s="1"/>
  <c r="CQ57" i="3"/>
  <c r="CQ62" i="3" s="1"/>
  <c r="CZ56" i="3"/>
  <c r="CZ61" i="3" s="1"/>
  <c r="DF57" i="3"/>
  <c r="DF62" i="3" s="1"/>
  <c r="DC56" i="3"/>
  <c r="DC61" i="3" s="1"/>
  <c r="BR56" i="3"/>
  <c r="DA57" i="3"/>
  <c r="DA62" i="3" s="1"/>
  <c r="BS56" i="3"/>
  <c r="BS61" i="3" s="1"/>
  <c r="CB56" i="3"/>
  <c r="CB61" i="3" s="1"/>
  <c r="BV56" i="3"/>
  <c r="BV61" i="3" s="1"/>
  <c r="CL57" i="3"/>
  <c r="CL62" i="3" s="1"/>
  <c r="DG56" i="3"/>
  <c r="DG61" i="3" s="1"/>
  <c r="CK56" i="3"/>
  <c r="CK61" i="3" s="1"/>
  <c r="DC57" i="3"/>
  <c r="DC62" i="3" s="1"/>
  <c r="CA56" i="3"/>
  <c r="CA61" i="3" s="1"/>
  <c r="CX57" i="3"/>
  <c r="CX62" i="3" s="1"/>
  <c r="CW56" i="3"/>
  <c r="CW61" i="3" s="1"/>
  <c r="CG57" i="3"/>
  <c r="CG62" i="3" s="1"/>
  <c r="CD56" i="3"/>
  <c r="CD61" i="3" s="1"/>
  <c r="CJ57" i="3"/>
  <c r="CJ62" i="3" s="1"/>
  <c r="CH57" i="3"/>
  <c r="CH62" i="3" s="1"/>
  <c r="CC57" i="3"/>
  <c r="CC62" i="3" s="1"/>
  <c r="CN57" i="3"/>
  <c r="CN62" i="3" s="1"/>
  <c r="DI56" i="3"/>
  <c r="DI61" i="3" s="1"/>
  <c r="CM56" i="3"/>
  <c r="CM61" i="3" s="1"/>
  <c r="CS57" i="3"/>
  <c r="CS62" i="3" s="1"/>
  <c r="CP56" i="3"/>
  <c r="CP61" i="3" s="1"/>
  <c r="CV57" i="3"/>
  <c r="CV62" i="3" s="1"/>
  <c r="CF56" i="3"/>
  <c r="CF61" i="3" s="1"/>
  <c r="BZ56" i="3"/>
  <c r="BZ61" i="3" s="1"/>
  <c r="DD56" i="3"/>
  <c r="DD61" i="3" s="1"/>
  <c r="CH56" i="3"/>
  <c r="CH61" i="3" s="1"/>
  <c r="CZ57" i="3"/>
  <c r="CZ62" i="3" s="1"/>
  <c r="CD57" i="3"/>
  <c r="CD62" i="3" s="1"/>
  <c r="CY56" i="3"/>
  <c r="CY61" i="3" s="1"/>
  <c r="DE57" i="3"/>
  <c r="DE62" i="3" s="1"/>
  <c r="DB56" i="3"/>
  <c r="DB61" i="3" s="1"/>
  <c r="DH57" i="3"/>
  <c r="DH62" i="3" s="1"/>
  <c r="CR56" i="3"/>
  <c r="CR61" i="3" s="1"/>
  <c r="BW57" i="3"/>
  <c r="BW62" i="3" s="1"/>
  <c r="CB57" i="3"/>
  <c r="CB62" i="3" s="1"/>
  <c r="CT56" i="3"/>
  <c r="CT61" i="3" s="1"/>
  <c r="CP57" i="3"/>
  <c r="CP62" i="3" s="1"/>
</calcChain>
</file>

<file path=xl/sharedStrings.xml><?xml version="1.0" encoding="utf-8"?>
<sst xmlns="http://schemas.openxmlformats.org/spreadsheetml/2006/main" count="192" uniqueCount="77">
  <si>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</si>
  <si>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</si>
  <si>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</si>
  <si>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</si>
  <si>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</si>
  <si>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</si>
  <si>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</si>
  <si>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</si>
  <si>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</si>
  <si>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</si>
  <si>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</si>
  <si>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</si>
  <si>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</si>
  <si>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</si>
  <si>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</si>
  <si>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</si>
  <si>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</si>
  <si>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</si>
  <si>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</si>
  <si>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</si>
  <si>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</si>
  <si>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</si>
  <si>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</si>
  <si>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</si>
  <si>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</si>
  <si>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</si>
  <si>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</si>
  <si>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</si>
  <si>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</si>
  <si>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</si>
  <si>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</si>
  <si>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</si>
  <si>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</si>
  <si>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</si>
  <si>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</si>
  <si>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</si>
  <si>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</si>
  <si>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</si>
  <si>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</si>
  <si>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</si>
  <si>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</si>
  <si>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</si>
  <si>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</si>
  <si>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</si>
  <si>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</si>
  <si>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</si>
  <si>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</si>
  <si>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</si>
  <si>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</si>
  <si>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</si>
  <si>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</si>
  <si>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</si>
  <si>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</si>
  <si>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</si>
  <si>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</si>
  <si>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</si>
  <si>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</si>
  <si>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</si>
  <si>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</si>
  <si>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</si>
  <si>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</si>
  <si>
    <t>Previsão ARIMA</t>
  </si>
  <si>
    <t>Erro de Previsão - Lo 95</t>
  </si>
  <si>
    <t>Erro de Previsão - Hi 95</t>
  </si>
  <si>
    <t>RCL (Realizado s/ Ajuste)</t>
  </si>
  <si>
    <t>RCL (Realizado c/ Ajuste)</t>
  </si>
  <si>
    <t>ARIMA</t>
  </si>
  <si>
    <t>Previsão_Anterior</t>
  </si>
  <si>
    <t>ARIMA/Prev. Anterior</t>
  </si>
  <si>
    <t>Diferença</t>
  </si>
  <si>
    <t>Previsão (PIB + IPCA)</t>
  </si>
  <si>
    <t>Focus 21/06/2024</t>
  </si>
  <si>
    <t>Previsão (GEPAF 323 + ARIMA)</t>
  </si>
  <si>
    <t>Projeção
(GEPAF cen. 323)</t>
  </si>
  <si>
    <t>Projeção
(GEPAF 323 + ARIMA)</t>
  </si>
  <si>
    <t>Projeção
(PIB + IPCA)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</si>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</sst>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00_-;\-* #,##0.00000_-;_-* &quot;-&quot;??_-;_-@_-"/>
  </numFmts>
  <fonts count="13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Lucida Console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  <xf numFmtId="4" fontId="8" fillId="0" borderId="0" xfId="0" applyNumberFormat="1" applyFont="1"/>
    <xf numFmtId="44" fontId="0" fillId="0" borderId="0" xfId="3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11" fillId="0" borderId="0" xfId="1" applyFont="1"/>
    <xf numFmtId="165" fontId="0" fillId="0" borderId="0" xfId="1" applyNumberFormat="1" applyFont="1"/>
    <xf numFmtId="49" fontId="3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 wrapText="1"/>
    </xf>
    <xf numFmtId="3" fontId="0" fillId="0" borderId="0" xfId="1" applyNumberFormat="1" applyFont="1"/>
    <xf numFmtId="17" fontId="3" fillId="10" borderId="0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 wrapText="1"/>
    </xf>
    <xf numFmtId="17" fontId="3" fillId="10" borderId="6" xfId="0" applyNumberFormat="1" applyFon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6" xfId="1" applyNumberFormat="1" applyFont="1" applyBorder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3" formatCode="_(* #,##0.00_);_(* \(#,##0.00\);_(* &quot;-&quot;??_);_(@_)">
                  <c:v>39763284832.35144</c:v>
                </c:pt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3" formatCode="_(* #,##0.00_);_(* \(#,##0.00\);_(* &quot;-&quot;??_);_(@_)">
                  <c:v>39447296793.788559</c:v>
                </c:pt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ser>
          <c:idx val="6"/>
          <c:order val="5"/>
          <c:tx>
            <c:strRef>
              <c:f>'RCL (Consolidado)'!$E$66</c:f>
              <c:strCache>
                <c:ptCount val="1"/>
                <c:pt idx="0">
                  <c:v>Erro de Previsão - Hi 95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val>
            <c:numRef>
              <c:f>'RCL (Consolidado)'!$Q$66:$DI$66</c:f>
              <c:numCache>
                <c:formatCode>General</c:formatCode>
                <c:ptCount val="97"/>
                <c:pt idx="54">
                  <c:v>39251981060</c:v>
                </c:pt>
                <c:pt idx="55">
                  <c:v>39824349576</c:v>
                </c:pt>
                <c:pt idx="56">
                  <c:v>40487167844</c:v>
                </c:pt>
                <c:pt idx="57">
                  <c:v>40995436210</c:v>
                </c:pt>
                <c:pt idx="58">
                  <c:v>41322255022</c:v>
                </c:pt>
                <c:pt idx="59">
                  <c:v>41775112984</c:v>
                </c:pt>
                <c:pt idx="60">
                  <c:v>42422820304</c:v>
                </c:pt>
                <c:pt idx="61">
                  <c:v>42921330590</c:v>
                </c:pt>
                <c:pt idx="62">
                  <c:v>43515131607</c:v>
                </c:pt>
                <c:pt idx="63">
                  <c:v>44278384188</c:v>
                </c:pt>
                <c:pt idx="64">
                  <c:v>44955052751</c:v>
                </c:pt>
                <c:pt idx="65">
                  <c:v>45696406904</c:v>
                </c:pt>
                <c:pt idx="66">
                  <c:v>46305349950</c:v>
                </c:pt>
                <c:pt idx="67">
                  <c:v>46802455070</c:v>
                </c:pt>
                <c:pt idx="68">
                  <c:v>47201389498</c:v>
                </c:pt>
                <c:pt idx="69">
                  <c:v>47652697345</c:v>
                </c:pt>
                <c:pt idx="70">
                  <c:v>48123692891</c:v>
                </c:pt>
                <c:pt idx="71">
                  <c:v>48547052760</c:v>
                </c:pt>
                <c:pt idx="72">
                  <c:v>49018086315</c:v>
                </c:pt>
                <c:pt idx="73">
                  <c:v>49455213140</c:v>
                </c:pt>
                <c:pt idx="74">
                  <c:v>49868628573</c:v>
                </c:pt>
                <c:pt idx="75">
                  <c:v>50322855938</c:v>
                </c:pt>
                <c:pt idx="76">
                  <c:v>50780990094</c:v>
                </c:pt>
                <c:pt idx="77">
                  <c:v>51158284768</c:v>
                </c:pt>
                <c:pt idx="78">
                  <c:v>51538083603</c:v>
                </c:pt>
                <c:pt idx="79">
                  <c:v>52021061756</c:v>
                </c:pt>
                <c:pt idx="80">
                  <c:v>52511062101</c:v>
                </c:pt>
                <c:pt idx="81">
                  <c:v>53028606463</c:v>
                </c:pt>
                <c:pt idx="82">
                  <c:v>53609954291</c:v>
                </c:pt>
                <c:pt idx="83">
                  <c:v>54172395164</c:v>
                </c:pt>
                <c:pt idx="84">
                  <c:v>54627032549</c:v>
                </c:pt>
                <c:pt idx="85">
                  <c:v>55169532280</c:v>
                </c:pt>
                <c:pt idx="86">
                  <c:v>55692135745</c:v>
                </c:pt>
                <c:pt idx="87">
                  <c:v>56122798923</c:v>
                </c:pt>
                <c:pt idx="88">
                  <c:v>56591596444</c:v>
                </c:pt>
                <c:pt idx="89">
                  <c:v>57090197983</c:v>
                </c:pt>
                <c:pt idx="90">
                  <c:v>57633855570</c:v>
                </c:pt>
                <c:pt idx="91">
                  <c:v>58159528227</c:v>
                </c:pt>
                <c:pt idx="92">
                  <c:v>58726827670</c:v>
                </c:pt>
                <c:pt idx="93">
                  <c:v>59260080830</c:v>
                </c:pt>
                <c:pt idx="94">
                  <c:v>59749557154</c:v>
                </c:pt>
                <c:pt idx="95">
                  <c:v>60276273097</c:v>
                </c:pt>
                <c:pt idx="96">
                  <c:v>60857698341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F7-410A-95A9-8E56F6A8DEA1}"/>
            </c:ext>
          </c:extLst>
        </c:ser>
        <c:ser>
          <c:idx val="5"/>
          <c:order val="6"/>
          <c:tx>
            <c:strRef>
              <c:f>'RCL (Consolidado)'!$E$65</c:f>
              <c:strCache>
                <c:ptCount val="1"/>
                <c:pt idx="0">
                  <c:v>Erro de Previsão - Lo 95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'RCL (Consolidado)'!$Q$65:$DI$65</c:f>
              <c:numCache>
                <c:formatCode>General</c:formatCode>
                <c:ptCount val="97"/>
                <c:pt idx="54" formatCode="_(* #,##0.00_);_(* \(#,##0.00\);_(* &quot;-&quot;??_);_(@_)">
                  <c:v>38574172583</c:v>
                </c:pt>
                <c:pt idx="55" formatCode="_(* #,##0.00_);_(* \(#,##0.00\);_(* &quot;-&quot;??_);_(@_)">
                  <c:v>38557567446</c:v>
                </c:pt>
                <c:pt idx="56" formatCode="_(* #,##0.00_);_(* \(#,##0.00\);_(* &quot;-&quot;??_);_(@_)">
                  <c:v>38723921035</c:v>
                </c:pt>
                <c:pt idx="57" formatCode="_(* #,##0.00_);_(* \(#,##0.00\);_(* &quot;-&quot;??_);_(@_)">
                  <c:v>38754633839</c:v>
                </c:pt>
                <c:pt idx="58" formatCode="_(* #,##0.00_);_(* \(#,##0.00\);_(* &quot;-&quot;??_);_(@_)">
                  <c:v>38603786935</c:v>
                </c:pt>
                <c:pt idx="59" formatCode="_(* #,##0.00_);_(* \(#,##0.00\);_(* &quot;-&quot;??_);_(@_)">
                  <c:v>38571283456</c:v>
                </c:pt>
                <c:pt idx="60" formatCode="_(* #,##0.00_);_(* \(#,##0.00\);_(* &quot;-&quot;??_);_(@_)">
                  <c:v>38722357648</c:v>
                </c:pt>
                <c:pt idx="61" formatCode="_(* #,##0.00_);_(* \(#,##0.00\);_(* &quot;-&quot;??_);_(@_)">
                  <c:v>38711148487</c:v>
                </c:pt>
                <c:pt idx="62" formatCode="_(* #,##0.00_);_(* \(#,##0.00\);_(* &quot;-&quot;??_);_(@_)">
                  <c:v>38781209773</c:v>
                </c:pt>
                <c:pt idx="63" formatCode="_(* #,##0.00_);_(* \(#,##0.00\);_(* &quot;-&quot;??_);_(@_)">
                  <c:v>39006246522</c:v>
                </c:pt>
                <c:pt idx="64" formatCode="_(* #,##0.00_);_(* \(#,##0.00\);_(* &quot;-&quot;??_);_(@_)">
                  <c:v>39130041493</c:v>
                </c:pt>
                <c:pt idx="65" formatCode="_(* #,##0.00_);_(* \(#,##0.00\);_(* &quot;-&quot;??_);_(@_)">
                  <c:v>39303845477</c:v>
                </c:pt>
                <c:pt idx="66" formatCode="_(* #,##0.00_);_(* \(#,##0.00\);_(* &quot;-&quot;??_);_(@_)">
                  <c:v>39492999449</c:v>
                </c:pt>
                <c:pt idx="67" formatCode="_(* #,##0.00_);_(* \(#,##0.00\);_(* &quot;-&quot;??_);_(@_)">
                  <c:v>39625384002</c:v>
                </c:pt>
                <c:pt idx="68" formatCode="_(* #,##0.00_);_(* \(#,##0.00\);_(* &quot;-&quot;??_);_(@_)">
                  <c:v>39660268600</c:v>
                </c:pt>
                <c:pt idx="69" formatCode="_(* #,##0.00_);_(* \(#,##0.00\);_(* &quot;-&quot;??_);_(@_)">
                  <c:v>39747708562</c:v>
                </c:pt>
                <c:pt idx="70" formatCode="_(* #,##0.00_);_(* \(#,##0.00\);_(* &quot;-&quot;??_);_(@_)">
                  <c:v>39854615474</c:v>
                </c:pt>
                <c:pt idx="71" formatCode="_(* #,##0.00_);_(* \(#,##0.00\);_(* &quot;-&quot;??_);_(@_)">
                  <c:v>39913331204</c:v>
                </c:pt>
                <c:pt idx="72" formatCode="_(* #,##0.00_);_(* \(#,##0.00\);_(* &quot;-&quot;??_);_(@_)">
                  <c:v>40018884695</c:v>
                </c:pt>
                <c:pt idx="73" formatCode="_(* #,##0.00_);_(* \(#,##0.00\);_(* &quot;-&quot;??_);_(@_)">
                  <c:v>40089459060</c:v>
                </c:pt>
                <c:pt idx="74" formatCode="_(* #,##0.00_);_(* \(#,##0.00\);_(* &quot;-&quot;??_);_(@_)">
                  <c:v>40135049098</c:v>
                </c:pt>
                <c:pt idx="75" formatCode="_(* #,##0.00_);_(* \(#,##0.00\);_(* &quot;-&quot;??_);_(@_)">
                  <c:v>40220007230</c:v>
                </c:pt>
                <c:pt idx="76" formatCode="_(* #,##0.00_);_(* \(#,##0.00\);_(* &quot;-&quot;??_);_(@_)">
                  <c:v>40307282069</c:v>
                </c:pt>
                <c:pt idx="77" formatCode="_(* #,##0.00_);_(* \(#,##0.00\);_(* &quot;-&quot;??_);_(@_)">
                  <c:v>40312001757</c:v>
                </c:pt>
                <c:pt idx="78" formatCode="_(* #,##0.00_);_(* \(#,##0.00\);_(* &quot;-&quot;??_);_(@_)">
                  <c:v>40317912397</c:v>
                </c:pt>
                <c:pt idx="79" formatCode="_(* #,##0.00_);_(* \(#,##0.00\);_(* &quot;-&quot;??_);_(@_)">
                  <c:v>40425353112</c:v>
                </c:pt>
                <c:pt idx="80" formatCode="_(* #,##0.00_);_(* \(#,##0.00\);_(* &quot;-&quot;??_);_(@_)">
                  <c:v>40537898130</c:v>
                </c:pt>
                <c:pt idx="81" formatCode="_(* #,##0.00_);_(* \(#,##0.00\);_(* &quot;-&quot;??_);_(@_)">
                  <c:v>40675995753</c:v>
                </c:pt>
                <c:pt idx="82" formatCode="_(* #,##0.00_);_(* \(#,##0.00\);_(* &quot;-&quot;??_);_(@_)">
                  <c:v>40875841576</c:v>
                </c:pt>
                <c:pt idx="83" formatCode="_(* #,##0.00_);_(* \(#,##0.00\);_(* &quot;-&quot;??_);_(@_)">
                  <c:v>41054669706</c:v>
                </c:pt>
                <c:pt idx="84" formatCode="_(* #,##0.00_);_(* \(#,##0.00\);_(* &quot;-&quot;??_);_(@_)">
                  <c:v>41123535409</c:v>
                </c:pt>
                <c:pt idx="85" formatCode="_(* #,##0.00_);_(* \(#,##0.00\);_(* &quot;-&quot;??_);_(@_)">
                  <c:v>41278062667</c:v>
                </c:pt>
                <c:pt idx="86" formatCode="_(* #,##0.00_);_(* \(#,##0.00\);_(* &quot;-&quot;??_);_(@_)">
                  <c:v>41410456565</c:v>
                </c:pt>
                <c:pt idx="87" formatCode="_(* #,##0.00_);_(* \(#,##0.00\);_(* &quot;-&quot;??_);_(@_)">
                  <c:v>41448641655</c:v>
                </c:pt>
                <c:pt idx="88" formatCode="_(* #,##0.00_);_(* \(#,##0.00\);_(* &quot;-&quot;??_);_(@_)">
                  <c:v>41522665429</c:v>
                </c:pt>
                <c:pt idx="89" formatCode="_(* #,##0.00_);_(* \(#,##0.00\);_(* &quot;-&quot;??_);_(@_)">
                  <c:v>41624174210</c:v>
                </c:pt>
                <c:pt idx="90" formatCode="_(* #,##0.00_);_(* \(#,##0.00\);_(* &quot;-&quot;??_);_(@_)">
                  <c:v>41726848014</c:v>
                </c:pt>
                <c:pt idx="91" formatCode="_(* #,##0.00_);_(* \(#,##0.00\);_(* &quot;-&quot;??_);_(@_)">
                  <c:v>41786073249</c:v>
                </c:pt>
                <c:pt idx="92" formatCode="_(* #,##0.00_);_(* \(#,##0.00\);_(* &quot;-&quot;??_);_(@_)">
                  <c:v>41877111461</c:v>
                </c:pt>
                <c:pt idx="93" formatCode="_(* #,##0.00_);_(* \(#,##0.00\);_(* &quot;-&quot;??_);_(@_)">
                  <c:v>41924550629</c:v>
                </c:pt>
                <c:pt idx="94" formatCode="_(* #,##0.00_);_(* \(#,##0.00\);_(* &quot;-&quot;??_);_(@_)">
                  <c:v>41918908439</c:v>
                </c:pt>
                <c:pt idx="95" formatCode="_(* #,##0.00_);_(* \(#,##0.00\);_(* &quot;-&quot;??_);_(@_)">
                  <c:v>41941437189</c:v>
                </c:pt>
                <c:pt idx="96" formatCode="_(* #,##0.00_);_(* \(#,##0.00\);_(* &quot;-&quot;??_);_(@_)">
                  <c:v>42009830493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F7-410A-95A9-8E56F6A8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3456"/>
        <c:axId val="595575056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ser>
          <c:idx val="4"/>
          <c:order val="4"/>
          <c:tx>
            <c:strRef>
              <c:f>'RCL (Consolidado)'!$E$64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(Consolidado)'!$Q$64:$DI$64</c:f>
              <c:numCache>
                <c:formatCode>General</c:formatCode>
                <c:ptCount val="97"/>
                <c:pt idx="54" formatCode="_(* #,##0.00_);_(* \(#,##0.00\);_(* &quot;-&quot;??_);_(@_)">
                  <c:v>38913076822</c:v>
                </c:pt>
                <c:pt idx="55" formatCode="_(* #,##0.00_);_(* \(#,##0.00\);_(* &quot;-&quot;??_);_(@_)">
                  <c:v>39190958511</c:v>
                </c:pt>
                <c:pt idx="56" formatCode="_(* #,##0.00_);_(* \(#,##0.00\);_(* &quot;-&quot;??_);_(@_)">
                  <c:v>39605544440</c:v>
                </c:pt>
                <c:pt idx="57" formatCode="_(* #,##0.00_);_(* \(#,##0.00\);_(* &quot;-&quot;??_);_(@_)">
                  <c:v>39875035025</c:v>
                </c:pt>
                <c:pt idx="58" formatCode="_(* #,##0.00_);_(* \(#,##0.00\);_(* &quot;-&quot;??_);_(@_)">
                  <c:v>39963020979</c:v>
                </c:pt>
                <c:pt idx="59" formatCode="_(* #,##0.00_);_(* \(#,##0.00\);_(* &quot;-&quot;??_);_(@_)">
                  <c:v>40173198220</c:v>
                </c:pt>
                <c:pt idx="60" formatCode="_(* #,##0.00_);_(* \(#,##0.00\);_(* &quot;-&quot;??_);_(@_)">
                  <c:v>40572588976</c:v>
                </c:pt>
                <c:pt idx="61" formatCode="_(* #,##0.00_);_(* \(#,##0.00\);_(* &quot;-&quot;??_);_(@_)">
                  <c:v>40816239538</c:v>
                </c:pt>
                <c:pt idx="62" formatCode="_(* #,##0.00_);_(* \(#,##0.00\);_(* &quot;-&quot;??_);_(@_)">
                  <c:v>41148170690</c:v>
                </c:pt>
                <c:pt idx="63" formatCode="_(* #,##0.00_);_(* \(#,##0.00\);_(* &quot;-&quot;??_);_(@_)">
                  <c:v>41642315355</c:v>
                </c:pt>
                <c:pt idx="64" formatCode="_(* #,##0.00_);_(* \(#,##0.00\);_(* &quot;-&quot;??_);_(@_)">
                  <c:v>42042547122</c:v>
                </c:pt>
                <c:pt idx="65" formatCode="_(* #,##0.00_);_(* \(#,##0.00\);_(* &quot;-&quot;??_);_(@_)">
                  <c:v>42500126191</c:v>
                </c:pt>
                <c:pt idx="66" formatCode="_(* #,##0.00_);_(* \(#,##0.00\);_(* &quot;-&quot;??_);_(@_)">
                  <c:v>42899174700</c:v>
                </c:pt>
                <c:pt idx="67" formatCode="_(* #,##0.00_);_(* \(#,##0.00\);_(* &quot;-&quot;??_);_(@_)">
                  <c:v>43213919536</c:v>
                </c:pt>
                <c:pt idx="68" formatCode="_(* #,##0.00_);_(* \(#,##0.00\);_(* &quot;-&quot;??_);_(@_)">
                  <c:v>43430829049</c:v>
                </c:pt>
                <c:pt idx="69" formatCode="_(* #,##0.00_);_(* \(#,##0.00\);_(* &quot;-&quot;??_);_(@_)">
                  <c:v>43700202954</c:v>
                </c:pt>
                <c:pt idx="70" formatCode="_(* #,##0.00_);_(* \(#,##0.00\);_(* &quot;-&quot;??_);_(@_)">
                  <c:v>43989154183</c:v>
                </c:pt>
                <c:pt idx="71" formatCode="_(* #,##0.00_);_(* \(#,##0.00\);_(* &quot;-&quot;??_);_(@_)">
                  <c:v>44230191982</c:v>
                </c:pt>
                <c:pt idx="72" formatCode="_(* #,##0.00_);_(* \(#,##0.00\);_(* &quot;-&quot;??_);_(@_)">
                  <c:v>44518485505</c:v>
                </c:pt>
                <c:pt idx="73" formatCode="_(* #,##0.00_);_(* \(#,##0.00\);_(* &quot;-&quot;??_);_(@_)">
                  <c:v>44772336100</c:v>
                </c:pt>
                <c:pt idx="74" formatCode="_(* #,##0.00_);_(* \(#,##0.00\);_(* &quot;-&quot;??_);_(@_)">
                  <c:v>45001838836</c:v>
                </c:pt>
                <c:pt idx="75" formatCode="_(* #,##0.00_);_(* \(#,##0.00\);_(* &quot;-&quot;??_);_(@_)">
                  <c:v>45271431584</c:v>
                </c:pt>
                <c:pt idx="76" formatCode="_(* #,##0.00_);_(* \(#,##0.00\);_(* &quot;-&quot;??_);_(@_)">
                  <c:v>45544136081</c:v>
                </c:pt>
                <c:pt idx="77" formatCode="_(* #,##0.00_);_(* \(#,##0.00\);_(* &quot;-&quot;??_);_(@_)">
                  <c:v>45735143263</c:v>
                </c:pt>
                <c:pt idx="78" formatCode="_(* #,##0.00_);_(* \(#,##0.00\);_(* &quot;-&quot;??_);_(@_)">
                  <c:v>45927998000</c:v>
                </c:pt>
                <c:pt idx="79" formatCode="_(* #,##0.00_);_(* \(#,##0.00\);_(* &quot;-&quot;??_);_(@_)">
                  <c:v>46223207434</c:v>
                </c:pt>
                <c:pt idx="80" formatCode="_(* #,##0.00_);_(* \(#,##0.00\);_(* &quot;-&quot;??_);_(@_)">
                  <c:v>46524480115</c:v>
                </c:pt>
                <c:pt idx="81" formatCode="_(* #,##0.00_);_(* \(#,##0.00\);_(* &quot;-&quot;??_);_(@_)">
                  <c:v>46852301108</c:v>
                </c:pt>
                <c:pt idx="82" formatCode="_(* #,##0.00_);_(* \(#,##0.00\);_(* &quot;-&quot;??_);_(@_)">
                  <c:v>47242897933</c:v>
                </c:pt>
                <c:pt idx="83" formatCode="_(* #,##0.00_);_(* \(#,##0.00\);_(* &quot;-&quot;??_);_(@_)">
                  <c:v>47613532435</c:v>
                </c:pt>
                <c:pt idx="84" formatCode="_(* #,##0.00_);_(* \(#,##0.00\);_(* &quot;-&quot;??_);_(@_)">
                  <c:v>47875283979</c:v>
                </c:pt>
                <c:pt idx="85" formatCode="_(* #,##0.00_);_(* \(#,##0.00\);_(* &quot;-&quot;??_);_(@_)">
                  <c:v>48223797474</c:v>
                </c:pt>
                <c:pt idx="86" formatCode="_(* #,##0.00_);_(* \(#,##0.00\);_(* &quot;-&quot;??_);_(@_)">
                  <c:v>48551296155</c:v>
                </c:pt>
                <c:pt idx="87" formatCode="_(* #,##0.00_);_(* \(#,##0.00\);_(* &quot;-&quot;??_);_(@_)">
                  <c:v>48785720289</c:v>
                </c:pt>
                <c:pt idx="88" formatCode="_(* #,##0.00_);_(* \(#,##0.00\);_(* &quot;-&quot;??_);_(@_)">
                  <c:v>49057130936</c:v>
                </c:pt>
                <c:pt idx="89" formatCode="_(* #,##0.00_);_(* \(#,##0.00\);_(* &quot;-&quot;??_);_(@_)">
                  <c:v>49357186096</c:v>
                </c:pt>
                <c:pt idx="90" formatCode="_(* #,##0.00_);_(* \(#,##0.00\);_(* &quot;-&quot;??_);_(@_)">
                  <c:v>49680351792</c:v>
                </c:pt>
                <c:pt idx="91" formatCode="_(* #,##0.00_);_(* \(#,##0.00\);_(* &quot;-&quot;??_);_(@_)">
                  <c:v>49972800738</c:v>
                </c:pt>
                <c:pt idx="92" formatCode="_(* #,##0.00_);_(* \(#,##0.00\);_(* &quot;-&quot;??_);_(@_)">
                  <c:v>50301969565</c:v>
                </c:pt>
                <c:pt idx="93" formatCode="_(* #,##0.00_);_(* \(#,##0.00\);_(* &quot;-&quot;??_);_(@_)">
                  <c:v>50592315729</c:v>
                </c:pt>
                <c:pt idx="94" formatCode="_(* #,##0.00_);_(* \(#,##0.00\);_(* &quot;-&quot;??_);_(@_)">
                  <c:v>50834232796</c:v>
                </c:pt>
                <c:pt idx="95" formatCode="_(* #,##0.00_);_(* \(#,##0.00\);_(* &quot;-&quot;??_);_(@_)">
                  <c:v>51108855143</c:v>
                </c:pt>
                <c:pt idx="96" formatCode="_(* #,##0.00_);_(* \(#,##0.00\);_(* &quot;-&quot;??_);_(@_)">
                  <c:v>51433764417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F7-410A-95A9-8E56F6A8DEA1}"/>
            </c:ext>
          </c:extLst>
        </c:ser>
        <c:ser>
          <c:idx val="7"/>
          <c:order val="7"/>
          <c:tx>
            <c:strRef>
              <c:f>'RCL (Consolidado)'!$E$67</c:f>
              <c:strCache>
                <c:ptCount val="1"/>
                <c:pt idx="0">
                  <c:v>RCL (Realizado c/ Ajuste)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(Consolidado)'!$Q$67:$BR$67</c:f>
              <c:numCache>
                <c:formatCode>_(* #,##0.00_);_(* \(#,##0.00\);_(* "-"??_);_(@_)</c:formatCode>
                <c:ptCount val="54"/>
                <c:pt idx="0">
                  <c:v>22798347815.029999</c:v>
                </c:pt>
                <c:pt idx="1">
                  <c:v>22929797808.560001</c:v>
                </c:pt>
                <c:pt idx="2">
                  <c:v>22990748741.380001</c:v>
                </c:pt>
                <c:pt idx="3">
                  <c:v>23152976595.670002</c:v>
                </c:pt>
                <c:pt idx="4">
                  <c:v>22832574709.889999</c:v>
                </c:pt>
                <c:pt idx="5">
                  <c:v>22403882464.529995</c:v>
                </c:pt>
                <c:pt idx="6">
                  <c:v>22741180506.900002</c:v>
                </c:pt>
                <c:pt idx="7">
                  <c:v>23121102322.040001</c:v>
                </c:pt>
                <c:pt idx="8">
                  <c:v>23781044029.560001</c:v>
                </c:pt>
                <c:pt idx="9">
                  <c:v>24109875952.700001</c:v>
                </c:pt>
                <c:pt idx="10">
                  <c:v>24363479288.900002</c:v>
                </c:pt>
                <c:pt idx="11">
                  <c:v>24714978511.639996</c:v>
                </c:pt>
                <c:pt idx="12">
                  <c:v>24561622290.279999</c:v>
                </c:pt>
                <c:pt idx="13">
                  <c:v>24971859670.439995</c:v>
                </c:pt>
                <c:pt idx="14">
                  <c:v>25362216793.499996</c:v>
                </c:pt>
                <c:pt idx="15">
                  <c:v>25777375535.709999</c:v>
                </c:pt>
                <c:pt idx="16">
                  <c:v>26503745667.459999</c:v>
                </c:pt>
                <c:pt idx="17">
                  <c:v>27199743226.619999</c:v>
                </c:pt>
                <c:pt idx="18">
                  <c:v>27496817096.909996</c:v>
                </c:pt>
                <c:pt idx="19">
                  <c:v>27716283800.459995</c:v>
                </c:pt>
                <c:pt idx="20">
                  <c:v>27916127607.549995</c:v>
                </c:pt>
                <c:pt idx="21">
                  <c:v>28249420002.609993</c:v>
                </c:pt>
                <c:pt idx="22">
                  <c:v>28691998001.789993</c:v>
                </c:pt>
                <c:pt idx="23">
                  <c:v>29172812119.439999</c:v>
                </c:pt>
                <c:pt idx="24">
                  <c:v>29792223779.029995</c:v>
                </c:pt>
                <c:pt idx="25">
                  <c:v>30069848636.389999</c:v>
                </c:pt>
                <c:pt idx="26">
                  <c:v>30549597289.140003</c:v>
                </c:pt>
                <c:pt idx="27">
                  <c:v>31033686486.82</c:v>
                </c:pt>
                <c:pt idx="28">
                  <c:v>31593084462.230003</c:v>
                </c:pt>
                <c:pt idx="29">
                  <c:v>32475927145.119999</c:v>
                </c:pt>
                <c:pt idx="30">
                  <c:v>33127940007.180004</c:v>
                </c:pt>
                <c:pt idx="31">
                  <c:v>33489185610.540001</c:v>
                </c:pt>
                <c:pt idx="32">
                  <c:v>33483591046.269997</c:v>
                </c:pt>
                <c:pt idx="33">
                  <c:v>33675940817.990002</c:v>
                </c:pt>
                <c:pt idx="34">
                  <c:v>33944328717.990002</c:v>
                </c:pt>
                <c:pt idx="35">
                  <c:v>34032118879.170006</c:v>
                </c:pt>
                <c:pt idx="36">
                  <c:v>34292740077.91</c:v>
                </c:pt>
                <c:pt idx="37">
                  <c:v>34427695588.43</c:v>
                </c:pt>
                <c:pt idx="38">
                  <c:v>34470430837.899994</c:v>
                </c:pt>
                <c:pt idx="39">
                  <c:v>34659760683.858002</c:v>
                </c:pt>
                <c:pt idx="40">
                  <c:v>34862287288.871994</c:v>
                </c:pt>
                <c:pt idx="41">
                  <c:v>34759454089.789993</c:v>
                </c:pt>
                <c:pt idx="42">
                  <c:v>34664503583.383995</c:v>
                </c:pt>
                <c:pt idx="43">
                  <c:v>34952336553.295998</c:v>
                </c:pt>
                <c:pt idx="44">
                  <c:v>35264429680.958</c:v>
                </c:pt>
                <c:pt idx="45">
                  <c:v>35674538536.051994</c:v>
                </c:pt>
                <c:pt idx="46">
                  <c:v>36318197922.844009</c:v>
                </c:pt>
                <c:pt idx="47">
                  <c:v>36888301388.196007</c:v>
                </c:pt>
                <c:pt idx="48">
                  <c:v>37051931427.596001</c:v>
                </c:pt>
                <c:pt idx="49">
                  <c:v>37539399625.326004</c:v>
                </c:pt>
                <c:pt idx="50">
                  <c:v>37948988319.175995</c:v>
                </c:pt>
                <c:pt idx="51">
                  <c:v>38011123522.547997</c:v>
                </c:pt>
                <c:pt idx="52">
                  <c:v>38211006746</c:v>
                </c:pt>
                <c:pt idx="53">
                  <c:v>38519005939.751999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F7-410A-95A9-8E56F6A8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33456"/>
        <c:axId val="595575056"/>
      </c:lineChart>
      <c:dateAx>
        <c:axId val="597233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75056"/>
        <c:crosses val="autoZero"/>
        <c:auto val="1"/>
        <c:lblOffset val="100"/>
        <c:baseTimeUnit val="months"/>
      </c:dateAx>
      <c:valAx>
        <c:axId val="595575056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3345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4"/>
          <c:order val="1"/>
          <c:tx>
            <c:strRef>
              <c:f>'RCL (Consolidado)'!$E$70</c:f>
              <c:strCache>
                <c:ptCount val="1"/>
                <c:pt idx="0">
                  <c:v>Previsão (GEPAF 323 + ARIMA)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(Consolidado)'!$Q$70:$DI$70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_(* #,##0.00_);_(* \(#,##0.00\);_(* &quot;-&quot;??_);_(@_)">
                  <c:v>44772336100</c:v>
                </c:pt>
                <c:pt idx="74" formatCode="_(* #,##0.00_);_(* \(#,##0.00\);_(* &quot;-&quot;??_);_(@_)">
                  <c:v>45001838836</c:v>
                </c:pt>
                <c:pt idx="75" formatCode="_(* #,##0.00_);_(* \(#,##0.00\);_(* &quot;-&quot;??_);_(@_)">
                  <c:v>45271431584</c:v>
                </c:pt>
                <c:pt idx="76" formatCode="_(* #,##0.00_);_(* \(#,##0.00\);_(* &quot;-&quot;??_);_(@_)">
                  <c:v>45544136081</c:v>
                </c:pt>
                <c:pt idx="77" formatCode="_(* #,##0.00_);_(* \(#,##0.00\);_(* &quot;-&quot;??_);_(@_)">
                  <c:v>45735143263</c:v>
                </c:pt>
                <c:pt idx="78" formatCode="_(* #,##0.00_);_(* \(#,##0.00\);_(* &quot;-&quot;??_);_(@_)">
                  <c:v>45927998000</c:v>
                </c:pt>
                <c:pt idx="79" formatCode="_(* #,##0.00_);_(* \(#,##0.00\);_(* &quot;-&quot;??_);_(@_)">
                  <c:v>46223207434</c:v>
                </c:pt>
                <c:pt idx="80" formatCode="_(* #,##0.00_);_(* \(#,##0.00\);_(* &quot;-&quot;??_);_(@_)">
                  <c:v>46524480115</c:v>
                </c:pt>
                <c:pt idx="81" formatCode="_(* #,##0.00_);_(* \(#,##0.00\);_(* &quot;-&quot;??_);_(@_)">
                  <c:v>46852301108</c:v>
                </c:pt>
                <c:pt idx="82" formatCode="_(* #,##0.00_);_(* \(#,##0.00\);_(* &quot;-&quot;??_);_(@_)">
                  <c:v>47242897933</c:v>
                </c:pt>
                <c:pt idx="83" formatCode="_(* #,##0.00_);_(* \(#,##0.00\);_(* &quot;-&quot;??_);_(@_)">
                  <c:v>47613532435</c:v>
                </c:pt>
                <c:pt idx="84" formatCode="_(* #,##0.00_);_(* \(#,##0.00\);_(* &quot;-&quot;??_);_(@_)">
                  <c:v>47875283979</c:v>
                </c:pt>
                <c:pt idx="85" formatCode="_(* #,##0.00_);_(* \(#,##0.00\);_(* &quot;-&quot;??_);_(@_)">
                  <c:v>48223797474</c:v>
                </c:pt>
                <c:pt idx="86" formatCode="_(* #,##0.00_);_(* \(#,##0.00\);_(* &quot;-&quot;??_);_(@_)">
                  <c:v>48551296155</c:v>
                </c:pt>
                <c:pt idx="87" formatCode="_(* #,##0.00_);_(* \(#,##0.00\);_(* &quot;-&quot;??_);_(@_)">
                  <c:v>48785720289</c:v>
                </c:pt>
                <c:pt idx="88" formatCode="_(* #,##0.00_);_(* \(#,##0.00\);_(* &quot;-&quot;??_);_(@_)">
                  <c:v>49057130936</c:v>
                </c:pt>
                <c:pt idx="89" formatCode="_(* #,##0.00_);_(* \(#,##0.00\);_(* &quot;-&quot;??_);_(@_)">
                  <c:v>49357186096</c:v>
                </c:pt>
                <c:pt idx="90" formatCode="_(* #,##0.00_);_(* \(#,##0.00\);_(* &quot;-&quot;??_);_(@_)">
                  <c:v>49680351792</c:v>
                </c:pt>
                <c:pt idx="91" formatCode="_(* #,##0.00_);_(* \(#,##0.00\);_(* &quot;-&quot;??_);_(@_)">
                  <c:v>49972800738</c:v>
                </c:pt>
                <c:pt idx="92" formatCode="_(* #,##0.00_);_(* \(#,##0.00\);_(* &quot;-&quot;??_);_(@_)">
                  <c:v>50301969565</c:v>
                </c:pt>
                <c:pt idx="93" formatCode="_(* #,##0.00_);_(* \(#,##0.00\);_(* &quot;-&quot;??_);_(@_)">
                  <c:v>50592315729</c:v>
                </c:pt>
                <c:pt idx="94" formatCode="_(* #,##0.00_);_(* \(#,##0.00\);_(* &quot;-&quot;??_);_(@_)">
                  <c:v>50834232796</c:v>
                </c:pt>
                <c:pt idx="95" formatCode="_(* #,##0.00_);_(* \(#,##0.00\);_(* &quot;-&quot;??_);_(@_)">
                  <c:v>51108855143</c:v>
                </c:pt>
                <c:pt idx="96" formatCode="_(* #,##0.00_);_(* \(#,##0.00\);_(* &quot;-&quot;??_);_(@_)">
                  <c:v>51433764417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F-4270-892E-1274B442F8A4}"/>
            </c:ext>
          </c:extLst>
        </c:ser>
        <c:ser>
          <c:idx val="1"/>
          <c:order val="2"/>
          <c:tx>
            <c:strRef>
              <c:f>'RCL (Consolidado)'!$E$71</c:f>
              <c:strCache>
                <c:ptCount val="1"/>
                <c:pt idx="0">
                  <c:v>Previsão (PIB + IPCA)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(Consolidado)'!$Q$71:$DI$71</c:f>
              <c:numCache>
                <c:formatCode>General</c:formatCode>
                <c:ptCount val="97"/>
                <c:pt idx="53" formatCode="_-* #,##0.00000_-;\-* #,##0.00000_-;_-* &quot;-&quot;??_-;_-@_-">
                  <c:v>39240011418.256409</c:v>
                </c:pt>
                <c:pt idx="54" formatCode="_-* #,##0.00000_-;\-* #,##0.00000_-;_-* &quot;-&quot;??_-;_-@_-">
                  <c:v>39435759539.04528</c:v>
                </c:pt>
                <c:pt idx="55" formatCode="_-* #,##0.00000_-;\-* #,##0.00000_-;_-* &quot;-&quot;??_-;_-@_-">
                  <c:v>39632484145.961639</c:v>
                </c:pt>
                <c:pt idx="56" formatCode="_-* #,##0.00000_-;\-* #,##0.00000_-;_-* &quot;-&quot;??_-;_-@_-">
                  <c:v>39830190110.189705</c:v>
                </c:pt>
                <c:pt idx="57" formatCode="_-* #,##0.00000_-;\-* #,##0.00000_-;_-* &quot;-&quot;??_-;_-@_-">
                  <c:v>40028882327.213516</c:v>
                </c:pt>
                <c:pt idx="58" formatCode="_-* #,##0.00000_-;\-* #,##0.00000_-;_-* &quot;-&quot;??_-;_-@_-">
                  <c:v>40228565716.938148</c:v>
                </c:pt>
                <c:pt idx="59" formatCode="_-* #,##0.00000_-;\-* #,##0.00000_-;_-* &quot;-&quot;??_-;_-@_-">
                  <c:v>40429245223.811546</c:v>
                </c:pt>
                <c:pt idx="60" formatCode="_-* #,##0.00000_-;\-* #,##0.00000_-;_-* &quot;-&quot;??_-;_-@_-">
                  <c:v>40630925816.946938</c:v>
                </c:pt>
                <c:pt idx="61" formatCode="_-* #,##0.00000_-;\-* #,##0.00000_-;_-* &quot;-&quot;??_-;_-@_-">
                  <c:v>40826355006.485046</c:v>
                </c:pt>
                <c:pt idx="62" formatCode="_-* #,##0.00000_-;\-* #,##0.00000_-;_-* &quot;-&quot;??_-;_-@_-">
                  <c:v>41022724183.664474</c:v>
                </c:pt>
                <c:pt idx="63" formatCode="_-* #,##0.00000_-;\-* #,##0.00000_-;_-* &quot;-&quot;??_-;_-@_-">
                  <c:v>41220037869.697067</c:v>
                </c:pt>
                <c:pt idx="64" formatCode="_-* #,##0.00000_-;\-* #,##0.00000_-;_-* &quot;-&quot;??_-;_-@_-">
                  <c:v>41418300607.541084</c:v>
                </c:pt>
                <c:pt idx="65" formatCode="_-* #,##0.00000_-;\-* #,##0.00000_-;_-* &quot;-&quot;??_-;_-@_-">
                  <c:v>41617516962.005775</c:v>
                </c:pt>
                <c:pt idx="66" formatCode="_-* #,##0.00000_-;\-* #,##0.00000_-;_-* &quot;-&quot;??_-;_-@_-">
                  <c:v>41817691519.856506</c:v>
                </c:pt>
                <c:pt idx="67" formatCode="_-* #,##0.00000_-;\-* #,##0.00000_-;_-* &quot;-&quot;??_-;_-@_-">
                  <c:v>42018828889.920357</c:v>
                </c:pt>
                <c:pt idx="68" formatCode="_-* #,##0.00000_-;\-* #,##0.00000_-;_-* &quot;-&quot;??_-;_-@_-">
                  <c:v>42220933703.19223</c:v>
                </c:pt>
                <c:pt idx="69" formatCode="_-* #,##0.00000_-;\-* #,##0.00000_-;_-* &quot;-&quot;??_-;_-@_-">
                  <c:v>42424010612.94149</c:v>
                </c:pt>
                <c:pt idx="70" formatCode="_-* #,##0.00000_-;\-* #,##0.00000_-;_-* &quot;-&quot;??_-;_-@_-">
                  <c:v>42628064294.819077</c:v>
                </c:pt>
                <c:pt idx="71" formatCode="_-* #,##0.00000_-;\-* #,##0.00000_-;_-* &quot;-&quot;??_-;_-@_-">
                  <c:v>42833099446.965179</c:v>
                </c:pt>
                <c:pt idx="72" formatCode="_-* #,##0.00000_-;\-* #,##0.00000_-;_-* &quot;-&quot;??_-;_-@_-">
                  <c:v>43039120790.117393</c:v>
                </c:pt>
                <c:pt idx="73" formatCode="_-* #,##0.00000_-;\-* #,##0.00000_-;_-* &quot;-&quot;??_-;_-@_-">
                  <c:v>43237447880.272278</c:v>
                </c:pt>
                <c:pt idx="74" formatCode="_-* #,##0.00000_-;\-* #,##0.00000_-;_-* &quot;-&quot;??_-;_-@_-">
                  <c:v>43436688874.6605</c:v>
                </c:pt>
                <c:pt idx="75" formatCode="_-* #,##0.00000_-;\-* #,##0.00000_-;_-* &quot;-&quot;??_-;_-@_-">
                  <c:v>43636847984.612679</c:v>
                </c:pt>
                <c:pt idx="76" formatCode="_-* #,##0.00000_-;\-* #,##0.00000_-;_-* &quot;-&quot;??_-;_-@_-">
                  <c:v>43837929440.865532</c:v>
                </c:pt>
                <c:pt idx="77" formatCode="_-* #,##0.00000_-;\-* #,##0.00000_-;_-* &quot;-&quot;??_-;_-@_-">
                  <c:v>44039937493.651276</c:v>
                </c:pt>
                <c:pt idx="78" formatCode="_-* #,##0.00000_-;\-* #,##0.00000_-;_-* &quot;-&quot;??_-;_-@_-">
                  <c:v>44242876412.787476</c:v>
                </c:pt>
                <c:pt idx="79" formatCode="_-* #,##0.00000_-;\-* #,##0.00000_-;_-* &quot;-&quot;??_-;_-@_-">
                  <c:v>44446750487.767303</c:v>
                </c:pt>
                <c:pt idx="80" formatCode="_-* #,##0.00000_-;\-* #,##0.00000_-;_-* &quot;-&quot;??_-;_-@_-">
                  <c:v>44651564027.850189</c:v>
                </c:pt>
                <c:pt idx="81" formatCode="_-* #,##0.00000_-;\-* #,##0.00000_-;_-* &quot;-&quot;??_-;_-@_-">
                  <c:v>44857321362.152924</c:v>
                </c:pt>
                <c:pt idx="82" formatCode="_-* #,##0.00000_-;\-* #,##0.00000_-;_-* &quot;-&quot;??_-;_-@_-">
                  <c:v>45064026839.741142</c:v>
                </c:pt>
                <c:pt idx="83" formatCode="_-* #,##0.00000_-;\-* #,##0.00000_-;_-* &quot;-&quot;??_-;_-@_-">
                  <c:v>45271684829.72126</c:v>
                </c:pt>
                <c:pt idx="84" formatCode="_-* #,##0.00000_-;\-* #,##0.00000_-;_-* &quot;-&quot;??_-;_-@_-">
                  <c:v>45480299721.332825</c:v>
                </c:pt>
                <c:pt idx="85" formatCode="_-* #,##0.00000_-;\-* #,##0.00000_-;_-* &quot;-&quot;??_-;_-@_-">
                  <c:v>45686199114.042488</c:v>
                </c:pt>
                <c:pt idx="86" formatCode="_-* #,##0.00000_-;\-* #,##0.00000_-;_-* &quot;-&quot;??_-;_-@_-">
                  <c:v>45893030658.918648</c:v>
                </c:pt>
                <c:pt idx="87" formatCode="_-* #,##0.00000_-;\-* #,##0.00000_-;_-* &quot;-&quot;??_-;_-@_-">
                  <c:v>46100798576.020676</c:v>
                </c:pt>
                <c:pt idx="88" formatCode="_-* #,##0.00000_-;\-* #,##0.00000_-;_-* &quot;-&quot;??_-;_-@_-">
                  <c:v>46309507104.513084</c:v>
                </c:pt>
                <c:pt idx="89" formatCode="_-* #,##0.00000_-;\-* #,##0.00000_-;_-* &quot;-&quot;??_-;_-@_-">
                  <c:v>46519160502.752029</c:v>
                </c:pt>
                <c:pt idx="90" formatCode="_-* #,##0.00000_-;\-* #,##0.00000_-;_-* &quot;-&quot;??_-;_-@_-">
                  <c:v>46729763048.372177</c:v>
                </c:pt>
                <c:pt idx="91" formatCode="_-* #,##0.00000_-;\-* #,##0.00000_-;_-* &quot;-&quot;??_-;_-@_-">
                  <c:v>46941319038.374001</c:v>
                </c:pt>
                <c:pt idx="92" formatCode="_-* #,##0.00000_-;\-* #,##0.00000_-;_-* &quot;-&quot;??_-;_-@_-">
                  <c:v>47153832789.211449</c:v>
                </c:pt>
                <c:pt idx="93" formatCode="_-* #,##0.00000_-;\-* #,##0.00000_-;_-* &quot;-&quot;??_-;_-@_-">
                  <c:v>47367308636.880013</c:v>
                </c:pt>
                <c:pt idx="94" formatCode="_-* #,##0.00000_-;\-* #,##0.00000_-;_-* &quot;-&quot;??_-;_-@_-">
                  <c:v>47581750937.005188</c:v>
                </c:pt>
                <c:pt idx="95" formatCode="_-* #,##0.00000_-;\-* #,##0.00000_-;_-* &quot;-&quot;??_-;_-@_-">
                  <c:v>47797164064.931358</c:v>
                </c:pt>
                <c:pt idx="96" formatCode="_-* #,##0.00000_-;\-* #,##0.00000_-;_-* &quot;-&quot;??_-;_-@_-">
                  <c:v>48013552415.811058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F-4270-892E-1274B442F8A4}"/>
            </c:ext>
          </c:extLst>
        </c:ser>
        <c:ser>
          <c:idx val="2"/>
          <c:order val="3"/>
          <c:tx>
            <c:v>Previsão (GEPAF cen. 323)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(Consolidado)'!$Q$60:$DI$60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20816"/>
        <c:axId val="727020032"/>
      </c:lineChart>
      <c:dateAx>
        <c:axId val="727020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020032"/>
        <c:crosses val="autoZero"/>
        <c:auto val="1"/>
        <c:lblOffset val="100"/>
        <c:baseTimeUnit val="months"/>
      </c:dateAx>
      <c:valAx>
        <c:axId val="727020032"/>
        <c:scaling>
          <c:orientation val="minMax"/>
          <c:min val="2000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0208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340416</xdr:colOff>
      <xdr:row>75</xdr:row>
      <xdr:rowOff>155712</xdr:rowOff>
    </xdr:from>
    <xdr:to>
      <xdr:col>73</xdr:col>
      <xdr:colOff>16566</xdr:colOff>
      <xdr:row>107</xdr:row>
      <xdr:rowOff>41412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343729</xdr:colOff>
      <xdr:row>107</xdr:row>
      <xdr:rowOff>92764</xdr:rowOff>
    </xdr:from>
    <xdr:to>
      <xdr:col>73</xdr:col>
      <xdr:colOff>19879</xdr:colOff>
      <xdr:row>138</xdr:row>
      <xdr:rowOff>144117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188"/>
  <sheetViews>
    <sheetView tabSelected="1" zoomScaleNormal="100" workbookViewId="0">
      <pane xSplit="5" ySplit="2" topLeftCell="BO150" activePane="bottomRight" state="frozen"/>
      <selection pane="topRight" activeCell="F1" sqref="F1"/>
      <selection pane="bottomLeft" activeCell="A3" sqref="A3"/>
      <selection pane="bottomRight" activeCell="BV166" sqref="BV16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8" width="16.28515625" customWidth="1"/>
    <col min="69" max="69" width="16.42578125" bestFit="1" customWidth="1"/>
    <col min="70" max="71" width="20.7109375" bestFit="1" customWidth="1"/>
    <col min="72" max="75" width="17.7109375" bestFit="1" customWidth="1"/>
    <col min="76" max="77" width="20.5703125" bestFit="1" customWidth="1"/>
    <col min="78" max="78" width="20.7109375" bestFit="1" customWidth="1"/>
    <col min="79" max="79" width="20.42578125" bestFit="1" customWidth="1"/>
    <col min="80" max="89" width="17.7109375" bestFit="1" customWidth="1"/>
    <col min="90" max="90" width="20.7109375" bestFit="1" customWidth="1"/>
    <col min="91" max="101" width="17.7109375" bestFit="1" customWidth="1"/>
    <col min="102" max="102" width="20.7109375" bestFit="1" customWidth="1"/>
    <col min="103" max="113" width="17.7109375" bestFit="1" customWidth="1"/>
  </cols>
  <sheetData>
    <row r="1" spans="2:113" s="1" customFormat="1" ht="13.35" customHeight="1" x14ac:dyDescent="0.2">
      <c r="E1" s="36"/>
      <c r="F1" s="33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1" t="s">
        <v>50</v>
      </c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</row>
    <row r="2" spans="2:113" s="1" customFormat="1" ht="24" customHeight="1" x14ac:dyDescent="0.2">
      <c r="B2" s="2" t="s">
        <v>0</v>
      </c>
      <c r="C2" s="53" t="s">
        <v>1</v>
      </c>
      <c r="D2" s="53"/>
      <c r="E2" s="54"/>
      <c r="F2" s="38">
        <v>43466</v>
      </c>
      <c r="G2" s="38">
        <v>43497</v>
      </c>
      <c r="H2" s="38">
        <v>43525</v>
      </c>
      <c r="I2" s="38">
        <v>43556</v>
      </c>
      <c r="J2" s="38">
        <v>43586</v>
      </c>
      <c r="K2" s="38">
        <v>43617</v>
      </c>
      <c r="L2" s="38">
        <v>43647</v>
      </c>
      <c r="M2" s="38">
        <v>43678</v>
      </c>
      <c r="N2" s="38">
        <v>43709</v>
      </c>
      <c r="O2" s="38">
        <v>43739</v>
      </c>
      <c r="P2" s="38">
        <v>43770</v>
      </c>
      <c r="Q2" s="38">
        <v>43800</v>
      </c>
      <c r="R2" s="38">
        <v>43831</v>
      </c>
      <c r="S2" s="38">
        <v>43862</v>
      </c>
      <c r="T2" s="38">
        <v>43891</v>
      </c>
      <c r="U2" s="38">
        <v>43922</v>
      </c>
      <c r="V2" s="38">
        <v>43952</v>
      </c>
      <c r="W2" s="38">
        <v>43983</v>
      </c>
      <c r="X2" s="38">
        <v>44013</v>
      </c>
      <c r="Y2" s="38">
        <v>44044</v>
      </c>
      <c r="Z2" s="38">
        <v>44075</v>
      </c>
      <c r="AA2" s="38">
        <v>44105</v>
      </c>
      <c r="AB2" s="38">
        <v>44136</v>
      </c>
      <c r="AC2" s="38">
        <v>44166</v>
      </c>
      <c r="AD2" s="38">
        <v>44197</v>
      </c>
      <c r="AE2" s="38">
        <v>44228</v>
      </c>
      <c r="AF2" s="38">
        <v>44256</v>
      </c>
      <c r="AG2" s="38">
        <v>44287</v>
      </c>
      <c r="AH2" s="38">
        <v>44317</v>
      </c>
      <c r="AI2" s="38">
        <v>44348</v>
      </c>
      <c r="AJ2" s="38">
        <v>44378</v>
      </c>
      <c r="AK2" s="38">
        <v>44409</v>
      </c>
      <c r="AL2" s="38">
        <v>44440</v>
      </c>
      <c r="AM2" s="38">
        <v>44470</v>
      </c>
      <c r="AN2" s="38">
        <v>44501</v>
      </c>
      <c r="AO2" s="38">
        <v>44531</v>
      </c>
      <c r="AP2" s="38">
        <v>44562</v>
      </c>
      <c r="AQ2" s="38">
        <v>44593</v>
      </c>
      <c r="AR2" s="38">
        <v>44621</v>
      </c>
      <c r="AS2" s="38">
        <v>44652</v>
      </c>
      <c r="AT2" s="38">
        <v>44682</v>
      </c>
      <c r="AU2" s="38">
        <v>44713</v>
      </c>
      <c r="AV2" s="38">
        <v>44743</v>
      </c>
      <c r="AW2" s="38">
        <v>44774</v>
      </c>
      <c r="AX2" s="38">
        <v>44805</v>
      </c>
      <c r="AY2" s="38">
        <v>44835</v>
      </c>
      <c r="AZ2" s="38">
        <v>44866</v>
      </c>
      <c r="BA2" s="38">
        <v>44896</v>
      </c>
      <c r="BB2" s="38">
        <v>44927</v>
      </c>
      <c r="BC2" s="38">
        <v>44958</v>
      </c>
      <c r="BD2" s="38">
        <v>44986</v>
      </c>
      <c r="BE2" s="38">
        <v>45017</v>
      </c>
      <c r="BF2" s="38">
        <v>45047</v>
      </c>
      <c r="BG2" s="38">
        <v>45078</v>
      </c>
      <c r="BH2" s="38">
        <v>45108</v>
      </c>
      <c r="BI2" s="38">
        <v>45139</v>
      </c>
      <c r="BJ2" s="38">
        <v>45170</v>
      </c>
      <c r="BK2" s="38">
        <v>45200</v>
      </c>
      <c r="BL2" s="38">
        <v>45231</v>
      </c>
      <c r="BM2" s="38">
        <v>45261</v>
      </c>
      <c r="BN2" s="38">
        <v>45292</v>
      </c>
      <c r="BO2" s="38">
        <v>45323</v>
      </c>
      <c r="BP2" s="38">
        <v>45352</v>
      </c>
      <c r="BQ2" s="38">
        <v>45383</v>
      </c>
      <c r="BR2" s="39">
        <v>45413</v>
      </c>
      <c r="BS2" s="39">
        <v>45444</v>
      </c>
      <c r="BT2" s="39">
        <v>45474</v>
      </c>
      <c r="BU2" s="39">
        <v>45505</v>
      </c>
      <c r="BV2" s="39">
        <v>45536</v>
      </c>
      <c r="BW2" s="39">
        <v>45566</v>
      </c>
      <c r="BX2" s="39">
        <v>45597</v>
      </c>
      <c r="BY2" s="39">
        <v>45627</v>
      </c>
      <c r="BZ2" s="39">
        <v>45658</v>
      </c>
      <c r="CA2" s="39">
        <v>45689</v>
      </c>
      <c r="CB2" s="39">
        <v>45717</v>
      </c>
      <c r="CC2" s="39">
        <v>45748</v>
      </c>
      <c r="CD2" s="39">
        <v>45778</v>
      </c>
      <c r="CE2" s="39">
        <v>45809</v>
      </c>
      <c r="CF2" s="39">
        <v>45839</v>
      </c>
      <c r="CG2" s="39">
        <v>45870</v>
      </c>
      <c r="CH2" s="39">
        <v>45901</v>
      </c>
      <c r="CI2" s="39">
        <v>45931</v>
      </c>
      <c r="CJ2" s="39">
        <v>45962</v>
      </c>
      <c r="CK2" s="39">
        <v>45992</v>
      </c>
      <c r="CL2" s="39">
        <v>46023</v>
      </c>
      <c r="CM2" s="39">
        <v>46054</v>
      </c>
      <c r="CN2" s="39">
        <v>46082</v>
      </c>
      <c r="CO2" s="39">
        <v>46113</v>
      </c>
      <c r="CP2" s="39">
        <v>46143</v>
      </c>
      <c r="CQ2" s="39">
        <v>46174</v>
      </c>
      <c r="CR2" s="39">
        <v>46204</v>
      </c>
      <c r="CS2" s="39">
        <v>46235</v>
      </c>
      <c r="CT2" s="39">
        <v>46266</v>
      </c>
      <c r="CU2" s="39">
        <v>46296</v>
      </c>
      <c r="CV2" s="39">
        <v>46327</v>
      </c>
      <c r="CW2" s="39">
        <v>46357</v>
      </c>
      <c r="CX2" s="39">
        <v>46388</v>
      </c>
      <c r="CY2" s="39">
        <v>46419</v>
      </c>
      <c r="CZ2" s="39">
        <v>46447</v>
      </c>
      <c r="DA2" s="39">
        <v>46478</v>
      </c>
      <c r="DB2" s="39">
        <v>46508</v>
      </c>
      <c r="DC2" s="39">
        <v>46539</v>
      </c>
      <c r="DD2" s="39">
        <v>46569</v>
      </c>
      <c r="DE2" s="39">
        <v>46600</v>
      </c>
      <c r="DF2" s="39">
        <v>46631</v>
      </c>
      <c r="DG2" s="39">
        <v>46661</v>
      </c>
      <c r="DH2" s="39">
        <v>46692</v>
      </c>
      <c r="DI2" s="39">
        <v>46722</v>
      </c>
    </row>
    <row r="3" spans="2:113" s="1" customFormat="1" ht="19.7" customHeight="1" x14ac:dyDescent="0.2">
      <c r="B3" s="4">
        <v>1</v>
      </c>
      <c r="C3" s="55" t="s">
        <v>2</v>
      </c>
      <c r="D3" s="55"/>
      <c r="E3" s="55"/>
      <c r="F3" s="37">
        <v>2615228599.48</v>
      </c>
      <c r="G3" s="37">
        <v>2615629554.5599999</v>
      </c>
      <c r="H3" s="37">
        <v>2442525013.2600002</v>
      </c>
      <c r="I3" s="37">
        <v>2740184237.1100001</v>
      </c>
      <c r="J3" s="37">
        <v>2922029271.1399999</v>
      </c>
      <c r="K3" s="37">
        <v>2631169614.8299999</v>
      </c>
      <c r="L3" s="37">
        <v>2734964669.8299999</v>
      </c>
      <c r="M3" s="37">
        <v>2779973381.8800001</v>
      </c>
      <c r="N3" s="37">
        <v>2842396343.4400001</v>
      </c>
      <c r="O3" s="37">
        <v>2988956226.5100002</v>
      </c>
      <c r="P3" s="37">
        <v>3066313926.4699998</v>
      </c>
      <c r="Q3" s="37">
        <v>3487802314.23</v>
      </c>
      <c r="R3" s="37">
        <v>2792939937.8499999</v>
      </c>
      <c r="S3" s="37">
        <v>2779068829.02</v>
      </c>
      <c r="T3" s="37">
        <v>2632395885.0100002</v>
      </c>
      <c r="U3" s="37">
        <v>2258009535.9499998</v>
      </c>
      <c r="V3" s="37">
        <v>2298238670.98</v>
      </c>
      <c r="W3" s="37">
        <v>3108974294.3899999</v>
      </c>
      <c r="X3" s="37">
        <v>3174849556.0100002</v>
      </c>
      <c r="Y3" s="37">
        <v>3644861814.3699999</v>
      </c>
      <c r="Z3" s="37">
        <v>3497357979.1700001</v>
      </c>
      <c r="AA3" s="37">
        <v>3391122177.1500001</v>
      </c>
      <c r="AB3" s="37">
        <v>3493744478.3200002</v>
      </c>
      <c r="AC3" s="37">
        <v>3420263326.8599901</v>
      </c>
      <c r="AD3" s="37">
        <v>3385629491.29</v>
      </c>
      <c r="AE3" s="37">
        <v>3355237653.2199998</v>
      </c>
      <c r="AF3" s="37">
        <v>3298975484.8600001</v>
      </c>
      <c r="AG3" s="37">
        <v>3336063344.46</v>
      </c>
      <c r="AH3" s="37">
        <v>3382239565.0999999</v>
      </c>
      <c r="AI3" s="37">
        <v>3528461318.1700001</v>
      </c>
      <c r="AJ3" s="37">
        <v>3592817497.6399999</v>
      </c>
      <c r="AK3" s="37">
        <v>4124853226.8699999</v>
      </c>
      <c r="AL3" s="37">
        <v>3798543792.3200002</v>
      </c>
      <c r="AM3" s="37">
        <v>3985320728.29</v>
      </c>
      <c r="AN3" s="37">
        <v>4175292370.29</v>
      </c>
      <c r="AO3" s="37">
        <v>4229765319.21</v>
      </c>
      <c r="AP3" s="37">
        <v>3781561231.23</v>
      </c>
      <c r="AQ3" s="37">
        <v>3896082443.1100001</v>
      </c>
      <c r="AR3" s="37">
        <v>3954518540.5599999</v>
      </c>
      <c r="AS3" s="37">
        <v>4091766427.3499999</v>
      </c>
      <c r="AT3" s="37">
        <v>4474932607.9899998</v>
      </c>
      <c r="AU3" s="37">
        <v>4359456700.1000004</v>
      </c>
      <c r="AV3" s="37">
        <v>5240019998.1000004</v>
      </c>
      <c r="AW3" s="37">
        <v>3955540421.02</v>
      </c>
      <c r="AX3" s="37">
        <v>4024054978.8800001</v>
      </c>
      <c r="AY3" s="37">
        <v>4243443010.5100002</v>
      </c>
      <c r="AZ3" s="37">
        <v>4268130548.7800002</v>
      </c>
      <c r="BA3" s="37">
        <v>4625526431.0699997</v>
      </c>
      <c r="BB3" s="37">
        <v>4016031947.04</v>
      </c>
      <c r="BC3" s="37">
        <v>4004644849.6199999</v>
      </c>
      <c r="BD3" s="37">
        <v>4092219447.1599998</v>
      </c>
      <c r="BE3" s="37">
        <v>4295043578.1400003</v>
      </c>
      <c r="BF3" s="37">
        <v>4281782630.4299998</v>
      </c>
      <c r="BG3" s="37">
        <v>4128778594.3000002</v>
      </c>
      <c r="BH3" s="37">
        <v>4217531741.8099999</v>
      </c>
      <c r="BI3" s="37">
        <v>4317255090.6700001</v>
      </c>
      <c r="BJ3" s="37">
        <v>4512959580.0200005</v>
      </c>
      <c r="BK3" s="37">
        <v>5389824618.5200005</v>
      </c>
      <c r="BL3" s="37">
        <v>5037496472.0799999</v>
      </c>
      <c r="BM3" s="37">
        <v>4941543592.7600002</v>
      </c>
      <c r="BN3" s="37">
        <v>4615347507.3500004</v>
      </c>
      <c r="BO3" s="37">
        <v>4430199157.2200003</v>
      </c>
      <c r="BP3" s="37">
        <v>4089895312.0900002</v>
      </c>
      <c r="BQ3" s="37">
        <v>4655607278.2700005</v>
      </c>
      <c r="BR3" s="37">
        <v>4956704704.7799997</v>
      </c>
      <c r="BS3" s="37">
        <v>4756001799.8599997</v>
      </c>
      <c r="BT3" s="37">
        <v>4897335719.8400002</v>
      </c>
      <c r="BU3" s="37">
        <v>4799871219.96</v>
      </c>
      <c r="BV3" s="37">
        <v>4811325269.2200003</v>
      </c>
      <c r="BW3" s="37">
        <v>5445661729.6700001</v>
      </c>
      <c r="BX3" s="37">
        <v>5080998575.2200003</v>
      </c>
      <c r="BY3" s="37">
        <v>5445592325.6199999</v>
      </c>
      <c r="BZ3" s="37">
        <v>5037557528.4499998</v>
      </c>
      <c r="CA3" s="37">
        <v>4897051392.6800003</v>
      </c>
      <c r="CB3" s="37">
        <v>4864377304.5299997</v>
      </c>
      <c r="CC3" s="37">
        <v>4884694761.8199997</v>
      </c>
      <c r="CD3" s="37">
        <v>5156279394.6499996</v>
      </c>
      <c r="CE3" s="37">
        <v>4872753728.6000004</v>
      </c>
      <c r="CF3" s="37">
        <v>5014459672.6700001</v>
      </c>
      <c r="CG3" s="37">
        <v>4975648009.6400003</v>
      </c>
      <c r="CH3" s="37">
        <v>5054255192.9099998</v>
      </c>
      <c r="CI3" s="37">
        <v>5714321375.6400003</v>
      </c>
      <c r="CJ3" s="37">
        <v>5319848387.7799997</v>
      </c>
      <c r="CK3" s="37">
        <v>5467692856.2600002</v>
      </c>
      <c r="CL3" s="37">
        <v>5155590742.1999998</v>
      </c>
      <c r="CM3" s="37">
        <v>5034793658.1400003</v>
      </c>
      <c r="CN3" s="37">
        <v>4972516026.6599998</v>
      </c>
      <c r="CO3" s="37">
        <v>5087292757.1999998</v>
      </c>
      <c r="CP3" s="37">
        <v>5199741308.5500002</v>
      </c>
      <c r="CQ3" s="37">
        <v>5074367401.3800001</v>
      </c>
      <c r="CR3" s="37">
        <v>5222032285.0200005</v>
      </c>
      <c r="CS3" s="37">
        <v>5175045760.1599998</v>
      </c>
      <c r="CT3" s="37">
        <v>5261345959.6800003</v>
      </c>
      <c r="CU3" s="37">
        <v>5923735925.1300001</v>
      </c>
      <c r="CV3" s="37">
        <v>5383657186.0799999</v>
      </c>
      <c r="CW3" s="37">
        <v>5695388021.3199997</v>
      </c>
      <c r="CX3" s="37">
        <v>5386412114.1899996</v>
      </c>
      <c r="CY3" s="37">
        <v>5267953535.2700005</v>
      </c>
      <c r="CZ3" s="37">
        <v>5209281266.2600002</v>
      </c>
      <c r="DA3" s="37">
        <v>5321076095.0600004</v>
      </c>
      <c r="DB3" s="37">
        <v>5440539378.6099997</v>
      </c>
      <c r="DC3" s="37">
        <v>5312809687.1000004</v>
      </c>
      <c r="DD3" s="37">
        <v>5474473485.1899996</v>
      </c>
      <c r="DE3" s="37">
        <v>5401504541.7200003</v>
      </c>
      <c r="DF3" s="37">
        <v>5479615487.4899998</v>
      </c>
      <c r="DG3" s="37">
        <v>6178009591.0299997</v>
      </c>
      <c r="DH3" s="37">
        <v>5634626191.2600002</v>
      </c>
      <c r="DI3" s="37">
        <v>5945983046.8900003</v>
      </c>
    </row>
    <row r="4" spans="2:113" s="1" customFormat="1" ht="19.7" customHeight="1" x14ac:dyDescent="0.2">
      <c r="B4" s="6">
        <v>2</v>
      </c>
      <c r="C4" s="7"/>
      <c r="D4" s="52" t="s">
        <v>3</v>
      </c>
      <c r="E4" s="52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52" t="s">
        <v>9</v>
      </c>
      <c r="E10" s="52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52" t="s">
        <v>10</v>
      </c>
      <c r="E11" s="52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52" t="s">
        <v>13</v>
      </c>
      <c r="E14" s="52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52" t="s">
        <v>15</v>
      </c>
      <c r="E16" s="52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52" t="s">
        <v>16</v>
      </c>
      <c r="E17" s="52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52" t="s">
        <v>22</v>
      </c>
      <c r="E23" s="52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55" t="s">
        <v>23</v>
      </c>
      <c r="D24" s="55"/>
      <c r="E24" s="55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52" t="s">
        <v>24</v>
      </c>
      <c r="E25" s="52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52" t="s">
        <v>31</v>
      </c>
      <c r="E32" s="52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52" t="s">
        <v>32</v>
      </c>
      <c r="E33" s="52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52" t="s">
        <v>33</v>
      </c>
      <c r="E34" s="52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52" t="s">
        <v>34</v>
      </c>
      <c r="E35" s="52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55" t="s">
        <v>45</v>
      </c>
      <c r="D46" s="55"/>
      <c r="E46" s="55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56" t="s">
        <v>47</v>
      </c>
      <c r="D48" s="56"/>
      <c r="E48" s="56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56" t="s">
        <v>49</v>
      </c>
      <c r="D50" s="56"/>
      <c r="E50" s="56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55" t="s">
        <v>55</v>
      </c>
      <c r="D52" s="55"/>
      <c r="E52" s="55"/>
      <c r="Q52" s="21">
        <f>SUM(F46:Q46)</f>
        <v>24538621316.629997</v>
      </c>
      <c r="R52" s="21">
        <f t="shared" ref="R52:CC52" si="0">SUM(G46:R46)</f>
        <v>24710481157.709999</v>
      </c>
      <c r="S52" s="21">
        <f t="shared" si="0"/>
        <v>24795327536.429996</v>
      </c>
      <c r="T52" s="21">
        <f t="shared" si="0"/>
        <v>24981443610.449997</v>
      </c>
      <c r="U52" s="21">
        <f t="shared" si="0"/>
        <v>24656181038.970005</v>
      </c>
      <c r="V52" s="21">
        <f t="shared" si="0"/>
        <v>24232538455.890003</v>
      </c>
      <c r="W52" s="21">
        <f t="shared" si="0"/>
        <v>24580721966.560001</v>
      </c>
      <c r="X52" s="21">
        <f t="shared" si="0"/>
        <v>24968835151.410004</v>
      </c>
      <c r="Y52" s="21">
        <f t="shared" si="0"/>
        <v>25627246851.740002</v>
      </c>
      <c r="Z52" s="21">
        <f t="shared" si="0"/>
        <v>25939840625.250004</v>
      </c>
      <c r="AA52" s="21">
        <f t="shared" si="0"/>
        <v>26188599364.100006</v>
      </c>
      <c r="AB52" s="21">
        <f t="shared" si="0"/>
        <v>26471063872.590004</v>
      </c>
      <c r="AC52" s="21">
        <f t="shared" si="0"/>
        <v>26323342281.459995</v>
      </c>
      <c r="AD52" s="21">
        <f t="shared" si="0"/>
        <v>26729466442.099995</v>
      </c>
      <c r="AE52" s="21">
        <f t="shared" si="0"/>
        <v>27119939916.529995</v>
      </c>
      <c r="AF52" s="21">
        <f t="shared" si="0"/>
        <v>27532345059.119991</v>
      </c>
      <c r="AG52" s="21">
        <f t="shared" si="0"/>
        <v>28271575672.559994</v>
      </c>
      <c r="AH52" s="21">
        <f t="shared" si="0"/>
        <v>28975081376.659992</v>
      </c>
      <c r="AI52" s="21">
        <f t="shared" si="0"/>
        <v>29277832389.64999</v>
      </c>
      <c r="AJ52" s="21">
        <f t="shared" si="0"/>
        <v>29500156412.109989</v>
      </c>
      <c r="AK52" s="21">
        <f t="shared" si="0"/>
        <v>29706812863.429985</v>
      </c>
      <c r="AL52" s="21">
        <f t="shared" si="0"/>
        <v>30038711645.079987</v>
      </c>
      <c r="AM52" s="21">
        <f t="shared" si="0"/>
        <v>30471033514.119984</v>
      </c>
      <c r="AN52" s="21">
        <f t="shared" si="0"/>
        <v>30945546135.799984</v>
      </c>
      <c r="AO52" s="21">
        <f t="shared" si="0"/>
        <v>31545320020.199997</v>
      </c>
      <c r="AP52" s="21">
        <f t="shared" si="0"/>
        <v>31829888387.459999</v>
      </c>
      <c r="AQ52" s="21">
        <f t="shared" si="0"/>
        <v>32333911024.609993</v>
      </c>
      <c r="AR52" s="21">
        <f t="shared" si="0"/>
        <v>32813361643.369999</v>
      </c>
      <c r="AS52" s="21">
        <f t="shared" si="0"/>
        <v>33372360273.259998</v>
      </c>
      <c r="AT52" s="21">
        <f t="shared" si="0"/>
        <v>34253161879.179996</v>
      </c>
      <c r="AU52" s="21">
        <f t="shared" si="0"/>
        <v>34897480019.099998</v>
      </c>
      <c r="AV52" s="21">
        <f t="shared" si="0"/>
        <v>36433131951.970001</v>
      </c>
      <c r="AW52" s="21">
        <f t="shared" si="0"/>
        <v>36421583196.849998</v>
      </c>
      <c r="AX52" s="21">
        <f t="shared" si="0"/>
        <v>36611510785.770004</v>
      </c>
      <c r="AY52" s="21">
        <f t="shared" si="0"/>
        <v>36890669787.07</v>
      </c>
      <c r="AZ52" s="21">
        <f t="shared" si="0"/>
        <v>36979456565</v>
      </c>
      <c r="BA52" s="21">
        <f t="shared" si="0"/>
        <v>37208349134.319992</v>
      </c>
      <c r="BB52" s="21">
        <f t="shared" si="0"/>
        <v>37383874446.379997</v>
      </c>
      <c r="BC52" s="21">
        <f t="shared" si="0"/>
        <v>37385798447.43</v>
      </c>
      <c r="BD52" s="21">
        <f t="shared" si="0"/>
        <v>37619323304.590004</v>
      </c>
      <c r="BE52" s="21">
        <f t="shared" si="0"/>
        <v>37861235583.910004</v>
      </c>
      <c r="BF52" s="21">
        <f t="shared" si="0"/>
        <v>37633320557.540001</v>
      </c>
      <c r="BG52" s="21">
        <f t="shared" si="0"/>
        <v>37416556452.629997</v>
      </c>
      <c r="BH52" s="21">
        <f t="shared" si="0"/>
        <v>36412268706.770004</v>
      </c>
      <c r="BI52" s="21">
        <f t="shared" si="0"/>
        <v>36620725187.709999</v>
      </c>
      <c r="BJ52" s="21">
        <f t="shared" si="0"/>
        <v>36920007601.290001</v>
      </c>
      <c r="BK52" s="21">
        <f t="shared" si="0"/>
        <v>37449817173.510002</v>
      </c>
      <c r="BL52" s="21">
        <f t="shared" si="0"/>
        <v>38121106013.18</v>
      </c>
      <c r="BM52" s="21">
        <f t="shared" si="0"/>
        <v>38407128875.349998</v>
      </c>
      <c r="BN52" s="21">
        <f t="shared" si="0"/>
        <v>38750091472.82</v>
      </c>
      <c r="BO52" s="21">
        <f t="shared" si="0"/>
        <v>39028769955.299995</v>
      </c>
      <c r="BP52" s="21">
        <f t="shared" si="0"/>
        <v>38899265910.469994</v>
      </c>
      <c r="BQ52" s="21">
        <f t="shared" si="0"/>
        <v>39045234936.590004</v>
      </c>
      <c r="BR52" s="21">
        <f t="shared" si="0"/>
        <v>39605290813.07</v>
      </c>
      <c r="BS52" s="21">
        <f t="shared" si="0"/>
        <v>40033003482.220001</v>
      </c>
      <c r="BT52" s="21">
        <f t="shared" si="0"/>
        <v>40465205419.699997</v>
      </c>
      <c r="BU52" s="21">
        <f t="shared" si="0"/>
        <v>40801096382.130005</v>
      </c>
      <c r="BV52" s="21">
        <f t="shared" si="0"/>
        <v>41006466829.5</v>
      </c>
      <c r="BW52" s="21">
        <f t="shared" si="0"/>
        <v>41190076665.660004</v>
      </c>
      <c r="BX52" s="21">
        <f t="shared" si="0"/>
        <v>41131422009.380005</v>
      </c>
      <c r="BY52" s="21">
        <f t="shared" si="0"/>
        <v>41520739700.539993</v>
      </c>
      <c r="BZ52" s="21">
        <f t="shared" si="0"/>
        <v>41856204069.990005</v>
      </c>
      <c r="CA52" s="21">
        <f t="shared" si="0"/>
        <v>42190891117.870003</v>
      </c>
      <c r="CB52" s="21">
        <f t="shared" si="0"/>
        <v>42788725116.120003</v>
      </c>
      <c r="CC52" s="21">
        <f t="shared" si="0"/>
        <v>42982154586.779991</v>
      </c>
      <c r="CD52" s="21">
        <f t="shared" ref="CD52:DI52" si="1">SUM(BS46:CD46)</f>
        <v>43134805645.149994</v>
      </c>
      <c r="CE52" s="21">
        <f t="shared" si="1"/>
        <v>43225305169.889999</v>
      </c>
      <c r="CF52" s="21">
        <f t="shared" si="1"/>
        <v>43326750889.080002</v>
      </c>
      <c r="CG52" s="21">
        <f t="shared" si="1"/>
        <v>43472019927.860008</v>
      </c>
      <c r="CH52" s="21">
        <f t="shared" si="1"/>
        <v>43669541474.710007</v>
      </c>
      <c r="CI52" s="21">
        <f t="shared" si="1"/>
        <v>43876892706.700005</v>
      </c>
      <c r="CJ52" s="21">
        <f t="shared" si="1"/>
        <v>44063794546.549995</v>
      </c>
      <c r="CK52" s="21">
        <f t="shared" si="1"/>
        <v>44029473322.589996</v>
      </c>
      <c r="CL52" s="21">
        <f t="shared" si="1"/>
        <v>44084459391.330002</v>
      </c>
      <c r="CM52" s="21">
        <f t="shared" si="1"/>
        <v>44163983890.639999</v>
      </c>
      <c r="CN52" s="21">
        <f t="shared" si="1"/>
        <v>44217179116.129997</v>
      </c>
      <c r="CO52" s="21">
        <f t="shared" si="1"/>
        <v>44362720934.770004</v>
      </c>
      <c r="CP52" s="21">
        <f t="shared" si="1"/>
        <v>44348864111.559998</v>
      </c>
      <c r="CQ52" s="21">
        <f t="shared" si="1"/>
        <v>44493692028.349991</v>
      </c>
      <c r="CR52" s="21">
        <f t="shared" si="1"/>
        <v>44647939041.529999</v>
      </c>
      <c r="CS52" s="21">
        <f t="shared" si="1"/>
        <v>44793743748.790001</v>
      </c>
      <c r="CT52" s="21">
        <f t="shared" si="1"/>
        <v>44944142089.129997</v>
      </c>
      <c r="CU52" s="21">
        <f t="shared" si="1"/>
        <v>45088689179.089996</v>
      </c>
      <c r="CV52" s="21">
        <f t="shared" si="1"/>
        <v>45092455685.459999</v>
      </c>
      <c r="CW52" s="21">
        <f t="shared" si="1"/>
        <v>45265030408.470001</v>
      </c>
      <c r="CX52" s="21">
        <f t="shared" si="1"/>
        <v>45439191127.720001</v>
      </c>
      <c r="CY52" s="21">
        <f t="shared" si="1"/>
        <v>45614754394.520004</v>
      </c>
      <c r="CZ52" s="21">
        <f t="shared" si="1"/>
        <v>45793341494.190002</v>
      </c>
      <c r="DA52" s="21">
        <f t="shared" si="1"/>
        <v>45968877348.410004</v>
      </c>
      <c r="DB52" s="21">
        <f t="shared" si="1"/>
        <v>46151320796.44001</v>
      </c>
      <c r="DC52" s="21">
        <f t="shared" si="1"/>
        <v>46332919012.530006</v>
      </c>
      <c r="DD52" s="21">
        <f t="shared" si="1"/>
        <v>46531476660.37001</v>
      </c>
      <c r="DE52" s="21">
        <f t="shared" si="1"/>
        <v>46705284499.440002</v>
      </c>
      <c r="DF52" s="21">
        <f t="shared" si="1"/>
        <v>46868973933.449997</v>
      </c>
      <c r="DG52" s="21">
        <f t="shared" si="1"/>
        <v>47060407788.259995</v>
      </c>
      <c r="DH52" s="21">
        <f t="shared" si="1"/>
        <v>47251702133.980003</v>
      </c>
      <c r="DI52" s="21">
        <f t="shared" si="1"/>
        <v>47446662717.779999</v>
      </c>
    </row>
    <row r="53" spans="2:113" x14ac:dyDescent="0.2">
      <c r="E53" s="22" t="s">
        <v>56</v>
      </c>
      <c r="BR53" s="34">
        <f>BR46*(1-'RCL realizado'!$BO$55)</f>
        <v>3481532138.2185612</v>
      </c>
      <c r="BS53" s="34">
        <f>BS46*(1-'RCL realizado'!$BO$55)</f>
        <v>3254098840.8683572</v>
      </c>
      <c r="BT53" s="34">
        <f>BT46*(1-'RCL realizado'!$BO$55)</f>
        <v>3377346477.8932691</v>
      </c>
      <c r="BU53" s="34">
        <f>BU46*(1-'RCL realizado'!$BO$55)</f>
        <v>3256126891.6269765</v>
      </c>
      <c r="BV53" s="34">
        <f>BV46*(1-'RCL realizado'!$BO$55)</f>
        <v>3248575137.753015</v>
      </c>
      <c r="BW53" s="34">
        <f>BW46*(1-'RCL realizado'!$BO$55)</f>
        <v>3646522575.6999402</v>
      </c>
      <c r="BX53" s="34">
        <f>BX46*(1-'RCL realizado'!$BO$55)</f>
        <v>3516493867.6218243</v>
      </c>
      <c r="BY53" s="34">
        <f>BY46*(1-'RCL realizado'!$BO$55)</f>
        <v>3778108863.9638152</v>
      </c>
      <c r="BZ53" s="34">
        <f>BZ46*(1-'RCL realizado'!$BO$55)</f>
        <v>3424333428.0853381</v>
      </c>
      <c r="CA53" s="34">
        <f>CA46*(1-'RCL realizado'!$BO$55)</f>
        <v>3375556143.751802</v>
      </c>
      <c r="CB53" s="34">
        <f>CB46*(1-'RCL realizado'!$BO$55)</f>
        <v>3370133180.3861198</v>
      </c>
      <c r="CC53" s="34">
        <f>CC46*(1-'RCL realizado'!$BO$55)</f>
        <v>3387445861.1460304</v>
      </c>
      <c r="CD53" s="34">
        <f>CD46*(1-'RCL realizado'!$BO$55)</f>
        <v>3627556522.3414917</v>
      </c>
      <c r="CE53" s="34">
        <f>CE46*(1-'RCL realizado'!$BO$55)</f>
        <v>3340669726.8136425</v>
      </c>
      <c r="CF53" s="34">
        <f>CF46*(1-'RCL realizado'!$BO$55)</f>
        <v>3474388377.4045191</v>
      </c>
      <c r="CG53" s="34">
        <f>CG46*(1-'RCL realizado'!$BO$55)</f>
        <v>3395089714.0698013</v>
      </c>
      <c r="CH53" s="34">
        <f>CH46*(1-'RCL realizado'!$BO$55)</f>
        <v>3437522155.4662457</v>
      </c>
      <c r="CI53" s="34">
        <f>CI46*(1-'RCL realizado'!$BO$55)</f>
        <v>3844872566.0097432</v>
      </c>
      <c r="CJ53" s="34">
        <f>CJ46*(1-'RCL realizado'!$BO$55)</f>
        <v>3695282186.202539</v>
      </c>
      <c r="CK53" s="34">
        <f>CK46*(1-'RCL realizado'!$BO$55)</f>
        <v>3745277544.9764514</v>
      </c>
      <c r="CL53" s="34">
        <f>CL46*(1-'RCL realizado'!$BO$55)</f>
        <v>3476932518.5131159</v>
      </c>
      <c r="CM53" s="34">
        <f>CM46*(1-'RCL realizado'!$BO$55)</f>
        <v>3451628436.7213035</v>
      </c>
      <c r="CN53" s="34">
        <f>CN46*(1-'RCL realizado'!$BO$55)</f>
        <v>3421019169.1463804</v>
      </c>
      <c r="CO53" s="34">
        <f>CO46*(1-'RCL realizado'!$BO$55)</f>
        <v>3526669621.9110847</v>
      </c>
      <c r="CP53" s="34">
        <f>CP46*(1-'RCL realizado'!$BO$55)</f>
        <v>3614301232.1604295</v>
      </c>
      <c r="CQ53" s="34">
        <f>CQ46*(1-'RCL realizado'!$BO$55)</f>
        <v>3479210576.637341</v>
      </c>
      <c r="CR53" s="34">
        <f>CR46*(1-'RCL realizado'!$BO$55)</f>
        <v>3621939434.9793515</v>
      </c>
      <c r="CS53" s="34">
        <f>CS46*(1-'RCL realizado'!$BO$55)</f>
        <v>3534564951.3017616</v>
      </c>
      <c r="CT53" s="34">
        <f>CT46*(1-'RCL realizado'!$BO$55)</f>
        <v>3581391613.403626</v>
      </c>
      <c r="CU53" s="34">
        <f>CU46*(1-'RCL realizado'!$BO$55)</f>
        <v>3983144779.8650188</v>
      </c>
      <c r="CV53" s="34">
        <f>CV46*(1-'RCL realizado'!$BO$55)</f>
        <v>3698885186.2658682</v>
      </c>
      <c r="CW53" s="34">
        <f>CW46*(1-'RCL realizado'!$BO$55)</f>
        <v>3910360695.4754128</v>
      </c>
      <c r="CX53" s="34">
        <f>CX46*(1-'RCL realizado'!$BO$55)</f>
        <v>3643532816.2014928</v>
      </c>
      <c r="CY53" s="34">
        <f>CY46*(1-'RCL realizado'!$BO$55)</f>
        <v>3619570396.5270529</v>
      </c>
      <c r="CZ53" s="34">
        <f>CZ46*(1-'RCL realizado'!$BO$55)</f>
        <v>3591853695.4187322</v>
      </c>
      <c r="DA53" s="34">
        <f>DA46*(1-'RCL realizado'!$BO$55)</f>
        <v>3694585359.1334181</v>
      </c>
      <c r="DB53" s="34">
        <f>DB46*(1-'RCL realizado'!$BO$55)</f>
        <v>3788824700.3912945</v>
      </c>
      <c r="DC53" s="34">
        <f>DC46*(1-'RCL realizado'!$BO$55)</f>
        <v>3652925504.9550376</v>
      </c>
      <c r="DD53" s="34">
        <f>DD46*(1-'RCL realizado'!$BO$55)</f>
        <v>3811877575.9155025</v>
      </c>
      <c r="DE53" s="34">
        <f>DE46*(1-'RCL realizado'!$BO$55)</f>
        <v>3700827687.5509725</v>
      </c>
      <c r="DF53" s="34">
        <f>DF46*(1-'RCL realizado'!$BO$55)</f>
        <v>3737975190.6416259</v>
      </c>
      <c r="DG53" s="34">
        <f>DG46*(1-'RCL realizado'!$BO$55)</f>
        <v>4166268375.910799</v>
      </c>
      <c r="DH53" s="34">
        <f>DH46*(1-'RCL realizado'!$BO$55)</f>
        <v>3881875329.3951449</v>
      </c>
      <c r="DI53" s="34">
        <f>DI46*(1-'RCL realizado'!$BO$55)</f>
        <v>4096857923.0847888</v>
      </c>
    </row>
    <row r="54" spans="2:113" x14ac:dyDescent="0.2">
      <c r="E54" s="22" t="s">
        <v>57</v>
      </c>
      <c r="BR54" s="34">
        <f>BR46*(1+'RCL realizado'!$BO$55)</f>
        <v>3797520176.7814393</v>
      </c>
      <c r="BS54" s="34">
        <f>BS46*(1+'RCL realizado'!$BO$55)</f>
        <v>3549444760.1916432</v>
      </c>
      <c r="BT54" s="34">
        <f>BT46*(1+'RCL realizado'!$BO$55)</f>
        <v>3683878500.7867317</v>
      </c>
      <c r="BU54" s="34">
        <f>BU46*(1+'RCL realizado'!$BO$55)</f>
        <v>3551656879.2730236</v>
      </c>
      <c r="BV54" s="34">
        <f>BV46*(1+'RCL realizado'!$BO$55)</f>
        <v>3543419719.1469851</v>
      </c>
      <c r="BW54" s="34">
        <f>BW46*(1+'RCL realizado'!$BO$55)</f>
        <v>3977485344.54006</v>
      </c>
      <c r="BX54" s="34">
        <f>BX46*(1+'RCL realizado'!$BO$55)</f>
        <v>3835655074.7381759</v>
      </c>
      <c r="BY54" s="34">
        <f>BY46*(1+'RCL realizado'!$BO$55)</f>
        <v>4121014562.3761854</v>
      </c>
      <c r="BZ54" s="34">
        <f>BZ46*(1+'RCL realizado'!$BO$55)</f>
        <v>3735130043.0146627</v>
      </c>
      <c r="CA54" s="34">
        <f>CA46*(1+'RCL realizado'!$BO$55)</f>
        <v>3681925673.768199</v>
      </c>
      <c r="CB54" s="34">
        <f>CB46*(1+'RCL realizado'!$BO$55)</f>
        <v>3676010515.73388</v>
      </c>
      <c r="CC54" s="34">
        <f>CC46*(1+'RCL realizado'!$BO$55)</f>
        <v>3694894516.1939697</v>
      </c>
      <c r="CD54" s="34">
        <f>CD46*(1+'RCL realizado'!$BO$55)</f>
        <v>3956797909.3985085</v>
      </c>
      <c r="CE54" s="34">
        <f>CE46*(1+'RCL realizado'!$BO$55)</f>
        <v>3643872923.7263575</v>
      </c>
      <c r="CF54" s="34">
        <f>CF46*(1+'RCL realizado'!$BO$55)</f>
        <v>3789728039.6554818</v>
      </c>
      <c r="CG54" s="34">
        <f>CG46*(1+'RCL realizado'!$BO$55)</f>
        <v>3703232134.3901992</v>
      </c>
      <c r="CH54" s="34">
        <f>CH46*(1+'RCL realizado'!$BO$55)</f>
        <v>3749515795.1337552</v>
      </c>
      <c r="CI54" s="34">
        <f>CI46*(1+'RCL realizado'!$BO$55)</f>
        <v>4193837818.2102575</v>
      </c>
      <c r="CJ54" s="34">
        <f>CJ46*(1+'RCL realizado'!$BO$55)</f>
        <v>4030670435.8574619</v>
      </c>
      <c r="CK54" s="34">
        <f>CK46*(1+'RCL realizado'!$BO$55)</f>
        <v>4085203433.4435492</v>
      </c>
      <c r="CL54" s="34">
        <f>CL46*(1+'RCL realizado'!$BO$55)</f>
        <v>3792503090.0668845</v>
      </c>
      <c r="CM54" s="34">
        <f>CM46*(1+'RCL realizado'!$BO$55)</f>
        <v>3764902379.4186974</v>
      </c>
      <c r="CN54" s="34">
        <f>CN46*(1+'RCL realizado'!$BO$55)</f>
        <v>3731514977.9536204</v>
      </c>
      <c r="CO54" s="34">
        <f>CO46*(1+'RCL realizado'!$BO$55)</f>
        <v>3846754392.7089157</v>
      </c>
      <c r="CP54" s="34">
        <f>CP46*(1+'RCL realizado'!$BO$55)</f>
        <v>3942339553.1595707</v>
      </c>
      <c r="CQ54" s="34">
        <f>CQ46*(1+'RCL realizado'!$BO$55)</f>
        <v>3794987907.4826593</v>
      </c>
      <c r="CR54" s="34">
        <f>CR46*(1+'RCL realizado'!$BO$55)</f>
        <v>3950671008.440649</v>
      </c>
      <c r="CS54" s="34">
        <f>CS46*(1+'RCL realizado'!$BO$55)</f>
        <v>3855366311.6782384</v>
      </c>
      <c r="CT54" s="34">
        <f>CT46*(1+'RCL realizado'!$BO$55)</f>
        <v>3906443017.8763738</v>
      </c>
      <c r="CU54" s="34">
        <f>CU46*(1+'RCL realizado'!$BO$55)</f>
        <v>4344659784.2749825</v>
      </c>
      <c r="CV54" s="34">
        <f>CV46*(1+'RCL realizado'!$BO$55)</f>
        <v>4034600448.5341325</v>
      </c>
      <c r="CW54" s="34">
        <f>CW46*(1+'RCL realizado'!$BO$55)</f>
        <v>4265269728.9645867</v>
      </c>
      <c r="CX54" s="34">
        <f>CX46*(1+'RCL realizado'!$BO$55)</f>
        <v>3974224230.8785076</v>
      </c>
      <c r="CY54" s="34">
        <f>CY46*(1+'RCL realizado'!$BO$55)</f>
        <v>3948086953.2129474</v>
      </c>
      <c r="CZ54" s="34">
        <f>CZ46*(1+'RCL realizado'!$BO$55)</f>
        <v>3917854651.0212679</v>
      </c>
      <c r="DA54" s="34">
        <f>DA46*(1+'RCL realizado'!$BO$55)</f>
        <v>4029910363.9265823</v>
      </c>
      <c r="DB54" s="34">
        <f>DB46*(1+'RCL realizado'!$BO$55)</f>
        <v>4132702980.9887061</v>
      </c>
      <c r="DC54" s="34">
        <f>DC46*(1+'RCL realizado'!$BO$55)</f>
        <v>3984469411.3449631</v>
      </c>
      <c r="DD54" s="34">
        <f>DD46*(1+'RCL realizado'!$BO$55)</f>
        <v>4157848163.1844983</v>
      </c>
      <c r="DE54" s="34">
        <f>DE46*(1+'RCL realizado'!$BO$55)</f>
        <v>4036719253.5690279</v>
      </c>
      <c r="DF54" s="34">
        <f>DF46*(1+'RCL realizado'!$BO$55)</f>
        <v>4077238308.6583748</v>
      </c>
      <c r="DG54" s="34">
        <f>DG46*(1+'RCL realizado'!$BO$55)</f>
        <v>4544403897.8492022</v>
      </c>
      <c r="DH54" s="34">
        <f>DH46*(1+'RCL realizado'!$BO$55)</f>
        <v>4234198996.8448553</v>
      </c>
      <c r="DI54" s="34">
        <f>DI46*(1+'RCL realizado'!$BO$55)</f>
        <v>4468693668.9552116</v>
      </c>
    </row>
    <row r="56" spans="2:113" x14ac:dyDescent="0.2">
      <c r="C56" s="55" t="s">
        <v>58</v>
      </c>
      <c r="D56" s="55"/>
      <c r="E56" s="55"/>
      <c r="BR56" s="35">
        <f>SUM(BG$46:BQ$46)+BR53</f>
        <v>39447296793.788559</v>
      </c>
      <c r="BS56" s="34">
        <f>SUM(BH$46:BQ$46)+SUM(BR53:BS53)</f>
        <v>39727336503.276917</v>
      </c>
      <c r="BT56" s="34">
        <f>SUM(BI$46:BQ$46)+SUM(BR53:BT53)</f>
        <v>40006272429.310188</v>
      </c>
      <c r="BU56" s="34">
        <f>SUM(BJ$46:BQ$46)+SUM(BR53:BU53)</f>
        <v>40194398397.917168</v>
      </c>
      <c r="BV56" s="34">
        <f>SUM(BK$46:BQ$46)+SUM(BR53:BV53)</f>
        <v>40252346554.590179</v>
      </c>
      <c r="BW56" s="34">
        <f>SUM(BL$46:BQ$46)+SUM(BR53:BW53)</f>
        <v>40270475006.330124</v>
      </c>
      <c r="BX56" s="34">
        <f>SUM(BM$46:BQ$46)+SUM(BR53:BX53)</f>
        <v>40052239746.491943</v>
      </c>
      <c r="BY56" s="34">
        <f>SUM(BN$46:BQ$46)+SUM(BR53:BY53)</f>
        <v>40270104588.445755</v>
      </c>
      <c r="BZ56" s="34">
        <f>SUM(BO$46:BQ$46)+SUM(BR53:BZ53)</f>
        <v>40450170650.431099</v>
      </c>
      <c r="CA56" s="34">
        <f>SUM(BP$46:BQ$46)+SUM(BR53:CA53)</f>
        <v>40631672933.302902</v>
      </c>
      <c r="CB56" s="34">
        <f>SUM(BQ$46)+SUM(BR53:CB53)</f>
        <v>41076568263.879021</v>
      </c>
      <c r="CC56" s="34">
        <f>SUM(BR53:CC53)</f>
        <v>41116273407.015045</v>
      </c>
      <c r="CD56" s="34">
        <f t="shared" ref="CD56:DI56" si="2">SUM(BS53:CD53)</f>
        <v>41262297791.137978</v>
      </c>
      <c r="CE56" s="34">
        <f t="shared" si="2"/>
        <v>41348868677.083267</v>
      </c>
      <c r="CF56" s="34">
        <f t="shared" si="2"/>
        <v>41445910576.594513</v>
      </c>
      <c r="CG56" s="34">
        <f t="shared" si="2"/>
        <v>41584873399.037338</v>
      </c>
      <c r="CH56" s="34">
        <f t="shared" si="2"/>
        <v>41773820416.750572</v>
      </c>
      <c r="CI56" s="34">
        <f t="shared" si="2"/>
        <v>41972170407.060371</v>
      </c>
      <c r="CJ56" s="34">
        <f t="shared" si="2"/>
        <v>42150958725.64109</v>
      </c>
      <c r="CK56" s="34">
        <f t="shared" si="2"/>
        <v>42118127406.653717</v>
      </c>
      <c r="CL56" s="34">
        <f t="shared" si="2"/>
        <v>42170726497.081497</v>
      </c>
      <c r="CM56" s="34">
        <f t="shared" si="2"/>
        <v>42246798790.051003</v>
      </c>
      <c r="CN56" s="34">
        <f t="shared" si="2"/>
        <v>42297684778.811264</v>
      </c>
      <c r="CO56" s="34">
        <f t="shared" si="2"/>
        <v>42436908539.576317</v>
      </c>
      <c r="CP56" s="34">
        <f t="shared" si="2"/>
        <v>42423653249.395256</v>
      </c>
      <c r="CQ56" s="34">
        <f t="shared" si="2"/>
        <v>42562194099.218956</v>
      </c>
      <c r="CR56" s="34">
        <f t="shared" si="2"/>
        <v>42709745156.793793</v>
      </c>
      <c r="CS56" s="34">
        <f t="shared" si="2"/>
        <v>42849220394.025757</v>
      </c>
      <c r="CT56" s="34">
        <f t="shared" si="2"/>
        <v>42993089851.963135</v>
      </c>
      <c r="CU56" s="34">
        <f t="shared" si="2"/>
        <v>43131362065.818405</v>
      </c>
      <c r="CV56" s="34">
        <f t="shared" si="2"/>
        <v>43134965065.881737</v>
      </c>
      <c r="CW56" s="34">
        <f t="shared" si="2"/>
        <v>43300048216.380692</v>
      </c>
      <c r="CX56" s="34">
        <f t="shared" si="2"/>
        <v>43466648514.069069</v>
      </c>
      <c r="CY56" s="34">
        <f t="shared" si="2"/>
        <v>43634590473.874817</v>
      </c>
      <c r="CZ56" s="34">
        <f t="shared" si="2"/>
        <v>43805425000.147179</v>
      </c>
      <c r="DA56" s="34">
        <f t="shared" si="2"/>
        <v>43973340737.369499</v>
      </c>
      <c r="DB56" s="34">
        <f t="shared" si="2"/>
        <v>44147864205.600372</v>
      </c>
      <c r="DC56" s="34">
        <f t="shared" si="2"/>
        <v>44321579133.918068</v>
      </c>
      <c r="DD56" s="34">
        <f t="shared" si="2"/>
        <v>44511517274.854225</v>
      </c>
      <c r="DE56" s="34">
        <f t="shared" si="2"/>
        <v>44677780011.103432</v>
      </c>
      <c r="DF56" s="34">
        <f t="shared" si="2"/>
        <v>44834363588.341423</v>
      </c>
      <c r="DG56" s="34">
        <f t="shared" si="2"/>
        <v>45017487184.387199</v>
      </c>
      <c r="DH56" s="34">
        <f t="shared" si="2"/>
        <v>45200477327.516472</v>
      </c>
      <c r="DI56" s="34">
        <f t="shared" si="2"/>
        <v>45386974555.125847</v>
      </c>
    </row>
    <row r="57" spans="2:113" x14ac:dyDescent="0.2">
      <c r="C57" s="55" t="s">
        <v>59</v>
      </c>
      <c r="D57" s="55"/>
      <c r="E57" s="55"/>
      <c r="BR57" s="35">
        <f>SUM(BG$46:BQ$46)+BR54</f>
        <v>39763284832.35144</v>
      </c>
      <c r="BS57" s="34">
        <f>SUM(BH$46:BQ$46)+SUM(BR54:BS54)</f>
        <v>40338670461.163086</v>
      </c>
      <c r="BT57" s="34">
        <f>SUM(BI$46:BQ$46)+SUM(BR54:BT54)</f>
        <v>40924138410.089813</v>
      </c>
      <c r="BU57" s="34">
        <f>SUM(BJ$46:BQ$46)+SUM(BR54:BU54)</f>
        <v>41407794366.342842</v>
      </c>
      <c r="BV57" s="34">
        <f>SUM(BK$46:BQ$46)+SUM(BR54:BV54)</f>
        <v>41760587104.409828</v>
      </c>
      <c r="BW57" s="34">
        <f>SUM(BL$46:BQ$46)+SUM(BR54:BW54)</f>
        <v>42109678324.989883</v>
      </c>
      <c r="BX57" s="34">
        <f>SUM(BM$46:BQ$46)+SUM(BR54:BX54)</f>
        <v>42210604272.268066</v>
      </c>
      <c r="BY57" s="34">
        <f>SUM(BN$46:BQ$46)+SUM(BR54:BY54)</f>
        <v>42771374812.634247</v>
      </c>
      <c r="BZ57" s="34">
        <f>SUM(BO$46:BQ$46)+SUM(BR54:BZ54)</f>
        <v>43262237489.548912</v>
      </c>
      <c r="CA57" s="34">
        <f>SUM(BP$46:BQ$46)+SUM(BR54:CA54)</f>
        <v>43750109302.437111</v>
      </c>
      <c r="CB57" s="34">
        <f>SUM(BQ$46)+SUM(BR54:CB54)</f>
        <v>44500881968.360992</v>
      </c>
      <c r="CC57" s="34">
        <f>SUM(BR54:CC54)</f>
        <v>44848035766.54496</v>
      </c>
      <c r="CD57" s="34">
        <f t="shared" ref="CD57:DI57" si="3">SUM(BS54:CD54)</f>
        <v>45007313499.162025</v>
      </c>
      <c r="CE57" s="34">
        <f t="shared" si="3"/>
        <v>45101741662.696739</v>
      </c>
      <c r="CF57" s="34">
        <f t="shared" si="3"/>
        <v>45207591201.565483</v>
      </c>
      <c r="CG57" s="34">
        <f t="shared" si="3"/>
        <v>45359166456.682663</v>
      </c>
      <c r="CH57" s="34">
        <f t="shared" si="3"/>
        <v>45565262532.669441</v>
      </c>
      <c r="CI57" s="34">
        <f t="shared" si="3"/>
        <v>45781615006.339638</v>
      </c>
      <c r="CJ57" s="34">
        <f t="shared" si="3"/>
        <v>45976630367.458916</v>
      </c>
      <c r="CK57" s="34">
        <f t="shared" si="3"/>
        <v>45940819238.526283</v>
      </c>
      <c r="CL57" s="34">
        <f t="shared" si="3"/>
        <v>45998192285.578506</v>
      </c>
      <c r="CM57" s="34">
        <f t="shared" si="3"/>
        <v>46081168991.229004</v>
      </c>
      <c r="CN57" s="34">
        <f t="shared" si="3"/>
        <v>46136673453.448753</v>
      </c>
      <c r="CO57" s="34">
        <f t="shared" si="3"/>
        <v>46288533329.963699</v>
      </c>
      <c r="CP57" s="34">
        <f t="shared" si="3"/>
        <v>46274074973.724747</v>
      </c>
      <c r="CQ57" s="34">
        <f t="shared" si="3"/>
        <v>46425189957.481049</v>
      </c>
      <c r="CR57" s="34">
        <f t="shared" si="3"/>
        <v>46586132926.266212</v>
      </c>
      <c r="CS57" s="34">
        <f t="shared" si="3"/>
        <v>46738267103.55426</v>
      </c>
      <c r="CT57" s="34">
        <f t="shared" si="3"/>
        <v>46895194326.296875</v>
      </c>
      <c r="CU57" s="34">
        <f t="shared" si="3"/>
        <v>47046016292.361603</v>
      </c>
      <c r="CV57" s="34">
        <f t="shared" si="3"/>
        <v>47049946305.038269</v>
      </c>
      <c r="CW57" s="34">
        <f t="shared" si="3"/>
        <v>47230012600.559311</v>
      </c>
      <c r="CX57" s="34">
        <f t="shared" si="3"/>
        <v>47411733741.370941</v>
      </c>
      <c r="CY57" s="34">
        <f t="shared" si="3"/>
        <v>47594918315.165176</v>
      </c>
      <c r="CZ57" s="34">
        <f t="shared" si="3"/>
        <v>47781257988.232834</v>
      </c>
      <c r="DA57" s="34">
        <f t="shared" si="3"/>
        <v>47964413959.4505</v>
      </c>
      <c r="DB57" s="34">
        <f t="shared" si="3"/>
        <v>48154777387.27964</v>
      </c>
      <c r="DC57" s="34">
        <f t="shared" si="3"/>
        <v>48344258891.141937</v>
      </c>
      <c r="DD57" s="34">
        <f t="shared" si="3"/>
        <v>48551436045.885788</v>
      </c>
      <c r="DE57" s="34">
        <f t="shared" si="3"/>
        <v>48732788987.776581</v>
      </c>
      <c r="DF57" s="34">
        <f t="shared" si="3"/>
        <v>48903584278.558578</v>
      </c>
      <c r="DG57" s="34">
        <f t="shared" si="3"/>
        <v>49103328392.132805</v>
      </c>
      <c r="DH57" s="34">
        <f t="shared" si="3"/>
        <v>49302926940.443527</v>
      </c>
      <c r="DI57" s="34">
        <f t="shared" si="3"/>
        <v>49506350880.434143</v>
      </c>
    </row>
    <row r="59" spans="2:113" x14ac:dyDescent="0.2">
      <c r="E59" s="22" t="s">
        <v>64</v>
      </c>
      <c r="Q59" s="40">
        <f>Q52</f>
        <v>24538621316.629997</v>
      </c>
      <c r="R59" s="40">
        <f t="shared" ref="R59:BQ59" si="4">R52</f>
        <v>24710481157.709999</v>
      </c>
      <c r="S59" s="40">
        <f t="shared" si="4"/>
        <v>24795327536.429996</v>
      </c>
      <c r="T59" s="40">
        <f t="shared" si="4"/>
        <v>24981443610.449997</v>
      </c>
      <c r="U59" s="40">
        <f t="shared" si="4"/>
        <v>24656181038.970005</v>
      </c>
      <c r="V59" s="40">
        <f t="shared" si="4"/>
        <v>24232538455.890003</v>
      </c>
      <c r="W59" s="40">
        <f t="shared" si="4"/>
        <v>24580721966.560001</v>
      </c>
      <c r="X59" s="40">
        <f t="shared" si="4"/>
        <v>24968835151.410004</v>
      </c>
      <c r="Y59" s="40">
        <f t="shared" si="4"/>
        <v>25627246851.740002</v>
      </c>
      <c r="Z59" s="40">
        <f t="shared" si="4"/>
        <v>25939840625.250004</v>
      </c>
      <c r="AA59" s="40">
        <f t="shared" si="4"/>
        <v>26188599364.100006</v>
      </c>
      <c r="AB59" s="40">
        <f t="shared" si="4"/>
        <v>26471063872.590004</v>
      </c>
      <c r="AC59" s="40">
        <f t="shared" si="4"/>
        <v>26323342281.459995</v>
      </c>
      <c r="AD59" s="40">
        <f t="shared" si="4"/>
        <v>26729466442.099995</v>
      </c>
      <c r="AE59" s="40">
        <f t="shared" si="4"/>
        <v>27119939916.529995</v>
      </c>
      <c r="AF59" s="40">
        <f t="shared" si="4"/>
        <v>27532345059.119991</v>
      </c>
      <c r="AG59" s="40">
        <f t="shared" si="4"/>
        <v>28271575672.559994</v>
      </c>
      <c r="AH59" s="40">
        <f t="shared" si="4"/>
        <v>28975081376.659992</v>
      </c>
      <c r="AI59" s="40">
        <f t="shared" si="4"/>
        <v>29277832389.64999</v>
      </c>
      <c r="AJ59" s="40">
        <f t="shared" si="4"/>
        <v>29500156412.109989</v>
      </c>
      <c r="AK59" s="40">
        <f t="shared" si="4"/>
        <v>29706812863.429985</v>
      </c>
      <c r="AL59" s="40">
        <f t="shared" si="4"/>
        <v>30038711645.079987</v>
      </c>
      <c r="AM59" s="40">
        <f t="shared" si="4"/>
        <v>30471033514.119984</v>
      </c>
      <c r="AN59" s="40">
        <f t="shared" si="4"/>
        <v>30945546135.799984</v>
      </c>
      <c r="AO59" s="40">
        <f t="shared" si="4"/>
        <v>31545320020.199997</v>
      </c>
      <c r="AP59" s="40">
        <f t="shared" si="4"/>
        <v>31829888387.459999</v>
      </c>
      <c r="AQ59" s="40">
        <f t="shared" si="4"/>
        <v>32333911024.609993</v>
      </c>
      <c r="AR59" s="40">
        <f t="shared" si="4"/>
        <v>32813361643.369999</v>
      </c>
      <c r="AS59" s="40">
        <f t="shared" si="4"/>
        <v>33372360273.259998</v>
      </c>
      <c r="AT59" s="40">
        <f t="shared" si="4"/>
        <v>34253161879.179996</v>
      </c>
      <c r="AU59" s="40">
        <f t="shared" si="4"/>
        <v>34897480019.099998</v>
      </c>
      <c r="AV59" s="40">
        <f t="shared" si="4"/>
        <v>36433131951.970001</v>
      </c>
      <c r="AW59" s="40">
        <f t="shared" si="4"/>
        <v>36421583196.849998</v>
      </c>
      <c r="AX59" s="40">
        <f t="shared" si="4"/>
        <v>36611510785.770004</v>
      </c>
      <c r="AY59" s="40">
        <f t="shared" si="4"/>
        <v>36890669787.07</v>
      </c>
      <c r="AZ59" s="40">
        <f t="shared" si="4"/>
        <v>36979456565</v>
      </c>
      <c r="BA59" s="40">
        <f t="shared" si="4"/>
        <v>37208349134.319992</v>
      </c>
      <c r="BB59" s="40">
        <f t="shared" si="4"/>
        <v>37383874446.379997</v>
      </c>
      <c r="BC59" s="40">
        <f t="shared" si="4"/>
        <v>37385798447.43</v>
      </c>
      <c r="BD59" s="40">
        <f t="shared" si="4"/>
        <v>37619323304.590004</v>
      </c>
      <c r="BE59" s="40">
        <f t="shared" si="4"/>
        <v>37861235583.910004</v>
      </c>
      <c r="BF59" s="40">
        <f t="shared" si="4"/>
        <v>37633320557.540001</v>
      </c>
      <c r="BG59" s="40">
        <f t="shared" si="4"/>
        <v>37416556452.629997</v>
      </c>
      <c r="BH59" s="40">
        <f t="shared" si="4"/>
        <v>36412268706.770004</v>
      </c>
      <c r="BI59" s="40">
        <f t="shared" si="4"/>
        <v>36620725187.709999</v>
      </c>
      <c r="BJ59" s="40">
        <f t="shared" si="4"/>
        <v>36920007601.290001</v>
      </c>
      <c r="BK59" s="40">
        <f t="shared" si="4"/>
        <v>37449817173.510002</v>
      </c>
      <c r="BL59" s="40">
        <f t="shared" si="4"/>
        <v>38121106013.18</v>
      </c>
      <c r="BM59" s="40">
        <f t="shared" si="4"/>
        <v>38407128875.349998</v>
      </c>
      <c r="BN59" s="40">
        <f t="shared" si="4"/>
        <v>38750091472.82</v>
      </c>
      <c r="BO59" s="40">
        <f t="shared" si="4"/>
        <v>39028769955.299995</v>
      </c>
      <c r="BP59" s="40">
        <f t="shared" si="4"/>
        <v>38899265910.469994</v>
      </c>
      <c r="BQ59" s="40">
        <f t="shared" si="4"/>
        <v>39045234936.590004</v>
      </c>
      <c r="BR59" s="42"/>
    </row>
    <row r="60" spans="2:113" x14ac:dyDescent="0.2">
      <c r="E60" s="22" t="s">
        <v>50</v>
      </c>
      <c r="BR60" s="21">
        <v>39605290813.07</v>
      </c>
      <c r="BS60" s="21">
        <f t="shared" ref="BS60:DI60" si="5">BS52</f>
        <v>40033003482.220001</v>
      </c>
      <c r="BT60" s="21">
        <f t="shared" si="5"/>
        <v>40465205419.699997</v>
      </c>
      <c r="BU60" s="21">
        <f t="shared" si="5"/>
        <v>40801096382.130005</v>
      </c>
      <c r="BV60" s="21">
        <f t="shared" si="5"/>
        <v>41006466829.5</v>
      </c>
      <c r="BW60" s="21">
        <f t="shared" si="5"/>
        <v>41190076665.660004</v>
      </c>
      <c r="BX60" s="21">
        <f t="shared" si="5"/>
        <v>41131422009.380005</v>
      </c>
      <c r="BY60" s="21">
        <f t="shared" si="5"/>
        <v>41520739700.539993</v>
      </c>
      <c r="BZ60" s="21">
        <f t="shared" si="5"/>
        <v>41856204069.990005</v>
      </c>
      <c r="CA60" s="21">
        <f t="shared" si="5"/>
        <v>42190891117.870003</v>
      </c>
      <c r="CB60" s="21">
        <f t="shared" si="5"/>
        <v>42788725116.120003</v>
      </c>
      <c r="CC60" s="21">
        <f t="shared" si="5"/>
        <v>42982154586.779991</v>
      </c>
      <c r="CD60" s="21">
        <f t="shared" si="5"/>
        <v>43134805645.149994</v>
      </c>
      <c r="CE60" s="21">
        <f t="shared" si="5"/>
        <v>43225305169.889999</v>
      </c>
      <c r="CF60" s="21">
        <f t="shared" si="5"/>
        <v>43326750889.080002</v>
      </c>
      <c r="CG60" s="21">
        <f t="shared" si="5"/>
        <v>43472019927.860008</v>
      </c>
      <c r="CH60" s="21">
        <f t="shared" si="5"/>
        <v>43669541474.710007</v>
      </c>
      <c r="CI60" s="21">
        <f t="shared" si="5"/>
        <v>43876892706.700005</v>
      </c>
      <c r="CJ60" s="21">
        <f t="shared" si="5"/>
        <v>44063794546.549995</v>
      </c>
      <c r="CK60" s="21">
        <f t="shared" si="5"/>
        <v>44029473322.589996</v>
      </c>
      <c r="CL60" s="21">
        <f t="shared" si="5"/>
        <v>44084459391.330002</v>
      </c>
      <c r="CM60" s="21">
        <f t="shared" si="5"/>
        <v>44163983890.639999</v>
      </c>
      <c r="CN60" s="21">
        <f t="shared" si="5"/>
        <v>44217179116.129997</v>
      </c>
      <c r="CO60" s="21">
        <f t="shared" si="5"/>
        <v>44362720934.770004</v>
      </c>
      <c r="CP60" s="21">
        <f t="shared" si="5"/>
        <v>44348864111.559998</v>
      </c>
      <c r="CQ60" s="21">
        <f t="shared" si="5"/>
        <v>44493692028.349991</v>
      </c>
      <c r="CR60" s="21">
        <f t="shared" si="5"/>
        <v>44647939041.529999</v>
      </c>
      <c r="CS60" s="21">
        <f t="shared" si="5"/>
        <v>44793743748.790001</v>
      </c>
      <c r="CT60" s="21">
        <f t="shared" si="5"/>
        <v>44944142089.129997</v>
      </c>
      <c r="CU60" s="21">
        <f t="shared" si="5"/>
        <v>45088689179.089996</v>
      </c>
      <c r="CV60" s="21">
        <f t="shared" si="5"/>
        <v>45092455685.459999</v>
      </c>
      <c r="CW60" s="21">
        <f t="shared" si="5"/>
        <v>45265030408.470001</v>
      </c>
      <c r="CX60" s="21">
        <f t="shared" si="5"/>
        <v>45439191127.720001</v>
      </c>
      <c r="CY60" s="21">
        <f t="shared" si="5"/>
        <v>45614754394.520004</v>
      </c>
      <c r="CZ60" s="21">
        <f t="shared" si="5"/>
        <v>45793341494.190002</v>
      </c>
      <c r="DA60" s="21">
        <f t="shared" si="5"/>
        <v>45968877348.410004</v>
      </c>
      <c r="DB60" s="21">
        <f t="shared" si="5"/>
        <v>46151320796.44001</v>
      </c>
      <c r="DC60" s="21">
        <f t="shared" si="5"/>
        <v>46332919012.530006</v>
      </c>
      <c r="DD60" s="21">
        <f t="shared" si="5"/>
        <v>46531476660.37001</v>
      </c>
      <c r="DE60" s="21">
        <f t="shared" si="5"/>
        <v>46705284499.440002</v>
      </c>
      <c r="DF60" s="21">
        <f t="shared" si="5"/>
        <v>46868973933.449997</v>
      </c>
      <c r="DG60" s="21">
        <f t="shared" si="5"/>
        <v>47060407788.259995</v>
      </c>
      <c r="DH60" s="21">
        <f t="shared" si="5"/>
        <v>47251702133.980003</v>
      </c>
      <c r="DI60" s="21">
        <f t="shared" si="5"/>
        <v>47446662717.779999</v>
      </c>
    </row>
    <row r="61" spans="2:113" x14ac:dyDescent="0.2">
      <c r="E61" s="22" t="s">
        <v>60</v>
      </c>
      <c r="BR61" s="35">
        <v>39447296793.788559</v>
      </c>
      <c r="BS61" s="35">
        <f t="shared" ref="BS61:DI61" si="6">BS56</f>
        <v>39727336503.276917</v>
      </c>
      <c r="BT61" s="35">
        <f t="shared" si="6"/>
        <v>40006272429.310188</v>
      </c>
      <c r="BU61" s="35">
        <f t="shared" si="6"/>
        <v>40194398397.917168</v>
      </c>
      <c r="BV61" s="35">
        <f t="shared" si="6"/>
        <v>40252346554.590179</v>
      </c>
      <c r="BW61" s="35">
        <f t="shared" si="6"/>
        <v>40270475006.330124</v>
      </c>
      <c r="BX61" s="35">
        <f t="shared" si="6"/>
        <v>40052239746.491943</v>
      </c>
      <c r="BY61" s="35">
        <f t="shared" si="6"/>
        <v>40270104588.445755</v>
      </c>
      <c r="BZ61" s="35">
        <f t="shared" si="6"/>
        <v>40450170650.431099</v>
      </c>
      <c r="CA61" s="35">
        <f t="shared" si="6"/>
        <v>40631672933.302902</v>
      </c>
      <c r="CB61" s="35">
        <f t="shared" si="6"/>
        <v>41076568263.879021</v>
      </c>
      <c r="CC61" s="35">
        <f t="shared" si="6"/>
        <v>41116273407.015045</v>
      </c>
      <c r="CD61" s="35">
        <f t="shared" si="6"/>
        <v>41262297791.137978</v>
      </c>
      <c r="CE61" s="35">
        <f t="shared" si="6"/>
        <v>41348868677.083267</v>
      </c>
      <c r="CF61" s="35">
        <f t="shared" si="6"/>
        <v>41445910576.594513</v>
      </c>
      <c r="CG61" s="35">
        <f t="shared" si="6"/>
        <v>41584873399.037338</v>
      </c>
      <c r="CH61" s="35">
        <f t="shared" si="6"/>
        <v>41773820416.750572</v>
      </c>
      <c r="CI61" s="35">
        <f t="shared" si="6"/>
        <v>41972170407.060371</v>
      </c>
      <c r="CJ61" s="35">
        <f t="shared" si="6"/>
        <v>42150958725.64109</v>
      </c>
      <c r="CK61" s="35">
        <f t="shared" si="6"/>
        <v>42118127406.653717</v>
      </c>
      <c r="CL61" s="35">
        <f t="shared" si="6"/>
        <v>42170726497.081497</v>
      </c>
      <c r="CM61" s="35">
        <f t="shared" si="6"/>
        <v>42246798790.051003</v>
      </c>
      <c r="CN61" s="35">
        <f t="shared" si="6"/>
        <v>42297684778.811264</v>
      </c>
      <c r="CO61" s="35">
        <f t="shared" si="6"/>
        <v>42436908539.576317</v>
      </c>
      <c r="CP61" s="35">
        <f t="shared" si="6"/>
        <v>42423653249.395256</v>
      </c>
      <c r="CQ61" s="35">
        <f t="shared" si="6"/>
        <v>42562194099.218956</v>
      </c>
      <c r="CR61" s="35">
        <f t="shared" si="6"/>
        <v>42709745156.793793</v>
      </c>
      <c r="CS61" s="35">
        <f t="shared" si="6"/>
        <v>42849220394.025757</v>
      </c>
      <c r="CT61" s="35">
        <f t="shared" si="6"/>
        <v>42993089851.963135</v>
      </c>
      <c r="CU61" s="35">
        <f t="shared" si="6"/>
        <v>43131362065.818405</v>
      </c>
      <c r="CV61" s="35">
        <f t="shared" si="6"/>
        <v>43134965065.881737</v>
      </c>
      <c r="CW61" s="35">
        <f t="shared" si="6"/>
        <v>43300048216.380692</v>
      </c>
      <c r="CX61" s="35">
        <f t="shared" si="6"/>
        <v>43466648514.069069</v>
      </c>
      <c r="CY61" s="35">
        <f t="shared" si="6"/>
        <v>43634590473.874817</v>
      </c>
      <c r="CZ61" s="35">
        <f t="shared" si="6"/>
        <v>43805425000.147179</v>
      </c>
      <c r="DA61" s="35">
        <f t="shared" si="6"/>
        <v>43973340737.369499</v>
      </c>
      <c r="DB61" s="35">
        <f t="shared" si="6"/>
        <v>44147864205.600372</v>
      </c>
      <c r="DC61" s="35">
        <f t="shared" si="6"/>
        <v>44321579133.918068</v>
      </c>
      <c r="DD61" s="35">
        <f t="shared" si="6"/>
        <v>44511517274.854225</v>
      </c>
      <c r="DE61" s="35">
        <f t="shared" si="6"/>
        <v>44677780011.103432</v>
      </c>
      <c r="DF61" s="35">
        <f t="shared" si="6"/>
        <v>44834363588.341423</v>
      </c>
      <c r="DG61" s="35">
        <f t="shared" si="6"/>
        <v>45017487184.387199</v>
      </c>
      <c r="DH61" s="35">
        <f t="shared" si="6"/>
        <v>45200477327.516472</v>
      </c>
      <c r="DI61" s="35">
        <f t="shared" si="6"/>
        <v>45386974555.125847</v>
      </c>
    </row>
    <row r="62" spans="2:113" x14ac:dyDescent="0.2">
      <c r="E62" s="22" t="s">
        <v>60</v>
      </c>
      <c r="BR62" s="35">
        <v>39763284832.35144</v>
      </c>
      <c r="BS62" s="35">
        <f t="shared" ref="BS62:DI62" si="7">BS57</f>
        <v>40338670461.163086</v>
      </c>
      <c r="BT62" s="35">
        <f t="shared" si="7"/>
        <v>40924138410.089813</v>
      </c>
      <c r="BU62" s="35">
        <f t="shared" si="7"/>
        <v>41407794366.342842</v>
      </c>
      <c r="BV62" s="35">
        <f t="shared" si="7"/>
        <v>41760587104.409828</v>
      </c>
      <c r="BW62" s="35">
        <f t="shared" si="7"/>
        <v>42109678324.989883</v>
      </c>
      <c r="BX62" s="35">
        <f t="shared" si="7"/>
        <v>42210604272.268066</v>
      </c>
      <c r="BY62" s="35">
        <f t="shared" si="7"/>
        <v>42771374812.634247</v>
      </c>
      <c r="BZ62" s="35">
        <f t="shared" si="7"/>
        <v>43262237489.548912</v>
      </c>
      <c r="CA62" s="35">
        <f t="shared" si="7"/>
        <v>43750109302.437111</v>
      </c>
      <c r="CB62" s="35">
        <f t="shared" si="7"/>
        <v>44500881968.360992</v>
      </c>
      <c r="CC62" s="35">
        <f t="shared" si="7"/>
        <v>44848035766.54496</v>
      </c>
      <c r="CD62" s="35">
        <f t="shared" si="7"/>
        <v>45007313499.162025</v>
      </c>
      <c r="CE62" s="35">
        <f t="shared" si="7"/>
        <v>45101741662.696739</v>
      </c>
      <c r="CF62" s="35">
        <f t="shared" si="7"/>
        <v>45207591201.565483</v>
      </c>
      <c r="CG62" s="35">
        <f t="shared" si="7"/>
        <v>45359166456.682663</v>
      </c>
      <c r="CH62" s="35">
        <f t="shared" si="7"/>
        <v>45565262532.669441</v>
      </c>
      <c r="CI62" s="35">
        <f t="shared" si="7"/>
        <v>45781615006.339638</v>
      </c>
      <c r="CJ62" s="35">
        <f t="shared" si="7"/>
        <v>45976630367.458916</v>
      </c>
      <c r="CK62" s="35">
        <f t="shared" si="7"/>
        <v>45940819238.526283</v>
      </c>
      <c r="CL62" s="35">
        <f t="shared" si="7"/>
        <v>45998192285.578506</v>
      </c>
      <c r="CM62" s="35">
        <f t="shared" si="7"/>
        <v>46081168991.229004</v>
      </c>
      <c r="CN62" s="35">
        <f t="shared" si="7"/>
        <v>46136673453.448753</v>
      </c>
      <c r="CO62" s="35">
        <f t="shared" si="7"/>
        <v>46288533329.963699</v>
      </c>
      <c r="CP62" s="35">
        <f t="shared" si="7"/>
        <v>46274074973.724747</v>
      </c>
      <c r="CQ62" s="35">
        <f t="shared" si="7"/>
        <v>46425189957.481049</v>
      </c>
      <c r="CR62" s="35">
        <f t="shared" si="7"/>
        <v>46586132926.266212</v>
      </c>
      <c r="CS62" s="35">
        <f t="shared" si="7"/>
        <v>46738267103.55426</v>
      </c>
      <c r="CT62" s="35">
        <f t="shared" si="7"/>
        <v>46895194326.296875</v>
      </c>
      <c r="CU62" s="35">
        <f t="shared" si="7"/>
        <v>47046016292.361603</v>
      </c>
      <c r="CV62" s="35">
        <f t="shared" si="7"/>
        <v>47049946305.038269</v>
      </c>
      <c r="CW62" s="35">
        <f t="shared" si="7"/>
        <v>47230012600.559311</v>
      </c>
      <c r="CX62" s="35">
        <f t="shared" si="7"/>
        <v>47411733741.370941</v>
      </c>
      <c r="CY62" s="35">
        <f t="shared" si="7"/>
        <v>47594918315.165176</v>
      </c>
      <c r="CZ62" s="35">
        <f t="shared" si="7"/>
        <v>47781257988.232834</v>
      </c>
      <c r="DA62" s="35">
        <f t="shared" si="7"/>
        <v>47964413959.4505</v>
      </c>
      <c r="DB62" s="35">
        <f t="shared" si="7"/>
        <v>48154777387.27964</v>
      </c>
      <c r="DC62" s="35">
        <f t="shared" si="7"/>
        <v>48344258891.141937</v>
      </c>
      <c r="DD62" s="35">
        <f t="shared" si="7"/>
        <v>48551436045.885788</v>
      </c>
      <c r="DE62" s="35">
        <f t="shared" si="7"/>
        <v>48732788987.776581</v>
      </c>
      <c r="DF62" s="35">
        <f t="shared" si="7"/>
        <v>48903584278.558578</v>
      </c>
      <c r="DG62" s="35">
        <f t="shared" si="7"/>
        <v>49103328392.132805</v>
      </c>
      <c r="DH62" s="35">
        <f t="shared" si="7"/>
        <v>49302926940.443527</v>
      </c>
      <c r="DI62" s="35">
        <f t="shared" si="7"/>
        <v>49506350880.434143</v>
      </c>
    </row>
    <row r="64" spans="2:113" x14ac:dyDescent="0.2">
      <c r="E64" s="22" t="s">
        <v>61</v>
      </c>
      <c r="BS64" s="34">
        <v>38913076822</v>
      </c>
      <c r="BT64" s="34">
        <v>39190958511</v>
      </c>
      <c r="BU64" s="34">
        <v>39605544440</v>
      </c>
      <c r="BV64" s="34">
        <v>39875035025</v>
      </c>
      <c r="BW64" s="34">
        <v>39963020979</v>
      </c>
      <c r="BX64" s="34">
        <v>40173198220</v>
      </c>
      <c r="BY64" s="34">
        <v>40572588976</v>
      </c>
      <c r="BZ64" s="34">
        <v>40816239538</v>
      </c>
      <c r="CA64" s="34">
        <v>41148170690</v>
      </c>
      <c r="CB64" s="34">
        <v>41642315355</v>
      </c>
      <c r="CC64" s="34">
        <v>42042547122</v>
      </c>
      <c r="CD64" s="34">
        <v>42500126191</v>
      </c>
      <c r="CE64" s="34">
        <v>42899174700</v>
      </c>
      <c r="CF64" s="34">
        <v>43213919536</v>
      </c>
      <c r="CG64" s="34">
        <v>43430829049</v>
      </c>
      <c r="CH64" s="34">
        <v>43700202954</v>
      </c>
      <c r="CI64" s="34">
        <v>43989154183</v>
      </c>
      <c r="CJ64" s="34">
        <v>44230191982</v>
      </c>
      <c r="CK64" s="34">
        <v>44518485505</v>
      </c>
      <c r="CL64" s="34">
        <v>44772336100</v>
      </c>
      <c r="CM64" s="34">
        <v>45001838836</v>
      </c>
      <c r="CN64" s="34">
        <v>45271431584</v>
      </c>
      <c r="CO64" s="34">
        <v>45544136081</v>
      </c>
      <c r="CP64" s="34">
        <v>45735143263</v>
      </c>
      <c r="CQ64" s="34">
        <v>45927998000</v>
      </c>
      <c r="CR64" s="34">
        <v>46223207434</v>
      </c>
      <c r="CS64" s="34">
        <v>46524480115</v>
      </c>
      <c r="CT64" s="34">
        <v>46852301108</v>
      </c>
      <c r="CU64" s="34">
        <v>47242897933</v>
      </c>
      <c r="CV64" s="34">
        <v>47613532435</v>
      </c>
      <c r="CW64" s="34">
        <v>47875283979</v>
      </c>
      <c r="CX64" s="34">
        <v>48223797474</v>
      </c>
      <c r="CY64" s="34">
        <v>48551296155</v>
      </c>
      <c r="CZ64" s="34">
        <v>48785720289</v>
      </c>
      <c r="DA64" s="34">
        <v>49057130936</v>
      </c>
      <c r="DB64" s="34">
        <v>49357186096</v>
      </c>
      <c r="DC64" s="34">
        <v>49680351792</v>
      </c>
      <c r="DD64" s="34">
        <v>49972800738</v>
      </c>
      <c r="DE64" s="34">
        <v>50301969565</v>
      </c>
      <c r="DF64" s="34">
        <v>50592315729</v>
      </c>
      <c r="DG64" s="34">
        <v>50834232796</v>
      </c>
      <c r="DH64" s="34">
        <v>51108855143</v>
      </c>
      <c r="DI64" s="34">
        <v>51433764417</v>
      </c>
    </row>
    <row r="65" spans="5:113" x14ac:dyDescent="0.2">
      <c r="E65" s="22" t="s">
        <v>62</v>
      </c>
      <c r="BS65" s="34">
        <v>38574172583</v>
      </c>
      <c r="BT65" s="34">
        <v>38557567446</v>
      </c>
      <c r="BU65" s="34">
        <v>38723921035</v>
      </c>
      <c r="BV65" s="34">
        <v>38754633839</v>
      </c>
      <c r="BW65" s="34">
        <v>38603786935</v>
      </c>
      <c r="BX65" s="34">
        <v>38571283456</v>
      </c>
      <c r="BY65" s="34">
        <v>38722357648</v>
      </c>
      <c r="BZ65" s="34">
        <v>38711148487</v>
      </c>
      <c r="CA65" s="34">
        <v>38781209773</v>
      </c>
      <c r="CB65" s="34">
        <v>39006246522</v>
      </c>
      <c r="CC65" s="34">
        <v>39130041493</v>
      </c>
      <c r="CD65" s="34">
        <v>39303845477</v>
      </c>
      <c r="CE65" s="34">
        <v>39492999449</v>
      </c>
      <c r="CF65" s="34">
        <v>39625384002</v>
      </c>
      <c r="CG65" s="34">
        <v>39660268600</v>
      </c>
      <c r="CH65" s="34">
        <v>39747708562</v>
      </c>
      <c r="CI65" s="34">
        <v>39854615474</v>
      </c>
      <c r="CJ65" s="34">
        <v>39913331204</v>
      </c>
      <c r="CK65" s="34">
        <v>40018884695</v>
      </c>
      <c r="CL65" s="34">
        <v>40089459060</v>
      </c>
      <c r="CM65" s="34">
        <v>40135049098</v>
      </c>
      <c r="CN65" s="34">
        <v>40220007230</v>
      </c>
      <c r="CO65" s="34">
        <v>40307282069</v>
      </c>
      <c r="CP65" s="34">
        <v>40312001757</v>
      </c>
      <c r="CQ65" s="34">
        <v>40317912397</v>
      </c>
      <c r="CR65" s="34">
        <v>40425353112</v>
      </c>
      <c r="CS65" s="34">
        <v>40537898130</v>
      </c>
      <c r="CT65" s="34">
        <v>40675995753</v>
      </c>
      <c r="CU65" s="34">
        <v>40875841576</v>
      </c>
      <c r="CV65" s="34">
        <v>41054669706</v>
      </c>
      <c r="CW65" s="34">
        <v>41123535409</v>
      </c>
      <c r="CX65" s="34">
        <v>41278062667</v>
      </c>
      <c r="CY65" s="34">
        <v>41410456565</v>
      </c>
      <c r="CZ65" s="34">
        <v>41448641655</v>
      </c>
      <c r="DA65" s="34">
        <v>41522665429</v>
      </c>
      <c r="DB65" s="34">
        <v>41624174210</v>
      </c>
      <c r="DC65" s="34">
        <v>41726848014</v>
      </c>
      <c r="DD65" s="34">
        <v>41786073249</v>
      </c>
      <c r="DE65" s="34">
        <v>41877111461</v>
      </c>
      <c r="DF65" s="34">
        <v>41924550629</v>
      </c>
      <c r="DG65" s="34">
        <v>41918908439</v>
      </c>
      <c r="DH65" s="34">
        <v>41941437189</v>
      </c>
      <c r="DI65" s="34">
        <v>42009830493</v>
      </c>
    </row>
    <row r="66" spans="5:113" x14ac:dyDescent="0.2">
      <c r="E66" s="22" t="s">
        <v>63</v>
      </c>
      <c r="BS66">
        <v>39251981060</v>
      </c>
      <c r="BT66">
        <v>39824349576</v>
      </c>
      <c r="BU66">
        <v>40487167844</v>
      </c>
      <c r="BV66">
        <v>40995436210</v>
      </c>
      <c r="BW66">
        <v>41322255022</v>
      </c>
      <c r="BX66">
        <v>41775112984</v>
      </c>
      <c r="BY66">
        <v>42422820304</v>
      </c>
      <c r="BZ66">
        <v>42921330590</v>
      </c>
      <c r="CA66">
        <v>43515131607</v>
      </c>
      <c r="CB66">
        <v>44278384188</v>
      </c>
      <c r="CC66">
        <v>44955052751</v>
      </c>
      <c r="CD66">
        <v>45696406904</v>
      </c>
      <c r="CE66">
        <v>46305349950</v>
      </c>
      <c r="CF66">
        <v>46802455070</v>
      </c>
      <c r="CG66">
        <v>47201389498</v>
      </c>
      <c r="CH66">
        <v>47652697345</v>
      </c>
      <c r="CI66">
        <v>48123692891</v>
      </c>
      <c r="CJ66">
        <v>48547052760</v>
      </c>
      <c r="CK66">
        <v>49018086315</v>
      </c>
      <c r="CL66">
        <v>49455213140</v>
      </c>
      <c r="CM66">
        <v>49868628573</v>
      </c>
      <c r="CN66">
        <v>50322855938</v>
      </c>
      <c r="CO66">
        <v>50780990094</v>
      </c>
      <c r="CP66">
        <v>51158284768</v>
      </c>
      <c r="CQ66">
        <v>51538083603</v>
      </c>
      <c r="CR66">
        <v>52021061756</v>
      </c>
      <c r="CS66">
        <v>52511062101</v>
      </c>
      <c r="CT66">
        <v>53028606463</v>
      </c>
      <c r="CU66">
        <v>53609954291</v>
      </c>
      <c r="CV66">
        <v>54172395164</v>
      </c>
      <c r="CW66">
        <v>54627032549</v>
      </c>
      <c r="CX66">
        <v>55169532280</v>
      </c>
      <c r="CY66">
        <v>55692135745</v>
      </c>
      <c r="CZ66">
        <v>56122798923</v>
      </c>
      <c r="DA66">
        <v>56591596444</v>
      </c>
      <c r="DB66">
        <v>57090197983</v>
      </c>
      <c r="DC66">
        <v>57633855570</v>
      </c>
      <c r="DD66">
        <v>58159528227</v>
      </c>
      <c r="DE66">
        <v>58726827670</v>
      </c>
      <c r="DF66">
        <v>59260080830</v>
      </c>
      <c r="DG66">
        <v>59749557154</v>
      </c>
      <c r="DH66">
        <v>60276273097</v>
      </c>
      <c r="DI66">
        <v>60857698341</v>
      </c>
    </row>
    <row r="67" spans="5:113" x14ac:dyDescent="0.2">
      <c r="E67" s="22" t="s">
        <v>65</v>
      </c>
      <c r="Q67" s="50">
        <v>22798347815.029999</v>
      </c>
      <c r="R67" s="50">
        <v>22929797808.560001</v>
      </c>
      <c r="S67" s="50">
        <v>22990748741.380001</v>
      </c>
      <c r="T67" s="50">
        <v>23152976595.670002</v>
      </c>
      <c r="U67" s="50">
        <v>22832574709.889999</v>
      </c>
      <c r="V67" s="50">
        <v>22403882464.529995</v>
      </c>
      <c r="W67" s="50">
        <v>22741180506.900002</v>
      </c>
      <c r="X67" s="50">
        <v>23121102322.040001</v>
      </c>
      <c r="Y67" s="50">
        <v>23781044029.560001</v>
      </c>
      <c r="Z67" s="50">
        <v>24109875952.700001</v>
      </c>
      <c r="AA67" s="50">
        <v>24363479288.900002</v>
      </c>
      <c r="AB67" s="50">
        <v>24714978511.639996</v>
      </c>
      <c r="AC67" s="50">
        <v>24561622290.279999</v>
      </c>
      <c r="AD67" s="50">
        <v>24971859670.439995</v>
      </c>
      <c r="AE67" s="50">
        <v>25362216793.499996</v>
      </c>
      <c r="AF67" s="50">
        <v>25777375535.709999</v>
      </c>
      <c r="AG67" s="50">
        <v>26503745667.459999</v>
      </c>
      <c r="AH67" s="50">
        <v>27199743226.619999</v>
      </c>
      <c r="AI67" s="50">
        <v>27496817096.909996</v>
      </c>
      <c r="AJ67" s="50">
        <v>27716283800.459995</v>
      </c>
      <c r="AK67" s="50">
        <v>27916127607.549995</v>
      </c>
      <c r="AL67" s="50">
        <v>28249420002.609993</v>
      </c>
      <c r="AM67" s="50">
        <v>28691998001.789993</v>
      </c>
      <c r="AN67" s="50">
        <v>29172812119.439999</v>
      </c>
      <c r="AO67" s="50">
        <v>29792223779.029995</v>
      </c>
      <c r="AP67" s="50">
        <v>30069848636.389999</v>
      </c>
      <c r="AQ67" s="50">
        <v>30549597289.140003</v>
      </c>
      <c r="AR67" s="50">
        <v>31033686486.82</v>
      </c>
      <c r="AS67" s="50">
        <v>31593084462.230003</v>
      </c>
      <c r="AT67" s="50">
        <v>32475927145.119999</v>
      </c>
      <c r="AU67" s="50">
        <v>33127940007.180004</v>
      </c>
      <c r="AV67" s="50">
        <v>33489185610.540001</v>
      </c>
      <c r="AW67" s="50">
        <v>33483591046.269997</v>
      </c>
      <c r="AX67" s="50">
        <v>33675940817.990002</v>
      </c>
      <c r="AY67" s="50">
        <v>33944328717.990002</v>
      </c>
      <c r="AZ67" s="50">
        <v>34032118879.170006</v>
      </c>
      <c r="BA67" s="50">
        <v>34292740077.91</v>
      </c>
      <c r="BB67" s="50">
        <v>34427695588.43</v>
      </c>
      <c r="BC67" s="50">
        <v>34470430837.899994</v>
      </c>
      <c r="BD67" s="50">
        <v>34659760683.858002</v>
      </c>
      <c r="BE67" s="50">
        <v>34862287288.871994</v>
      </c>
      <c r="BF67" s="50">
        <v>34759454089.789993</v>
      </c>
      <c r="BG67" s="50">
        <v>34664503583.383995</v>
      </c>
      <c r="BH67" s="50">
        <v>34952336553.295998</v>
      </c>
      <c r="BI67" s="50">
        <v>35264429680.958</v>
      </c>
      <c r="BJ67" s="50">
        <v>35674538536.051994</v>
      </c>
      <c r="BK67" s="50">
        <v>36318197922.844009</v>
      </c>
      <c r="BL67" s="50">
        <v>36888301388.196007</v>
      </c>
      <c r="BM67" s="50">
        <v>37051931427.596001</v>
      </c>
      <c r="BN67" s="50">
        <v>37539399625.326004</v>
      </c>
      <c r="BO67" s="50">
        <v>37948988319.175995</v>
      </c>
      <c r="BP67" s="50">
        <v>38011123522.547997</v>
      </c>
      <c r="BQ67" s="50">
        <v>38211006746</v>
      </c>
      <c r="BR67" s="50">
        <v>38519005939.751999</v>
      </c>
    </row>
    <row r="70" spans="5:113" x14ac:dyDescent="0.2">
      <c r="E70" s="22" t="s">
        <v>72</v>
      </c>
      <c r="BR70" s="21">
        <v>39605290813.07</v>
      </c>
      <c r="BS70" s="21">
        <v>40033003482.220001</v>
      </c>
      <c r="BT70" s="21">
        <v>40465205419.699997</v>
      </c>
      <c r="BU70" s="21">
        <v>40801096382.130005</v>
      </c>
      <c r="BV70" s="21">
        <v>41006466829.5</v>
      </c>
      <c r="BW70" s="21">
        <v>41190076665.660004</v>
      </c>
      <c r="BX70" s="21">
        <v>41131422009.380005</v>
      </c>
      <c r="BY70" s="21">
        <v>41520739700.539993</v>
      </c>
      <c r="BZ70" s="21">
        <v>41856204069.990005</v>
      </c>
      <c r="CA70" s="21">
        <v>42190891117.870003</v>
      </c>
      <c r="CB70" s="21">
        <v>42788725116.120003</v>
      </c>
      <c r="CC70" s="21">
        <v>42982154586.779991</v>
      </c>
      <c r="CD70" s="21">
        <v>43134805645.149994</v>
      </c>
      <c r="CE70" s="21">
        <v>43225305169.889999</v>
      </c>
      <c r="CF70" s="21">
        <v>43326750889.080002</v>
      </c>
      <c r="CG70" s="21">
        <v>43472019927.860008</v>
      </c>
      <c r="CH70" s="21">
        <v>43669541474.710007</v>
      </c>
      <c r="CI70" s="21">
        <v>43876892706.700005</v>
      </c>
      <c r="CJ70" s="21">
        <v>44063794546.549995</v>
      </c>
      <c r="CK70" s="21">
        <v>44029473322.589996</v>
      </c>
      <c r="CL70" s="34">
        <v>44772336100</v>
      </c>
      <c r="CM70" s="34">
        <v>45001838836</v>
      </c>
      <c r="CN70" s="34">
        <v>45271431584</v>
      </c>
      <c r="CO70" s="34">
        <v>45544136081</v>
      </c>
      <c r="CP70" s="34">
        <v>45735143263</v>
      </c>
      <c r="CQ70" s="34">
        <v>45927998000</v>
      </c>
      <c r="CR70" s="34">
        <v>46223207434</v>
      </c>
      <c r="CS70" s="34">
        <v>46524480115</v>
      </c>
      <c r="CT70" s="34">
        <v>46852301108</v>
      </c>
      <c r="CU70" s="34">
        <v>47242897933</v>
      </c>
      <c r="CV70" s="34">
        <v>47613532435</v>
      </c>
      <c r="CW70" s="34">
        <v>47875283979</v>
      </c>
      <c r="CX70" s="34">
        <v>48223797474</v>
      </c>
      <c r="CY70" s="34">
        <v>48551296155</v>
      </c>
      <c r="CZ70" s="34">
        <v>48785720289</v>
      </c>
      <c r="DA70" s="34">
        <v>49057130936</v>
      </c>
      <c r="DB70" s="34">
        <v>49357186096</v>
      </c>
      <c r="DC70" s="34">
        <v>49680351792</v>
      </c>
      <c r="DD70" s="34">
        <v>49972800738</v>
      </c>
      <c r="DE70" s="34">
        <v>50301969565</v>
      </c>
      <c r="DF70" s="34">
        <v>50592315729</v>
      </c>
      <c r="DG70" s="34">
        <v>50834232796</v>
      </c>
      <c r="DH70" s="34">
        <v>51108855143</v>
      </c>
      <c r="DI70" s="34">
        <v>51433764417</v>
      </c>
    </row>
    <row r="71" spans="5:113" x14ac:dyDescent="0.2">
      <c r="E71" s="22" t="s">
        <v>70</v>
      </c>
      <c r="BR71" s="51">
        <f>BQ59*((1+2.09%)*(1+3.98%))^(1/12)</f>
        <v>39240011418.256409</v>
      </c>
      <c r="BS71" s="51">
        <f>BR71*((1+2.09%)*(1+3.98%))^(1/12)</f>
        <v>39435759539.04528</v>
      </c>
      <c r="BT71" s="51">
        <f t="shared" ref="BT71:BY71" si="8">BS71*((1+2.09%)*(1+3.98%))^(1/12)</f>
        <v>39632484145.961639</v>
      </c>
      <c r="BU71" s="51">
        <f t="shared" si="8"/>
        <v>39830190110.189705</v>
      </c>
      <c r="BV71" s="51">
        <f t="shared" si="8"/>
        <v>40028882327.213516</v>
      </c>
      <c r="BW71" s="51">
        <f t="shared" si="8"/>
        <v>40228565716.938148</v>
      </c>
      <c r="BX71" s="51">
        <f t="shared" si="8"/>
        <v>40429245223.811546</v>
      </c>
      <c r="BY71" s="51">
        <f t="shared" si="8"/>
        <v>40630925816.946938</v>
      </c>
      <c r="BZ71" s="51">
        <f>BY71*((1+2%)*(1+3.85%))^(1/12)</f>
        <v>40826355006.485046</v>
      </c>
      <c r="CA71" s="51">
        <f t="shared" ref="CA71:CK71" si="9">BZ71*((1+2%)*(1+3.85%))^(1/12)</f>
        <v>41022724183.664474</v>
      </c>
      <c r="CB71" s="51">
        <f t="shared" si="9"/>
        <v>41220037869.697067</v>
      </c>
      <c r="CC71" s="51">
        <f t="shared" si="9"/>
        <v>41418300607.541084</v>
      </c>
      <c r="CD71" s="51">
        <f t="shared" si="9"/>
        <v>41617516962.005775</v>
      </c>
      <c r="CE71" s="51">
        <f t="shared" si="9"/>
        <v>41817691519.856506</v>
      </c>
      <c r="CF71" s="51">
        <f t="shared" si="9"/>
        <v>42018828889.920357</v>
      </c>
      <c r="CG71" s="51">
        <f t="shared" si="9"/>
        <v>42220933703.19223</v>
      </c>
      <c r="CH71" s="51">
        <f t="shared" si="9"/>
        <v>42424010612.94149</v>
      </c>
      <c r="CI71" s="51">
        <f t="shared" si="9"/>
        <v>42628064294.819077</v>
      </c>
      <c r="CJ71" s="51">
        <f t="shared" si="9"/>
        <v>42833099446.965179</v>
      </c>
      <c r="CK71" s="51">
        <f t="shared" si="9"/>
        <v>43039120790.117393</v>
      </c>
      <c r="CL71" s="51">
        <f>CK71*((1+2%)*(1+3.6%))^(1/12)</f>
        <v>43237447880.272278</v>
      </c>
      <c r="CM71" s="51">
        <f t="shared" ref="CM71:CW71" si="10">CL71*((1+2%)*(1+3.6%))^(1/12)</f>
        <v>43436688874.6605</v>
      </c>
      <c r="CN71" s="51">
        <f t="shared" si="10"/>
        <v>43636847984.612679</v>
      </c>
      <c r="CO71" s="51">
        <f t="shared" si="10"/>
        <v>43837929440.865532</v>
      </c>
      <c r="CP71" s="51">
        <f t="shared" si="10"/>
        <v>44039937493.651276</v>
      </c>
      <c r="CQ71" s="51">
        <f t="shared" si="10"/>
        <v>44242876412.787476</v>
      </c>
      <c r="CR71" s="51">
        <f t="shared" si="10"/>
        <v>44446750487.767303</v>
      </c>
      <c r="CS71" s="51">
        <f t="shared" si="10"/>
        <v>44651564027.850189</v>
      </c>
      <c r="CT71" s="51">
        <f t="shared" si="10"/>
        <v>44857321362.152924</v>
      </c>
      <c r="CU71" s="51">
        <f t="shared" si="10"/>
        <v>45064026839.741142</v>
      </c>
      <c r="CV71" s="51">
        <f t="shared" si="10"/>
        <v>45271684829.72126</v>
      </c>
      <c r="CW71" s="51">
        <f t="shared" si="10"/>
        <v>45480299721.332825</v>
      </c>
      <c r="CX71" s="51">
        <f>CW71*((1+2%)*(1+3.5%))^(1/12)</f>
        <v>45686199114.042488</v>
      </c>
      <c r="CY71" s="51">
        <f t="shared" ref="CY71:DI71" si="11">CX71*((1+2%)*(1+3.5%))^(1/12)</f>
        <v>45893030658.918648</v>
      </c>
      <c r="CZ71" s="51">
        <f t="shared" si="11"/>
        <v>46100798576.020676</v>
      </c>
      <c r="DA71" s="51">
        <f t="shared" si="11"/>
        <v>46309507104.513084</v>
      </c>
      <c r="DB71" s="51">
        <f t="shared" si="11"/>
        <v>46519160502.752029</v>
      </c>
      <c r="DC71" s="51">
        <f t="shared" si="11"/>
        <v>46729763048.372177</v>
      </c>
      <c r="DD71" s="51">
        <f t="shared" si="11"/>
        <v>46941319038.374001</v>
      </c>
      <c r="DE71" s="51">
        <f t="shared" si="11"/>
        <v>47153832789.211449</v>
      </c>
      <c r="DF71" s="51">
        <f t="shared" si="11"/>
        <v>47367308636.880013</v>
      </c>
      <c r="DG71" s="51">
        <f t="shared" si="11"/>
        <v>47581750937.005188</v>
      </c>
      <c r="DH71" s="51">
        <f t="shared" si="11"/>
        <v>47797164064.931358</v>
      </c>
      <c r="DI71" s="51">
        <f t="shared" si="11"/>
        <v>48013552415.811058</v>
      </c>
    </row>
    <row r="72" spans="5:113" x14ac:dyDescent="0.2">
      <c r="CE72" s="41"/>
    </row>
    <row r="73" spans="5:113" x14ac:dyDescent="0.2">
      <c r="BR73">
        <f>1+(((2.09+3.98)^1/12)-1)</f>
        <v>0.50583333333333336</v>
      </c>
      <c r="BV73" s="22"/>
      <c r="CE73" s="41"/>
    </row>
    <row r="74" spans="5:113" x14ac:dyDescent="0.2">
      <c r="CE74" s="41"/>
    </row>
    <row r="75" spans="5:113" x14ac:dyDescent="0.2">
      <c r="CE75" s="41"/>
    </row>
    <row r="76" spans="5:113" x14ac:dyDescent="0.2">
      <c r="CE76" s="41"/>
    </row>
    <row r="77" spans="5:113" x14ac:dyDescent="0.2">
      <c r="CE77" s="41"/>
    </row>
    <row r="78" spans="5:113" x14ac:dyDescent="0.2">
      <c r="BX78" s="46" t="s">
        <v>66</v>
      </c>
      <c r="BY78" s="46" t="s">
        <v>67</v>
      </c>
      <c r="BZ78" s="47" t="s">
        <v>69</v>
      </c>
      <c r="CA78" s="47" t="s">
        <v>68</v>
      </c>
      <c r="CE78" s="41"/>
    </row>
    <row r="79" spans="5:113" x14ac:dyDescent="0.2">
      <c r="BW79" s="46">
        <v>2024</v>
      </c>
      <c r="BX79" s="43">
        <f>$BY$64</f>
        <v>40572588976</v>
      </c>
      <c r="BY79" s="43">
        <v>41520739700.539993</v>
      </c>
      <c r="BZ79" s="44">
        <f>BX79-BY79</f>
        <v>-948150724.53999329</v>
      </c>
      <c r="CA79" s="45">
        <f>BX79/BY79-1</f>
        <v>-2.2835593281293698E-2</v>
      </c>
      <c r="CE79" s="41"/>
    </row>
    <row r="80" spans="5:113" x14ac:dyDescent="0.2">
      <c r="BW80" s="46">
        <v>2025</v>
      </c>
      <c r="BX80" s="43">
        <f>$CK$64</f>
        <v>44518485505</v>
      </c>
      <c r="BY80" s="43">
        <v>44029473322.589996</v>
      </c>
      <c r="BZ80" s="43">
        <f t="shared" ref="BZ80:BZ82" si="12">BX80-BY80</f>
        <v>489012182.41000366</v>
      </c>
      <c r="CA80" s="45">
        <f>BX80/BY80-1</f>
        <v>1.1106473584800103E-2</v>
      </c>
      <c r="CE80" s="41"/>
    </row>
    <row r="81" spans="75:89" x14ac:dyDescent="0.2">
      <c r="BW81" s="46">
        <v>2026</v>
      </c>
      <c r="BX81" s="43">
        <f>$CW$64</f>
        <v>47875283979</v>
      </c>
      <c r="BY81" s="43">
        <v>45265030408.470001</v>
      </c>
      <c r="BZ81" s="43">
        <f t="shared" si="12"/>
        <v>2610253570.5299988</v>
      </c>
      <c r="CA81" s="45">
        <f>BX81/BY81-1</f>
        <v>5.7666007224012938E-2</v>
      </c>
      <c r="CE81" s="41"/>
      <c r="CG81">
        <v>38913076822</v>
      </c>
      <c r="CH81">
        <v>38691479251</v>
      </c>
      <c r="CI81">
        <v>39134674392</v>
      </c>
      <c r="CJ81">
        <v>38574172583</v>
      </c>
      <c r="CK81">
        <v>39251981060</v>
      </c>
    </row>
    <row r="82" spans="75:89" x14ac:dyDescent="0.2">
      <c r="BW82" s="46">
        <v>2027</v>
      </c>
      <c r="BX82" s="43">
        <f>$DI$64</f>
        <v>51433764417</v>
      </c>
      <c r="BY82" s="43">
        <v>47446662717.779999</v>
      </c>
      <c r="BZ82" s="43">
        <f t="shared" si="12"/>
        <v>3987101699.2200012</v>
      </c>
      <c r="CA82" s="45">
        <f>BX82/BY82-1</f>
        <v>8.4033343355166767E-2</v>
      </c>
      <c r="CE82" s="41"/>
      <c r="CG82">
        <v>39190958511</v>
      </c>
      <c r="CH82">
        <v>38776806355</v>
      </c>
      <c r="CI82">
        <v>39605110668</v>
      </c>
      <c r="CJ82">
        <v>38557567446</v>
      </c>
      <c r="CK82">
        <v>39824349576</v>
      </c>
    </row>
    <row r="83" spans="75:89" x14ac:dyDescent="0.2">
      <c r="BY83" s="41"/>
      <c r="CE83" s="41"/>
      <c r="CG83">
        <v>39605544440</v>
      </c>
      <c r="CH83">
        <v>39029081881</v>
      </c>
      <c r="CI83">
        <v>40182006998</v>
      </c>
      <c r="CJ83">
        <v>38723921035</v>
      </c>
      <c r="CK83">
        <v>40487167844</v>
      </c>
    </row>
    <row r="84" spans="75:89" x14ac:dyDescent="0.2">
      <c r="BY84" s="41"/>
      <c r="CE84" s="41"/>
      <c r="CG84">
        <v>39875035025</v>
      </c>
      <c r="CH84">
        <v>39142444067</v>
      </c>
      <c r="CI84">
        <v>40607625983</v>
      </c>
      <c r="CJ84">
        <v>38754633839</v>
      </c>
      <c r="CK84">
        <v>40995436210</v>
      </c>
    </row>
    <row r="85" spans="75:89" x14ac:dyDescent="0.2">
      <c r="BX85" s="46" t="s">
        <v>66</v>
      </c>
      <c r="BY85" s="46" t="s">
        <v>67</v>
      </c>
      <c r="BZ85" s="47" t="s">
        <v>69</v>
      </c>
      <c r="CA85" s="47" t="s">
        <v>68</v>
      </c>
      <c r="CE85" s="41"/>
      <c r="CG85">
        <v>39963020979</v>
      </c>
      <c r="CH85">
        <v>39074265608</v>
      </c>
      <c r="CI85">
        <v>40851776349</v>
      </c>
      <c r="CJ85">
        <v>38603786935</v>
      </c>
      <c r="CK85">
        <v>41322255022</v>
      </c>
    </row>
    <row r="86" spans="75:89" x14ac:dyDescent="0.2">
      <c r="BW86" s="46">
        <v>2024</v>
      </c>
      <c r="BX86" s="48">
        <f>BX79/1000000</f>
        <v>40572.588975999999</v>
      </c>
      <c r="BY86" s="48">
        <f>BY79/1000000</f>
        <v>41520.739700539991</v>
      </c>
      <c r="BZ86" s="49">
        <f>BX86-BY86</f>
        <v>-948.15072453999164</v>
      </c>
      <c r="CA86" s="45">
        <f>BX86/BY86-1</f>
        <v>-2.2835593281293587E-2</v>
      </c>
      <c r="CE86" s="41"/>
      <c r="CG86">
        <v>40173198220</v>
      </c>
      <c r="CH86">
        <v>39125762456</v>
      </c>
      <c r="CI86">
        <v>41220633984</v>
      </c>
      <c r="CJ86">
        <v>38571283456</v>
      </c>
      <c r="CK86">
        <v>41775112984</v>
      </c>
    </row>
    <row r="87" spans="75:89" x14ac:dyDescent="0.2">
      <c r="BW87" s="46">
        <v>2025</v>
      </c>
      <c r="BX87" s="48">
        <f t="shared" ref="BX87:BY89" si="13">BX80/1000000</f>
        <v>44518.485504999997</v>
      </c>
      <c r="BY87" s="48">
        <f t="shared" si="13"/>
        <v>44029.473322589998</v>
      </c>
      <c r="BZ87" s="48">
        <f t="shared" ref="BZ87:BZ89" si="14">BX87-BY87</f>
        <v>489.01218240999879</v>
      </c>
      <c r="CA87" s="45">
        <f>BX87/BY87-1</f>
        <v>1.1106473584799881E-2</v>
      </c>
      <c r="CE87" s="41"/>
      <c r="CG87">
        <v>40572588976</v>
      </c>
      <c r="CH87">
        <v>39362787738</v>
      </c>
      <c r="CI87">
        <v>41782390214</v>
      </c>
      <c r="CJ87">
        <v>38722357648</v>
      </c>
      <c r="CK87">
        <v>42422820304</v>
      </c>
    </row>
    <row r="88" spans="75:89" x14ac:dyDescent="0.2">
      <c r="BW88" s="46">
        <v>2026</v>
      </c>
      <c r="BX88" s="48">
        <f t="shared" si="13"/>
        <v>47875.283979</v>
      </c>
      <c r="BY88" s="48">
        <f t="shared" si="13"/>
        <v>45265.030408470004</v>
      </c>
      <c r="BZ88" s="48">
        <f t="shared" si="14"/>
        <v>2610.2535705299961</v>
      </c>
      <c r="CA88" s="45">
        <f>BX88/BY88-1</f>
        <v>5.7666007224012938E-2</v>
      </c>
      <c r="CE88" s="41"/>
      <c r="CG88">
        <v>40816239538</v>
      </c>
      <c r="CH88">
        <v>39439794485</v>
      </c>
      <c r="CI88">
        <v>42192684592</v>
      </c>
      <c r="CJ88">
        <v>38711148487</v>
      </c>
      <c r="CK88">
        <v>42921330590</v>
      </c>
    </row>
    <row r="89" spans="75:89" x14ac:dyDescent="0.2">
      <c r="BW89" s="46">
        <v>2027</v>
      </c>
      <c r="BX89" s="48">
        <f t="shared" si="13"/>
        <v>51433.764416999999</v>
      </c>
      <c r="BY89" s="48">
        <f t="shared" si="13"/>
        <v>47446.662717779996</v>
      </c>
      <c r="BZ89" s="48">
        <f t="shared" si="14"/>
        <v>3987.101699220002</v>
      </c>
      <c r="CA89" s="45">
        <f>BX89/BY89-1</f>
        <v>8.4033343355166989E-2</v>
      </c>
      <c r="CE89" s="41"/>
      <c r="CG89">
        <v>41148170690</v>
      </c>
      <c r="CH89">
        <v>39600498135</v>
      </c>
      <c r="CI89">
        <v>42695843246</v>
      </c>
      <c r="CJ89">
        <v>38781209773</v>
      </c>
      <c r="CK89">
        <v>43515131607</v>
      </c>
    </row>
    <row r="90" spans="75:89" x14ac:dyDescent="0.2">
      <c r="BY90" s="41"/>
      <c r="CE90" s="41"/>
      <c r="CG90">
        <v>41642315355</v>
      </c>
      <c r="CH90">
        <v>39918682591</v>
      </c>
      <c r="CI90">
        <v>43365948119</v>
      </c>
      <c r="CJ90">
        <v>39006246522</v>
      </c>
      <c r="CK90">
        <v>44278384188</v>
      </c>
    </row>
    <row r="91" spans="75:89" x14ac:dyDescent="0.2">
      <c r="BY91" s="41"/>
      <c r="CE91" s="41"/>
      <c r="CG91">
        <v>42042547122</v>
      </c>
      <c r="CH91">
        <v>40138162053</v>
      </c>
      <c r="CI91">
        <v>43946932191</v>
      </c>
      <c r="CJ91">
        <v>39130041493</v>
      </c>
      <c r="CK91">
        <v>44955052751</v>
      </c>
    </row>
    <row r="92" spans="75:89" x14ac:dyDescent="0.2">
      <c r="BX92" s="46" t="s">
        <v>66</v>
      </c>
      <c r="BY92" s="46" t="s">
        <v>67</v>
      </c>
      <c r="BZ92" s="47" t="s">
        <v>69</v>
      </c>
      <c r="CA92" s="47" t="s">
        <v>68</v>
      </c>
      <c r="CE92" s="41"/>
      <c r="CG92">
        <v>42500126191</v>
      </c>
      <c r="CH92">
        <v>40410190567</v>
      </c>
      <c r="CI92">
        <v>44590061814</v>
      </c>
      <c r="CJ92">
        <v>39303845477</v>
      </c>
      <c r="CK92">
        <v>45696406904</v>
      </c>
    </row>
    <row r="93" spans="75:89" x14ac:dyDescent="0.2">
      <c r="BW93" s="46">
        <v>2024</v>
      </c>
      <c r="BX93" s="48">
        <v>40572.588975999999</v>
      </c>
      <c r="BY93" s="48">
        <v>41520.739700539991</v>
      </c>
      <c r="BZ93" s="49">
        <v>-948.15072453999164</v>
      </c>
      <c r="CA93" s="45">
        <v>-2.2835593281293587E-2</v>
      </c>
      <c r="CE93" s="41"/>
      <c r="CG93">
        <v>42899174700</v>
      </c>
      <c r="CH93">
        <v>40671996415</v>
      </c>
      <c r="CI93">
        <v>45126352984</v>
      </c>
      <c r="CJ93">
        <v>39492999449</v>
      </c>
      <c r="CK93">
        <v>46305349950</v>
      </c>
    </row>
    <row r="94" spans="75:89" x14ac:dyDescent="0.2">
      <c r="BW94" s="46">
        <v>2025</v>
      </c>
      <c r="BX94" s="48">
        <v>44518.485504999997</v>
      </c>
      <c r="BY94" s="48">
        <v>44029.473322589998</v>
      </c>
      <c r="BZ94" s="48">
        <v>489.01218240999879</v>
      </c>
      <c r="CA94" s="45">
        <v>1.1106473584799881E-2</v>
      </c>
      <c r="CE94" s="41"/>
      <c r="CG94">
        <v>43213919536</v>
      </c>
      <c r="CH94">
        <v>40867502272</v>
      </c>
      <c r="CI94">
        <v>45560336801</v>
      </c>
      <c r="CJ94">
        <v>39625384002</v>
      </c>
      <c r="CK94">
        <v>46802455070</v>
      </c>
    </row>
    <row r="95" spans="75:89" x14ac:dyDescent="0.2">
      <c r="BW95" s="46">
        <v>2026</v>
      </c>
      <c r="BX95" s="48">
        <v>47875.283979</v>
      </c>
      <c r="BY95" s="48">
        <v>45265.030408470004</v>
      </c>
      <c r="BZ95" s="48">
        <v>2610.2535705299961</v>
      </c>
      <c r="CA95" s="45">
        <v>5.7666007224012938E-2</v>
      </c>
      <c r="CE95" s="41"/>
      <c r="CG95">
        <v>43430829049</v>
      </c>
      <c r="CH95">
        <v>40965392090</v>
      </c>
      <c r="CI95">
        <v>45896266008</v>
      </c>
      <c r="CJ95">
        <v>39660268600</v>
      </c>
      <c r="CK95">
        <v>47201389498</v>
      </c>
    </row>
    <row r="96" spans="75:89" x14ac:dyDescent="0.2">
      <c r="BW96" s="46">
        <v>2027</v>
      </c>
      <c r="BX96" s="48">
        <v>51433.764416999999</v>
      </c>
      <c r="BY96" s="48">
        <v>47446.662717779996</v>
      </c>
      <c r="BZ96" s="48">
        <v>3987.101699220002</v>
      </c>
      <c r="CA96" s="45">
        <v>8.4033343355166989E-2</v>
      </c>
      <c r="CE96" s="41"/>
      <c r="CG96">
        <v>43700202954</v>
      </c>
      <c r="CH96">
        <v>41115805783</v>
      </c>
      <c r="CI96">
        <v>46284600124</v>
      </c>
      <c r="CJ96">
        <v>39747708562</v>
      </c>
      <c r="CK96">
        <v>47652697345</v>
      </c>
    </row>
    <row r="97" spans="75:89" x14ac:dyDescent="0.2">
      <c r="BY97" s="41"/>
      <c r="CE97" s="41"/>
      <c r="CG97">
        <v>43989154183</v>
      </c>
      <c r="CH97">
        <v>41285724631</v>
      </c>
      <c r="CI97">
        <v>46692583734</v>
      </c>
      <c r="CJ97">
        <v>39854615474</v>
      </c>
      <c r="CK97">
        <v>48123692891</v>
      </c>
    </row>
    <row r="98" spans="75:89" x14ac:dyDescent="0.2">
      <c r="BY98" s="41"/>
      <c r="CE98" s="41"/>
      <c r="CG98">
        <v>44230191982</v>
      </c>
      <c r="CH98">
        <v>41407548438</v>
      </c>
      <c r="CI98">
        <v>47052835527</v>
      </c>
      <c r="CJ98">
        <v>39913331204</v>
      </c>
      <c r="CK98">
        <v>48547052760</v>
      </c>
    </row>
    <row r="99" spans="75:89" x14ac:dyDescent="0.2">
      <c r="BY99" s="41"/>
      <c r="CE99" s="41"/>
      <c r="CG99">
        <v>44518485505</v>
      </c>
      <c r="CH99">
        <v>41576354676</v>
      </c>
      <c r="CI99">
        <v>47460616333</v>
      </c>
      <c r="CJ99">
        <v>40018884695</v>
      </c>
      <c r="CK99">
        <v>49018086315</v>
      </c>
    </row>
    <row r="100" spans="75:89" x14ac:dyDescent="0.2">
      <c r="BX100" s="46">
        <v>2024</v>
      </c>
      <c r="BY100" s="46">
        <v>2025</v>
      </c>
      <c r="BZ100" s="46">
        <v>2026</v>
      </c>
      <c r="CA100" s="46">
        <v>2027</v>
      </c>
      <c r="CE100" s="41"/>
      <c r="CG100">
        <v>44772336100</v>
      </c>
      <c r="CH100">
        <v>41710367386</v>
      </c>
      <c r="CI100">
        <v>47834304814</v>
      </c>
      <c r="CJ100">
        <v>40089459060</v>
      </c>
      <c r="CK100">
        <v>49455213140</v>
      </c>
    </row>
    <row r="101" spans="75:89" x14ac:dyDescent="0.2">
      <c r="BW101" s="46" t="s">
        <v>66</v>
      </c>
      <c r="BX101" s="48">
        <v>40572.588975999999</v>
      </c>
      <c r="BY101" s="48">
        <v>44518.485504999997</v>
      </c>
      <c r="BZ101" s="48">
        <v>47875.283979</v>
      </c>
      <c r="CA101" s="48">
        <v>51433.764416999999</v>
      </c>
      <c r="CE101" s="41"/>
      <c r="CG101">
        <v>45001838836</v>
      </c>
      <c r="CH101">
        <v>41819616072</v>
      </c>
      <c r="CI101">
        <v>48184061599</v>
      </c>
      <c r="CJ101">
        <v>40135049098</v>
      </c>
      <c r="CK101">
        <v>49868628573</v>
      </c>
    </row>
    <row r="102" spans="75:89" x14ac:dyDescent="0.2">
      <c r="BW102" s="46" t="s">
        <v>67</v>
      </c>
      <c r="BX102" s="48">
        <v>41520.739700539991</v>
      </c>
      <c r="BY102" s="48">
        <v>44029.473322589998</v>
      </c>
      <c r="BZ102" s="48">
        <v>45265.030408470004</v>
      </c>
      <c r="CA102" s="48">
        <v>47446.662717779996</v>
      </c>
      <c r="CE102" s="41"/>
      <c r="CG102">
        <v>45271431584</v>
      </c>
      <c r="CH102">
        <v>41968482733</v>
      </c>
      <c r="CI102">
        <v>48574380434</v>
      </c>
      <c r="CJ102">
        <v>40220007230</v>
      </c>
      <c r="CK102">
        <v>50322855938</v>
      </c>
    </row>
    <row r="103" spans="75:89" x14ac:dyDescent="0.2">
      <c r="BW103" s="47" t="s">
        <v>69</v>
      </c>
      <c r="BX103" s="49">
        <v>-948.15072453999164</v>
      </c>
      <c r="BY103" s="48">
        <v>489.01218240999879</v>
      </c>
      <c r="BZ103" s="48">
        <v>2610.2535705299961</v>
      </c>
      <c r="CA103" s="48">
        <v>3987.101699220002</v>
      </c>
      <c r="CE103" s="41"/>
      <c r="CG103">
        <v>45544136081</v>
      </c>
      <c r="CH103">
        <v>42119941295</v>
      </c>
      <c r="CI103">
        <v>48968330868</v>
      </c>
      <c r="CJ103">
        <v>40307282069</v>
      </c>
      <c r="CK103">
        <v>50780990094</v>
      </c>
    </row>
    <row r="104" spans="75:89" x14ac:dyDescent="0.2">
      <c r="BW104" s="47" t="s">
        <v>68</v>
      </c>
      <c r="BX104" s="45">
        <v>-2.2835593281293587E-2</v>
      </c>
      <c r="BY104" s="45">
        <v>1.1106473584799881E-2</v>
      </c>
      <c r="BZ104" s="45">
        <v>5.7666007224012938E-2</v>
      </c>
      <c r="CA104" s="45">
        <v>8.4033343355166989E-2</v>
      </c>
      <c r="CE104" s="41"/>
      <c r="CG104">
        <v>45735143263</v>
      </c>
      <c r="CH104">
        <v>42189141631</v>
      </c>
      <c r="CI104">
        <v>49281144894</v>
      </c>
      <c r="CJ104">
        <v>40312001757</v>
      </c>
      <c r="CK104">
        <v>51158284768</v>
      </c>
    </row>
    <row r="105" spans="75:89" x14ac:dyDescent="0.2">
      <c r="BY105" s="41"/>
      <c r="CE105" s="41"/>
      <c r="CG105">
        <v>45927998000</v>
      </c>
      <c r="CH105">
        <v>42259760194</v>
      </c>
      <c r="CI105">
        <v>49596235806</v>
      </c>
      <c r="CJ105">
        <v>40317912397</v>
      </c>
      <c r="CK105">
        <v>51538083603</v>
      </c>
    </row>
    <row r="106" spans="75:89" x14ac:dyDescent="0.2">
      <c r="BY106" s="41"/>
      <c r="CE106" s="41"/>
      <c r="CG106">
        <v>46223207434</v>
      </c>
      <c r="CH106">
        <v>42432194261</v>
      </c>
      <c r="CI106">
        <v>50014220606</v>
      </c>
      <c r="CJ106">
        <v>40425353112</v>
      </c>
      <c r="CK106">
        <v>52021061756</v>
      </c>
    </row>
    <row r="107" spans="75:89" x14ac:dyDescent="0.2">
      <c r="CE107" s="41"/>
      <c r="CG107">
        <v>46524480115</v>
      </c>
      <c r="CH107">
        <v>42610064557</v>
      </c>
      <c r="CI107">
        <v>50438895674</v>
      </c>
      <c r="CJ107">
        <v>40537898130</v>
      </c>
      <c r="CK107">
        <v>52511062101</v>
      </c>
    </row>
    <row r="108" spans="75:89" x14ac:dyDescent="0.2">
      <c r="CE108" s="41"/>
      <c r="CG108">
        <v>46852301108</v>
      </c>
      <c r="CH108">
        <v>42813832106</v>
      </c>
      <c r="CI108">
        <v>50890770110</v>
      </c>
      <c r="CJ108">
        <v>40675995753</v>
      </c>
      <c r="CK108">
        <v>53028606463</v>
      </c>
    </row>
    <row r="109" spans="75:89" x14ac:dyDescent="0.2">
      <c r="CE109" s="41"/>
      <c r="CG109">
        <v>47242897933</v>
      </c>
      <c r="CH109">
        <v>43079703555</v>
      </c>
      <c r="CI109">
        <v>51406092312</v>
      </c>
      <c r="CJ109">
        <v>40875841576</v>
      </c>
      <c r="CK109">
        <v>53609954291</v>
      </c>
    </row>
    <row r="110" spans="75:89" x14ac:dyDescent="0.2">
      <c r="CE110" s="41"/>
      <c r="CG110">
        <v>47613532435</v>
      </c>
      <c r="CH110">
        <v>43324922611</v>
      </c>
      <c r="CI110">
        <v>51902142259</v>
      </c>
      <c r="CJ110">
        <v>41054669706</v>
      </c>
      <c r="CK110">
        <v>54172395164</v>
      </c>
    </row>
    <row r="111" spans="75:89" x14ac:dyDescent="0.2">
      <c r="CE111" s="41"/>
      <c r="CG111">
        <v>47875283979</v>
      </c>
      <c r="CH111">
        <v>43460552883</v>
      </c>
      <c r="CI111">
        <v>52290015075</v>
      </c>
      <c r="CJ111">
        <v>41123535409</v>
      </c>
      <c r="CK111">
        <v>54627032549</v>
      </c>
    </row>
    <row r="112" spans="75:89" x14ac:dyDescent="0.2">
      <c r="CE112" s="41"/>
      <c r="CG112">
        <v>48223797474</v>
      </c>
      <c r="CH112">
        <v>43682225595</v>
      </c>
      <c r="CI112">
        <v>52765369352</v>
      </c>
      <c r="CJ112">
        <v>41278062667</v>
      </c>
      <c r="CK112">
        <v>55169532280</v>
      </c>
    </row>
    <row r="113" spans="83:89" x14ac:dyDescent="0.2">
      <c r="CE113" s="41"/>
      <c r="CG113">
        <v>48551296155</v>
      </c>
      <c r="CH113">
        <v>43882152115</v>
      </c>
      <c r="CI113">
        <v>53220440195</v>
      </c>
      <c r="CJ113">
        <v>41410456565</v>
      </c>
      <c r="CK113">
        <v>55692135745</v>
      </c>
    </row>
    <row r="114" spans="83:89" x14ac:dyDescent="0.2">
      <c r="CG114">
        <v>48785720289</v>
      </c>
      <c r="CH114">
        <v>43988262436</v>
      </c>
      <c r="CI114">
        <v>53583178143</v>
      </c>
      <c r="CJ114">
        <v>41448641655</v>
      </c>
      <c r="CK114">
        <v>56122798923</v>
      </c>
    </row>
    <row r="115" spans="83:89" x14ac:dyDescent="0.2">
      <c r="CG115">
        <v>49057130936</v>
      </c>
      <c r="CH115">
        <v>44130608744</v>
      </c>
      <c r="CI115">
        <v>53983653129</v>
      </c>
      <c r="CJ115">
        <v>41522665429</v>
      </c>
      <c r="CK115">
        <v>56591596444</v>
      </c>
    </row>
    <row r="116" spans="83:89" x14ac:dyDescent="0.2">
      <c r="CG116">
        <v>49357186096</v>
      </c>
      <c r="CH116">
        <v>44300841404</v>
      </c>
      <c r="CI116">
        <v>54413530788</v>
      </c>
      <c r="CJ116">
        <v>41624174210</v>
      </c>
      <c r="CK116">
        <v>57090197983</v>
      </c>
    </row>
    <row r="117" spans="83:89" x14ac:dyDescent="0.2">
      <c r="CG117">
        <v>49680351792</v>
      </c>
      <c r="CH117">
        <v>44479835201</v>
      </c>
      <c r="CI117">
        <v>54880868383</v>
      </c>
      <c r="CJ117">
        <v>41726848014</v>
      </c>
      <c r="CK117">
        <v>57633855570</v>
      </c>
    </row>
    <row r="118" spans="83:89" x14ac:dyDescent="0.2">
      <c r="CG118">
        <v>49972800738</v>
      </c>
      <c r="CH118">
        <v>44619787360</v>
      </c>
      <c r="CI118">
        <v>55325814116</v>
      </c>
      <c r="CJ118">
        <v>41786073249</v>
      </c>
      <c r="CK118">
        <v>58159528227</v>
      </c>
    </row>
    <row r="119" spans="83:89" x14ac:dyDescent="0.2">
      <c r="CG119">
        <v>50301969565</v>
      </c>
      <c r="CH119">
        <v>44793250947</v>
      </c>
      <c r="CI119">
        <v>55810688184</v>
      </c>
      <c r="CJ119">
        <v>41877111461</v>
      </c>
      <c r="CK119">
        <v>58726827670</v>
      </c>
    </row>
    <row r="120" spans="83:89" x14ac:dyDescent="0.2">
      <c r="CG120">
        <v>50592315729</v>
      </c>
      <c r="CH120">
        <v>44924768763</v>
      </c>
      <c r="CI120">
        <v>56259862695</v>
      </c>
      <c r="CJ120">
        <v>41924550629</v>
      </c>
      <c r="CK120">
        <v>59260080830</v>
      </c>
    </row>
    <row r="121" spans="83:89" x14ac:dyDescent="0.2">
      <c r="CG121">
        <v>50834232796</v>
      </c>
      <c r="CH121">
        <v>45004815533</v>
      </c>
      <c r="CI121">
        <v>56663650060</v>
      </c>
      <c r="CJ121">
        <v>41918908439</v>
      </c>
      <c r="CK121">
        <v>59749557154</v>
      </c>
    </row>
    <row r="122" spans="83:89" x14ac:dyDescent="0.2">
      <c r="CG122">
        <v>51108855143</v>
      </c>
      <c r="CH122">
        <v>45114602737</v>
      </c>
      <c r="CI122">
        <v>57103107549</v>
      </c>
      <c r="CJ122">
        <v>41941437189</v>
      </c>
      <c r="CK122">
        <v>60276273097</v>
      </c>
    </row>
    <row r="123" spans="83:89" x14ac:dyDescent="0.2">
      <c r="CG123">
        <v>51433764417</v>
      </c>
      <c r="CH123">
        <v>45271785233</v>
      </c>
      <c r="CI123">
        <v>57595743601</v>
      </c>
      <c r="CJ123">
        <v>42009830493</v>
      </c>
      <c r="CK123">
        <v>60857698341</v>
      </c>
    </row>
    <row r="141" spans="68:71" x14ac:dyDescent="0.2">
      <c r="BP141" t="s">
        <v>71</v>
      </c>
    </row>
    <row r="144" spans="68:71" ht="38.25" x14ac:dyDescent="0.2">
      <c r="BP144" s="59" t="s">
        <v>76</v>
      </c>
      <c r="BQ144" s="59" t="s">
        <v>73</v>
      </c>
      <c r="BR144" s="59" t="s">
        <v>74</v>
      </c>
      <c r="BS144" s="59" t="s">
        <v>75</v>
      </c>
    </row>
    <row r="145" spans="68:115" x14ac:dyDescent="0.2">
      <c r="BP145" s="58">
        <v>45413</v>
      </c>
      <c r="BQ145" s="40">
        <v>39605290813.07</v>
      </c>
      <c r="BR145" s="40">
        <v>39605290813.07</v>
      </c>
      <c r="BS145" s="40">
        <v>39240011418.256409</v>
      </c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</row>
    <row r="146" spans="68:115" x14ac:dyDescent="0.2">
      <c r="BP146" s="58">
        <v>45444</v>
      </c>
      <c r="BQ146" s="40">
        <v>40033003482.220001</v>
      </c>
      <c r="BR146" s="40">
        <v>40033003482.220001</v>
      </c>
      <c r="BS146" s="40">
        <v>39435759539.04528</v>
      </c>
    </row>
    <row r="147" spans="68:115" x14ac:dyDescent="0.2">
      <c r="BP147" s="58">
        <v>45474</v>
      </c>
      <c r="BQ147" s="40">
        <v>40465205419.699997</v>
      </c>
      <c r="BR147" s="40">
        <v>40465205419.699997</v>
      </c>
      <c r="BS147" s="40">
        <v>39632484145.961639</v>
      </c>
    </row>
    <row r="148" spans="68:115" x14ac:dyDescent="0.2">
      <c r="BP148" s="58">
        <v>45505</v>
      </c>
      <c r="BQ148" s="40">
        <v>40801096382.130005</v>
      </c>
      <c r="BR148" s="40">
        <v>40801096382.130005</v>
      </c>
      <c r="BS148" s="40">
        <v>39830190110.189705</v>
      </c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</row>
    <row r="149" spans="68:115" x14ac:dyDescent="0.2">
      <c r="BP149" s="58">
        <v>45536</v>
      </c>
      <c r="BQ149" s="40">
        <v>41006466829.5</v>
      </c>
      <c r="BR149" s="40">
        <v>41006466829.5</v>
      </c>
      <c r="BS149" s="40">
        <v>40028882327.213516</v>
      </c>
    </row>
    <row r="150" spans="68:115" x14ac:dyDescent="0.2">
      <c r="BP150" s="58">
        <v>45566</v>
      </c>
      <c r="BQ150" s="40">
        <v>41190076665.660004</v>
      </c>
      <c r="BR150" s="40">
        <v>41190076665.660004</v>
      </c>
      <c r="BS150" s="40">
        <v>40228565716.938148</v>
      </c>
    </row>
    <row r="151" spans="68:115" x14ac:dyDescent="0.2">
      <c r="BP151" s="58">
        <v>45597</v>
      </c>
      <c r="BQ151" s="40">
        <v>41131422009.380005</v>
      </c>
      <c r="BR151" s="40">
        <v>41131422009.380005</v>
      </c>
      <c r="BS151" s="40">
        <v>40429245223.811546</v>
      </c>
    </row>
    <row r="152" spans="68:115" x14ac:dyDescent="0.2">
      <c r="BP152" s="58">
        <v>45627</v>
      </c>
      <c r="BQ152" s="40">
        <v>41520739700.539993</v>
      </c>
      <c r="BR152" s="40">
        <v>41520739700.539993</v>
      </c>
      <c r="BS152" s="40">
        <v>40630925816.946938</v>
      </c>
    </row>
    <row r="153" spans="68:115" x14ac:dyDescent="0.2">
      <c r="BP153" s="58">
        <v>45658</v>
      </c>
      <c r="BQ153" s="40">
        <v>41856204069.990005</v>
      </c>
      <c r="BR153" s="40">
        <v>41856204069.990005</v>
      </c>
      <c r="BS153" s="40">
        <v>40826355006.485046</v>
      </c>
    </row>
    <row r="154" spans="68:115" x14ac:dyDescent="0.2">
      <c r="BP154" s="58">
        <v>45689</v>
      </c>
      <c r="BQ154" s="40">
        <v>42190891117.870003</v>
      </c>
      <c r="BR154" s="40">
        <v>42190891117.870003</v>
      </c>
      <c r="BS154" s="40">
        <v>41022724183.664474</v>
      </c>
    </row>
    <row r="155" spans="68:115" x14ac:dyDescent="0.2">
      <c r="BP155" s="58">
        <v>45717</v>
      </c>
      <c r="BQ155" s="40">
        <v>42788725116.120003</v>
      </c>
      <c r="BR155" s="40">
        <v>42788725116.120003</v>
      </c>
      <c r="BS155" s="40">
        <v>41220037869.697067</v>
      </c>
    </row>
    <row r="156" spans="68:115" x14ac:dyDescent="0.2">
      <c r="BP156" s="58">
        <v>45748</v>
      </c>
      <c r="BQ156" s="40">
        <v>42982154586.779991</v>
      </c>
      <c r="BR156" s="40">
        <v>42982154586.779991</v>
      </c>
      <c r="BS156" s="40">
        <v>41418300607.541084</v>
      </c>
    </row>
    <row r="157" spans="68:115" x14ac:dyDescent="0.2">
      <c r="BP157" s="58">
        <v>45778</v>
      </c>
      <c r="BQ157" s="40">
        <v>43134805645.149994</v>
      </c>
      <c r="BR157" s="40">
        <v>43134805645.149994</v>
      </c>
      <c r="BS157" s="40">
        <v>41617516962.005775</v>
      </c>
    </row>
    <row r="158" spans="68:115" x14ac:dyDescent="0.2">
      <c r="BP158" s="58">
        <v>45809</v>
      </c>
      <c r="BQ158" s="40">
        <v>43225305169.889999</v>
      </c>
      <c r="BR158" s="40">
        <v>43225305169.889999</v>
      </c>
      <c r="BS158" s="40">
        <v>41817691519.856506</v>
      </c>
    </row>
    <row r="159" spans="68:115" x14ac:dyDescent="0.2">
      <c r="BP159" s="58">
        <v>45839</v>
      </c>
      <c r="BQ159" s="40">
        <v>43326750889.080002</v>
      </c>
      <c r="BR159" s="40">
        <v>43326750889.080002</v>
      </c>
      <c r="BS159" s="40">
        <v>42018828889.920357</v>
      </c>
    </row>
    <row r="160" spans="68:115" x14ac:dyDescent="0.2">
      <c r="BP160" s="58">
        <v>45870</v>
      </c>
      <c r="BQ160" s="40">
        <v>43472019927.860008</v>
      </c>
      <c r="BR160" s="40">
        <v>43472019927.860008</v>
      </c>
      <c r="BS160" s="40">
        <v>42220933703.19223</v>
      </c>
    </row>
    <row r="161" spans="68:71" x14ac:dyDescent="0.2">
      <c r="BP161" s="58">
        <v>45901</v>
      </c>
      <c r="BQ161" s="40">
        <v>43669541474.710007</v>
      </c>
      <c r="BR161" s="40">
        <v>43669541474.710007</v>
      </c>
      <c r="BS161" s="40">
        <v>42424010612.94149</v>
      </c>
    </row>
    <row r="162" spans="68:71" x14ac:dyDescent="0.2">
      <c r="BP162" s="58">
        <v>45931</v>
      </c>
      <c r="BQ162" s="40">
        <v>43876892706.700005</v>
      </c>
      <c r="BR162" s="40">
        <v>43876892706.700005</v>
      </c>
      <c r="BS162" s="40">
        <v>42628064294.819077</v>
      </c>
    </row>
    <row r="163" spans="68:71" x14ac:dyDescent="0.2">
      <c r="BP163" s="58">
        <v>45962</v>
      </c>
      <c r="BQ163" s="40">
        <v>44063794546.549995</v>
      </c>
      <c r="BR163" s="40">
        <v>44063794546.549995</v>
      </c>
      <c r="BS163" s="40">
        <v>42833099446.965179</v>
      </c>
    </row>
    <row r="164" spans="68:71" x14ac:dyDescent="0.2">
      <c r="BP164" s="58">
        <v>45992</v>
      </c>
      <c r="BQ164" s="40">
        <v>44029473322.589996</v>
      </c>
      <c r="BR164" s="40">
        <v>44029473322.589996</v>
      </c>
      <c r="BS164" s="40">
        <v>43039120790.117393</v>
      </c>
    </row>
    <row r="165" spans="68:71" x14ac:dyDescent="0.2">
      <c r="BP165" s="58">
        <v>46023</v>
      </c>
      <c r="BQ165" s="40">
        <v>44084459391.330002</v>
      </c>
      <c r="BR165" s="57">
        <v>44772336100</v>
      </c>
      <c r="BS165" s="40">
        <v>43237447880.272278</v>
      </c>
    </row>
    <row r="166" spans="68:71" x14ac:dyDescent="0.2">
      <c r="BP166" s="58">
        <v>46054</v>
      </c>
      <c r="BQ166" s="40">
        <v>44163983890.639999</v>
      </c>
      <c r="BR166" s="57">
        <v>45001838836</v>
      </c>
      <c r="BS166" s="40">
        <v>43436688874.6605</v>
      </c>
    </row>
    <row r="167" spans="68:71" x14ac:dyDescent="0.2">
      <c r="BP167" s="58">
        <v>46082</v>
      </c>
      <c r="BQ167" s="40">
        <v>44217179116.129997</v>
      </c>
      <c r="BR167" s="57">
        <v>45271431584</v>
      </c>
      <c r="BS167" s="40">
        <v>43636847984.612679</v>
      </c>
    </row>
    <row r="168" spans="68:71" x14ac:dyDescent="0.2">
      <c r="BP168" s="58">
        <v>46113</v>
      </c>
      <c r="BQ168" s="40">
        <v>44362720934.770004</v>
      </c>
      <c r="BR168" s="57">
        <v>45544136081</v>
      </c>
      <c r="BS168" s="40">
        <v>43837929440.865532</v>
      </c>
    </row>
    <row r="169" spans="68:71" x14ac:dyDescent="0.2">
      <c r="BP169" s="58">
        <v>46143</v>
      </c>
      <c r="BQ169" s="40">
        <v>44348864111.559998</v>
      </c>
      <c r="BR169" s="57">
        <v>45735143263</v>
      </c>
      <c r="BS169" s="40">
        <v>44039937493.651276</v>
      </c>
    </row>
    <row r="170" spans="68:71" x14ac:dyDescent="0.2">
      <c r="BP170" s="58">
        <v>46174</v>
      </c>
      <c r="BQ170" s="40">
        <v>44493692028.349991</v>
      </c>
      <c r="BR170" s="57">
        <v>45927998000</v>
      </c>
      <c r="BS170" s="40">
        <v>44242876412.787476</v>
      </c>
    </row>
    <row r="171" spans="68:71" x14ac:dyDescent="0.2">
      <c r="BP171" s="58">
        <v>46204</v>
      </c>
      <c r="BQ171" s="40">
        <v>44647939041.529999</v>
      </c>
      <c r="BR171" s="57">
        <v>46223207434</v>
      </c>
      <c r="BS171" s="40">
        <v>44446750487.767303</v>
      </c>
    </row>
    <row r="172" spans="68:71" x14ac:dyDescent="0.2">
      <c r="BP172" s="58">
        <v>46235</v>
      </c>
      <c r="BQ172" s="40">
        <v>44793743748.790001</v>
      </c>
      <c r="BR172" s="57">
        <v>46524480115</v>
      </c>
      <c r="BS172" s="40">
        <v>44651564027.850189</v>
      </c>
    </row>
    <row r="173" spans="68:71" x14ac:dyDescent="0.2">
      <c r="BP173" s="58">
        <v>46266</v>
      </c>
      <c r="BQ173" s="40">
        <v>44944142089.129997</v>
      </c>
      <c r="BR173" s="57">
        <v>46852301108</v>
      </c>
      <c r="BS173" s="40">
        <v>44857321362.152924</v>
      </c>
    </row>
    <row r="174" spans="68:71" x14ac:dyDescent="0.2">
      <c r="BP174" s="58">
        <v>46296</v>
      </c>
      <c r="BQ174" s="40">
        <v>45088689179.089996</v>
      </c>
      <c r="BR174" s="57">
        <v>47242897933</v>
      </c>
      <c r="BS174" s="40">
        <v>45064026839.741142</v>
      </c>
    </row>
    <row r="175" spans="68:71" x14ac:dyDescent="0.2">
      <c r="BP175" s="58">
        <v>46327</v>
      </c>
      <c r="BQ175" s="40">
        <v>45092455685.459999</v>
      </c>
      <c r="BR175" s="57">
        <v>47613532435</v>
      </c>
      <c r="BS175" s="40">
        <v>45271684829.72126</v>
      </c>
    </row>
    <row r="176" spans="68:71" x14ac:dyDescent="0.2">
      <c r="BP176" s="58">
        <v>46357</v>
      </c>
      <c r="BQ176" s="40">
        <v>45265030408.470001</v>
      </c>
      <c r="BR176" s="57">
        <v>47875283979</v>
      </c>
      <c r="BS176" s="40">
        <v>45480299721.332825</v>
      </c>
    </row>
    <row r="177" spans="68:71" x14ac:dyDescent="0.2">
      <c r="BP177" s="58">
        <v>46388</v>
      </c>
      <c r="BQ177" s="40">
        <v>45439191127.720001</v>
      </c>
      <c r="BR177" s="57">
        <v>48223797474</v>
      </c>
      <c r="BS177" s="40">
        <v>45686199114.042488</v>
      </c>
    </row>
    <row r="178" spans="68:71" x14ac:dyDescent="0.2">
      <c r="BP178" s="58">
        <v>46419</v>
      </c>
      <c r="BQ178" s="40">
        <v>45614754394.520004</v>
      </c>
      <c r="BR178" s="57">
        <v>48551296155</v>
      </c>
      <c r="BS178" s="40">
        <v>45893030658.918648</v>
      </c>
    </row>
    <row r="179" spans="68:71" x14ac:dyDescent="0.2">
      <c r="BP179" s="58">
        <v>46447</v>
      </c>
      <c r="BQ179" s="40">
        <v>45793341494.190002</v>
      </c>
      <c r="BR179" s="57">
        <v>48785720289</v>
      </c>
      <c r="BS179" s="40">
        <v>46100798576.020676</v>
      </c>
    </row>
    <row r="180" spans="68:71" x14ac:dyDescent="0.2">
      <c r="BP180" s="58">
        <v>46478</v>
      </c>
      <c r="BQ180" s="40">
        <v>45968877348.410004</v>
      </c>
      <c r="BR180" s="57">
        <v>49057130936</v>
      </c>
      <c r="BS180" s="40">
        <v>46309507104.513084</v>
      </c>
    </row>
    <row r="181" spans="68:71" x14ac:dyDescent="0.2">
      <c r="BP181" s="58">
        <v>46508</v>
      </c>
      <c r="BQ181" s="40">
        <v>46151320796.44001</v>
      </c>
      <c r="BR181" s="57">
        <v>49357186096</v>
      </c>
      <c r="BS181" s="40">
        <v>46519160502.752029</v>
      </c>
    </row>
    <row r="182" spans="68:71" x14ac:dyDescent="0.2">
      <c r="BP182" s="58">
        <v>46539</v>
      </c>
      <c r="BQ182" s="40">
        <v>46332919012.530006</v>
      </c>
      <c r="BR182" s="57">
        <v>49680351792</v>
      </c>
      <c r="BS182" s="40">
        <v>46729763048.372177</v>
      </c>
    </row>
    <row r="183" spans="68:71" x14ac:dyDescent="0.2">
      <c r="BP183" s="58">
        <v>46569</v>
      </c>
      <c r="BQ183" s="40">
        <v>46531476660.37001</v>
      </c>
      <c r="BR183" s="57">
        <v>49972800738</v>
      </c>
      <c r="BS183" s="40">
        <v>46941319038.374001</v>
      </c>
    </row>
    <row r="184" spans="68:71" x14ac:dyDescent="0.2">
      <c r="BP184" s="58">
        <v>46600</v>
      </c>
      <c r="BQ184" s="40">
        <v>46705284499.440002</v>
      </c>
      <c r="BR184" s="57">
        <v>50301969565</v>
      </c>
      <c r="BS184" s="40">
        <v>47153832789.211449</v>
      </c>
    </row>
    <row r="185" spans="68:71" x14ac:dyDescent="0.2">
      <c r="BP185" s="58">
        <v>46631</v>
      </c>
      <c r="BQ185" s="40">
        <v>46868973933.449997</v>
      </c>
      <c r="BR185" s="57">
        <v>50592315729</v>
      </c>
      <c r="BS185" s="40">
        <v>47367308636.880013</v>
      </c>
    </row>
    <row r="186" spans="68:71" x14ac:dyDescent="0.2">
      <c r="BP186" s="58">
        <v>46661</v>
      </c>
      <c r="BQ186" s="40">
        <v>47060407788.259995</v>
      </c>
      <c r="BR186" s="57">
        <v>50834232796</v>
      </c>
      <c r="BS186" s="40">
        <v>47581750937.005188</v>
      </c>
    </row>
    <row r="187" spans="68:71" x14ac:dyDescent="0.2">
      <c r="BP187" s="58">
        <v>46692</v>
      </c>
      <c r="BQ187" s="40">
        <v>47251702133.980003</v>
      </c>
      <c r="BR187" s="57">
        <v>51108855143</v>
      </c>
      <c r="BS187" s="40">
        <v>47797164064.931358</v>
      </c>
    </row>
    <row r="188" spans="68:71" ht="13.5" thickBot="1" x14ac:dyDescent="0.25">
      <c r="BP188" s="60">
        <v>46722</v>
      </c>
      <c r="BQ188" s="61">
        <v>47446662717.779999</v>
      </c>
      <c r="BR188" s="62">
        <v>51433764417</v>
      </c>
      <c r="BS188" s="61">
        <v>48013552415.811058</v>
      </c>
    </row>
  </sheetData>
  <mergeCells count="22"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  <mergeCell ref="D25:E25"/>
    <mergeCell ref="C2:E2"/>
    <mergeCell ref="C3:E3"/>
    <mergeCell ref="D4:E4"/>
    <mergeCell ref="D10:E10"/>
    <mergeCell ref="D11:E11"/>
    <mergeCell ref="D14:E14"/>
    <mergeCell ref="D15:E15"/>
    <mergeCell ref="D16:E16"/>
    <mergeCell ref="D17:E17"/>
    <mergeCell ref="D23:E23"/>
    <mergeCell ref="C24:E24"/>
  </mergeCells>
  <conditionalFormatting sqref="BX79:CA82">
    <cfRule type="cellIs" dxfId="3" priority="6" operator="lessThan">
      <formula>0</formula>
    </cfRule>
  </conditionalFormatting>
  <conditionalFormatting sqref="BX86:CA89">
    <cfRule type="cellIs" dxfId="2" priority="5" operator="lessThan">
      <formula>0</formula>
    </cfRule>
  </conditionalFormatting>
  <conditionalFormatting sqref="BX93:CA96">
    <cfRule type="cellIs" dxfId="1" priority="2" operator="lessThan">
      <formula>0</formula>
    </cfRule>
  </conditionalFormatting>
  <conditionalFormatting sqref="BX101:CA10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53" t="s">
        <v>1</v>
      </c>
      <c r="D2" s="53"/>
      <c r="E2" s="53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55" t="s">
        <v>2</v>
      </c>
      <c r="D3" s="55"/>
      <c r="E3" s="55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52" t="s">
        <v>3</v>
      </c>
      <c r="E4" s="52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52" t="s">
        <v>9</v>
      </c>
      <c r="E10" s="52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52" t="s">
        <v>10</v>
      </c>
      <c r="E11" s="52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52" t="s">
        <v>13</v>
      </c>
      <c r="E14" s="52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52" t="s">
        <v>15</v>
      </c>
      <c r="E16" s="52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52" t="s">
        <v>16</v>
      </c>
      <c r="E17" s="52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52" t="s">
        <v>22</v>
      </c>
      <c r="E23" s="52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55" t="s">
        <v>23</v>
      </c>
      <c r="D24" s="55"/>
      <c r="E24" s="55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52" t="s">
        <v>24</v>
      </c>
      <c r="E25" s="52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52" t="s">
        <v>31</v>
      </c>
      <c r="E32" s="52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52" t="s">
        <v>32</v>
      </c>
      <c r="E33" s="52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52" t="s">
        <v>33</v>
      </c>
      <c r="E34" s="52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52" t="s">
        <v>34</v>
      </c>
      <c r="E35" s="52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55" t="s">
        <v>45</v>
      </c>
      <c r="D46" s="55"/>
      <c r="E46" s="55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56" t="s">
        <v>47</v>
      </c>
      <c r="D48" s="56"/>
      <c r="E48" s="56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56" t="s">
        <v>49</v>
      </c>
      <c r="D50" s="56"/>
      <c r="E50" s="56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5"/>
  <sheetViews>
    <sheetView workbookViewId="0">
      <pane xSplit="5" ySplit="2" topLeftCell="BH27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53" t="s">
        <v>1</v>
      </c>
      <c r="D2" s="53"/>
      <c r="E2" s="53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55" t="s">
        <v>2</v>
      </c>
      <c r="D3" s="55"/>
      <c r="E3" s="55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52" t="s">
        <v>3</v>
      </c>
      <c r="E4" s="52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52" t="s">
        <v>9</v>
      </c>
      <c r="E10" s="52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52" t="s">
        <v>10</v>
      </c>
      <c r="E11" s="52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52" t="s">
        <v>13</v>
      </c>
      <c r="E14" s="52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52" t="s">
        <v>14</v>
      </c>
      <c r="E15" s="5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52" t="s">
        <v>15</v>
      </c>
      <c r="E16" s="52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52" t="s">
        <v>16</v>
      </c>
      <c r="E17" s="52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52" t="s">
        <v>22</v>
      </c>
      <c r="E23" s="52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55" t="s">
        <v>23</v>
      </c>
      <c r="D24" s="55"/>
      <c r="E24" s="55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52" t="s">
        <v>24</v>
      </c>
      <c r="E25" s="52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52" t="s">
        <v>31</v>
      </c>
      <c r="E32" s="52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52" t="s">
        <v>32</v>
      </c>
      <c r="E33" s="52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52" t="s">
        <v>33</v>
      </c>
      <c r="E34" s="52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52" t="s">
        <v>34</v>
      </c>
      <c r="E35" s="52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55" t="s">
        <v>45</v>
      </c>
      <c r="D46" s="55"/>
      <c r="E46" s="55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56" t="s">
        <v>47</v>
      </c>
      <c r="D48" s="56"/>
      <c r="E48" s="56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56" t="s">
        <v>49</v>
      </c>
      <c r="D50" s="56"/>
      <c r="E50" s="56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3" t="s">
        <v>50</v>
      </c>
      <c r="BO52" s="24">
        <v>3126388690.75</v>
      </c>
      <c r="BP52" s="24">
        <v>3088762920.3800001</v>
      </c>
      <c r="BQ52" s="24">
        <v>3169822987.48</v>
      </c>
    </row>
    <row r="53" spans="2:69" x14ac:dyDescent="0.2">
      <c r="BN53" s="23" t="s">
        <v>51</v>
      </c>
      <c r="BO53" s="25">
        <f>BO52-BO46</f>
        <v>-67665170.130000114</v>
      </c>
      <c r="BP53" s="25">
        <f t="shared" ref="BP53:BQ53" si="0">BP52-BP46</f>
        <v>163525070.57000017</v>
      </c>
      <c r="BQ53" s="25">
        <f t="shared" si="0"/>
        <v>-177917730.53000021</v>
      </c>
    </row>
    <row r="54" spans="2:69" x14ac:dyDescent="0.2">
      <c r="BN54" s="23" t="s">
        <v>52</v>
      </c>
      <c r="BO54" s="26">
        <f>BO52/BO46-1</f>
        <v>-2.1184730463924439E-2</v>
      </c>
      <c r="BP54" s="26">
        <f t="shared" ref="BP54:BQ54" si="1">BP52/BP46-1</f>
        <v>5.5901461339501468E-2</v>
      </c>
      <c r="BQ54" s="26">
        <f t="shared" si="1"/>
        <v>-5.3145612374592699E-2</v>
      </c>
    </row>
    <row r="55" spans="2:69" x14ac:dyDescent="0.2">
      <c r="BN55" s="28" t="s">
        <v>53</v>
      </c>
      <c r="BO55" s="29">
        <f>(ABS(BO54)+ABS(BP54)+ABS(BQ54))/3</f>
        <v>4.3410601392672866E-2</v>
      </c>
      <c r="BP55" s="27"/>
      <c r="BQ55" s="27"/>
    </row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2024-05-23T12:15:22Z</dcterms:created>
  <dcterms:modified xsi:type="dcterms:W3CDTF">2024-06-26T13:05:54Z</dcterms:modified>
</cp:coreProperties>
</file>