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Relatorio_receita\0 - DADOS\"/>
    </mc:Choice>
  </mc:AlternateContent>
  <xr:revisionPtr revIDLastSave="0" documentId="13_ncr:1_{A3FB3A94-96DE-4F2D-86FC-6BA72B8E9B3F}" xr6:coauthVersionLast="47" xr6:coauthVersionMax="47" xr10:uidLastSave="{00000000-0000-0000-0000-000000000000}"/>
  <bookViews>
    <workbookView xWindow="-120" yWindow="-120" windowWidth="29040" windowHeight="15720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U2" i="3"/>
  <c r="AH2" i="3" l="1"/>
  <c r="Z62" i="6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U4" i="6"/>
  <c r="O4" i="6"/>
  <c r="S4" i="6"/>
  <c r="N4" i="6"/>
  <c r="R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D25" i="6" l="1"/>
  <c r="L25" i="6" s="1"/>
  <c r="C25" i="6"/>
  <c r="K25" i="6" s="1"/>
  <c r="N25" i="6"/>
  <c r="O25" i="6"/>
  <c r="Q25" i="6"/>
  <c r="P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M25" i="6" l="1"/>
  <c r="J25" i="6"/>
  <c r="N68" i="14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8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<sst xmlns="http://schemas.openxmlformats.org/spreadsheetml/2006/main" count="17780" uniqueCount="630">
  <si>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</si>
  <si>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</si>
  <si>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</si>
  <si>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</si>
  <si>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</si>
  <si>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</si>
  <si>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</si>
  <si>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</si>
  <si>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</si>
  <si>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</si>
  <si>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</si>
  <si>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</si>
  <si>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</si>
  <si>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</si>
  <si>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</si>
  <si>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</si>
  <si>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</si>
  <si>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</si>
  <si>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</si>
  <si>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</si>
  <si>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</si>
  <si>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</si>
  <si>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</si>
  <si>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</si>
  <si>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</si>
  <si>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</si>
  <si>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</si>
  <si>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</si>
  <si>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</si>
  <si>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</si>
  <si>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</si>
  <si>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</si>
  <si>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</si>
  <si>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</si>
  <si>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</si>
  <si>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</si>
  <si>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</si>
  <si>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</si>
  <si>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</si>
  <si>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</si>
  <si>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</si>
  <si>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</si>
  <si>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</si>
  <si>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</si>
  <si>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</si>
  <si>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</si>
  <si>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</si>
  <si>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</si>
  <si>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</si>
  <si>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</si>
  <si>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</si>
  <si>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</si>
  <si>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</si>
  <si>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</si>
  <si>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</si>
  <si>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</si>
  <si>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</si>
  <si>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</si>
  <si>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</si>
  <si>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</si>
  <si>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</si>
  <si>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</si>
  <si>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</si>
  <si>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</si>
  <si>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</si>
  <si>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</si>
  <si>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</si>
  <si>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</si>
  <si>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</si>
  <si>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</si>
  <si>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</si>
  <si>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</si>
  <si>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</si>
  <si>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</si>
  <si>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</si>
  <si>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</si>
  <si>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</si>
  <si>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</si>
  <si>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</si>
  <si>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</si>
  <si>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</si>
  <si>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</si>
  <si>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</si>
  <si>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</si>
  <si>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</si>
  <si>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</si>
  <si>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</si>
  <si>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</si>
  <si>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</si>
  <si>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</si>
  <si>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</si>
  <si>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</si>
  <si>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</si>
  <si>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</si>
  <si>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</si>
  <si>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</si>
  <si>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</si>
  <si>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</si>
  <si>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</si>
  <si>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</si>
  <si>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</si>
  <si>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</si>
  <si>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</si>
  <si>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</si>
  <si>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</si>
  <si>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</si>
  <si>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</si>
  <si>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</si>
  <si>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</si>
  <si>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</si>
  <si>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</si>
  <si>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</si>
  <si>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</si>
  <si>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</si>
  <si>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</si>
  <si>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</si>
  <si>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</si>
  <si>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</si>
  <si>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</si>
  <si>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</si>
  <si>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</si>
  <si>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</si>
  <si>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</si>
  <si>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</si>
  <si>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</si>
  <si>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</si>
  <si>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</si>
  <si>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</si>
  <si>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</si>
  <si>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</si>
  <si>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</si>
  <si>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</si>
  <si>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</si>
  <si>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</si>
  <si>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</si>
  <si>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</si>
  <si>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</si>
  <si>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</si>
  <si>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</si>
  <si>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</si>
  <si>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</si>
  <si>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</si>
  <si>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</si>
  <si>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</si>
  <si>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</si>
  <si>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</si>
  <si>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</si>
  <si>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</si>
  <si>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</si>
  <si>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</si>
  <si>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</si>
  <si>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</si>
  <si>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</si>
  <si>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</si>
  <si>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</si>
  <si>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</si>
  <si>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</si>
  <si>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</si>
  <si>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</si>
  <si>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</si>
  <si>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</si>
  <si>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</si>
  <si>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</si>
  <si>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</si>
  <si>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</si>
  <si>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</si>
  <si>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</si>
  <si>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</si>
  <si>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</si>
  <si>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</si>
  <si>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</si>
  <si>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</si>
  <si>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</si>
  <si>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</si>
  <si>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</si>
  <si>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</si>
  <si>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</si>
  <si>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</si>
  <si>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</si>
  <si>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</si>
  <si>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</si>
  <si>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</si>
  <si>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</si>
  <si>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</si>
  <si>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</si>
  <si>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</si>
  <si>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</si>
  <si>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</si>
  <si>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</si>
  <si>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</si>
  <si>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</si>
  <si>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</si>
  <si>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</si>
  <si>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</si>
  <si>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</si>
  <si>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</si>
  <si>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</si>
  <si>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</si>
  <si>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</si>
  <si>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</si>
  <si>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</si>
  <si>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</si>
  <si>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</si>
  <si>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</si>
  <si>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</si>
  <si>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</si>
  <si>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</si>
  <si>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</si>
  <si>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</si>
  <si>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</si>
  <si>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</si>
  <si>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</si>
  <si>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</si>
  <si>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</si>
  <si>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</si>
  <si>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</si>
  <si>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</si>
  <si>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</si>
  <si>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</si>
  <si>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</si>
  <si>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</si>
  <si>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</si>
  <si>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</si>
  <si>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</si>
  <si>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</si>
  <si>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</si>
  <si>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</si>
  <si>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</si>
  <si>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</si>
  <si>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</si>
  <si>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</si>
  <si>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</si>
  <si>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</si>
  <si>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</si>
  <si>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</si>
  <si>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</si>
  <si>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</si>
  <si>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</si>
  <si>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</si>
  <si>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</si>
  <si>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</si>
  <si>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</si>
  <si>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</si>
  <si>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</si>
  <si>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</si>
  <si>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</si>
  <si>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</si>
  <si>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</si>
  <si>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</si>
  <si>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</si>
  <si>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</si>
  <si>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</si>
  <si>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</si>
  <si>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</si>
  <si>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</si>
  <si>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</si>
  <si>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</si>
  <si>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</si>
  <si>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</si>
  <si>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</si>
  <si>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</si>
  <si>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</si>
  <si>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</si>
  <si>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</si>
  <si>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</si>
  <si>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</si>
  <si>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</si>
  <si>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</si>
  <si>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</si>
  <si>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</si>
  <si>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</si>
  <si>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</si>
  <si>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</si>
  <si>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</si>
  <si>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</si>
  <si>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</si>
  <si>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</si>
  <si>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</si>
  <si>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</si>
  <si>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</si>
  <si>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</si>
  <si>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</si>
  <si>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</si>
  <si>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</si>
  <si>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</si>
  <si>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</si>
  <si>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</si>
  <si>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</si>
  <si>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</si>
  <si>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</si>
  <si>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</si>
  <si>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</si>
  <si>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</si>
  <si>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</si>
  <si>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</si>
  <si>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</si>
  <si>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</si>
  <si>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</si>
  <si>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</si>
  <si>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</si>
  <si>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</si>
  <si>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</si>
  <si>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</si>
  <si>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</si>
  <si>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</si>
  <si>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</si>
  <si>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</si>
  <si>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</si>
  <si>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</si>
  <si>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</si>
  <si>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</si>
  <si>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</si>
  <si>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</si>
  <si>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</si>
  <si>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</si>
  <si>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</si>
  <si>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</si>
  <si>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</si>
  <si>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</si>
  <si>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</si>
  <si>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</si>
  <si>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</si>
  <si>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</si>
  <si>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</si>
  <si>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</si>
  <si>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</si>
  <si>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</si>
  <si>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</si>
  <si>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</si>
  <si>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</si>
  <si>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</si>
  <si>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</si>
  <si>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</si>
  <si>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</si>
  <si>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</si>
  <si>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</si>
  <si>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</si>
  <si>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</si>
  <si>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</si>
  <si>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</si>
  <si>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</si>
  <si>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</si>
  <si>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</si>
  <si>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</si>
  <si>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</si>
  <si>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</si>
  <si>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</si>
  <si>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</si>
  <si>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</si>
  <si>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</si>
  <si>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</si>
  <si>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</si>
  <si>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</si>
  <si>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</si>
  <si>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</si>
  <si>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</si>
  <si>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</si>
  <si>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</si>
  <si>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</si>
  <si>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</si>
  <si>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</si>
  <si>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</si>
  <si>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</si>
  <si>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</si>
  <si>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</si>
  <si>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</si>
  <si>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</si>
  <si>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</si>
  <si>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</si>
  <si>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</si>
  <si>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</si>
  <si>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</si>
  <si>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</si>
  <si>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</si>
  <si>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</si>
  <si>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</si>
  <si>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</si>
  <si>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</si>
  <si>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</si>
  <si>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</si>
  <si>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</si>
  <si>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</si>
  <si>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</si>
  <si>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</si>
  <si>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</si>
  <si>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</si>
  <si>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</si>
  <si>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</si>
  <si>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</si>
  <si>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</si>
  <si>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</si>
  <si>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</si>
  <si>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</si>
  <si>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</si>
  <si>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</si>
  <si>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</si>
  <si>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</si>
  <si>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</si>
  <si>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</si>
  <si>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</si>
  <si>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</si>
  <si>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</si>
  <si>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</si>
  <si>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</si>
  <si>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</si>
  <si>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</si>
  <si>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</si>
  <si>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</si>
  <si>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</si>
  <si>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</si>
  <si>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</si>
  <si>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</si>
  <si>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</si>
  <si>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</si>
  <si>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</si>
  <si>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</si>
  <si>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</si>
  <si>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</si>
  <si>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</si>
  <si>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</si>
  <si>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</si>
  <si>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</si>
  <si>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</si>
  <si>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</si>
  <si>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</si>
  <si>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</si>
  <si>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</si>
  <si>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</si>
  <si>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</si>
  <si>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</si>
  <si>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</si>
  <si>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</si>
  <si>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</si>
  <si>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</si>
  <si>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</si>
  <si>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</si>
  <si>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</si>
  <si>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</si>
  <si>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</si>
  <si>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</si>
  <si>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</si>
  <si>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</si>
  <si>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</si>
  <si>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</si>
  <si>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</si>
  <si>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</si>
  <si>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</si>
  <si>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</si>
  <si>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</si>
  <si>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</si>
  <si>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</si>
  <si>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</si>
  <si>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</si>
  <si>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</si>
  <si>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</si>
  <si>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</si>
  <si>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</si>
  <si>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</si>
  <si>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</si>
  <si>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</si>
  <si>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</si>
  <si>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</si>
  <si>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</si>
  <si>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</si>
  <si>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</si>
  <si>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</si>
  <si>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</si>
  <si>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</si>
  <si>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</si>
  <si>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</si>
  <si>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</si>
  <si>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</si>
  <si>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</si>
  <si>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</si>
  <si>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</si>
  <si>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</si>
  <si>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</si>
  <si>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</si>
  <si>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</si>
  <si>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</si>
  <si>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</si>
  <si>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</si>
  <si>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</si>
  <si>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</si>
  <si>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</si>
  <si>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</si>
  <si>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</si>
  <si>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</si>
  <si>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</si>
  <si>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</si>
  <si>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</si>
  <si>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</si>
  <si>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</si>
  <si>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</si>
  <si>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</si>
  <si>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</si>
  <si>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</si>
  <si>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</si>
  <si>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</si>
  <si>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</si>
  <si>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</si>
  <si>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</si>
  <si>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</si>
  <si>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</si>
  <si>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</si>
  <si>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</si>
  <si>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</si>
  <si>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</si>
  <si>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</si>
  <si>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</si>
  <si>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</si>
  <si>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</si>
  <si>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</si>
  <si>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</si>
  <si>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</si>
  <si>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</si>
  <si>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</si>
  <si>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</si>
  <si>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</si>
  <si>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</si>
  <si>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</si>
  <si>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</si>
  <si>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</si>
  <si>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</si>
  <si>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</si>
  <si>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</si>
  <si>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</si>
  <si>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</si>
  <si>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</si>
  <si>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</si>
  <si>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</si>
  <si>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</si>
  <si>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</si>
  <si>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</si>
  <si>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</si>
  <si>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</si>
  <si>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</si>
  <si>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</si>
  <si>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</si>
  <si>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</si>
  <si>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</si>
  <si>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</si>
  <si>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</si>
  <si>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</si>
  <si>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</si>
  <si>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</si>
  <si>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</si>
  <si>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</si>
  <si>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</si>
  <si>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</si>
  <si>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</si>
  <si>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</si>
  <si>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</si>
  <si>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</si>
  <si>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</si>
  <si>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</si>
  <si>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</si>
  <si>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</si>
  <si>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</si>
  <si>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</si>
  <si>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</si>
  <si>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</si>
  <si>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</si>
  <si>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</si>
  <si>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</si>
  <si>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</si>
  <si>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</si>
  <si>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</si>
  <si>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</si>
  <si>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</si>
  <si>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</si>
  <si>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</si>
  <si>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</si>
  <si>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</si>
  <si>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</si>
  <si>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</si>
  <si>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</si>
  <si>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</si>
  <si>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</si>
  <si>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</si>
  <si>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</si>
  <si>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</si>
  <si>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</si>
  <si>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</si>
  <si>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</si>
  <si>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</si>
  <si>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</si>
  <si>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</si>
  <si>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</si>
  <si>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</si>
  <si>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</si>
  <si>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</si>
  <si>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</si>
  <si>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</si>
  <si>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</si>
  <si>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</si>
  <si>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</si>
  <si>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</si>
  <si>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</si>
  <si>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</si>
  <si>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</si>
  <si>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</si>
  <si>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</si>
  <si>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</si>
  <si>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</si>
  <si>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</si>
  <si>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</si>
  <si>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</si>
  <si>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</si>
  <si>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</si>
  <si>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</si>
  <si>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</si>
  <si>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</si>
  <si>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</si>
  <si>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</si>
  <si>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</si>
  <si>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</si>
  <si>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</si>
  <si>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</si>
  <si>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</si>
  <si>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</si>
  <si>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</si>
  <si>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</si>
  <si>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</si>
  <si>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</si>
  <si>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</si>
  <si>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</si>
  <si>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</si>
  <si>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</si>
  <si>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Cota-Parte do IPI -  LC 61/1989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</si>
</sst>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7" fontId="7" fillId="10" borderId="1" xfId="1" applyNumberFormat="1" applyFont="1" applyFill="1" applyBorder="1" applyAlignment="1">
      <alignment horizontal="right"/>
    </xf>
    <xf numFmtId="167" fontId="10" fillId="9" borderId="1" xfId="1" applyNumberFormat="1" applyFont="1" applyFill="1" applyBorder="1" applyAlignment="1">
      <alignment horizontal="right"/>
    </xf>
    <xf numFmtId="167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9" borderId="1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9" borderId="1" xfId="2" applyNumberFormat="1" applyFont="1" applyFill="1" applyBorder="1" applyAlignment="1">
      <alignment horizontal="right"/>
    </xf>
    <xf numFmtId="166" fontId="12" fillId="8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6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2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164" fontId="0" fillId="15" borderId="0" xfId="1" applyFont="1" applyFill="1" applyAlignmen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7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8" fontId="8" fillId="2" borderId="1" xfId="1" applyNumberFormat="1" applyFont="1" applyFill="1" applyBorder="1" applyAlignment="1">
      <alignment horizontal="right"/>
    </xf>
    <xf numFmtId="168" fontId="6" fillId="2" borderId="1" xfId="1" applyNumberFormat="1" applyFont="1" applyFill="1" applyBorder="1" applyAlignment="1">
      <alignment horizontal="right"/>
    </xf>
    <xf numFmtId="168" fontId="3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 vertical="center" wrapText="1"/>
    </xf>
    <xf numFmtId="168" fontId="8" fillId="2" borderId="1" xfId="1" applyNumberFormat="1" applyFont="1" applyFill="1" applyBorder="1" applyAlignment="1">
      <alignment horizontal="right" wrapText="1"/>
    </xf>
    <xf numFmtId="168" fontId="3" fillId="6" borderId="1" xfId="1" applyNumberFormat="1" applyFont="1" applyFill="1" applyBorder="1" applyAlignment="1">
      <alignment horizontal="right"/>
    </xf>
    <xf numFmtId="168" fontId="7" fillId="6" borderId="1" xfId="1" applyNumberFormat="1" applyFont="1" applyFill="1" applyBorder="1" applyAlignment="1">
      <alignment horizontal="right"/>
    </xf>
    <xf numFmtId="168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7" fontId="7" fillId="16" borderId="1" xfId="1" applyNumberFormat="1" applyFont="1" applyFill="1" applyBorder="1" applyAlignment="1">
      <alignment horizontal="right" vertical="center"/>
    </xf>
    <xf numFmtId="168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4" fillId="9" borderId="1" xfId="3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7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69"/>
      <tableStyleElement type="headerRow" dxfId="1068"/>
      <tableStyleElement type="firstRowStripe" dxfId="1067"/>
    </tableStyle>
    <tableStyle name="TableStyleQueryResult" pivot="0" count="3" xr9:uid="{00000000-0011-0000-FFFF-FFFF01000000}">
      <tableStyleElement type="wholeTable" dxfId="1066"/>
      <tableStyleElement type="headerRow" dxfId="1065"/>
      <tableStyleElement type="firstRowStripe" dxfId="1064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6">
                  <c:v>146250750.74000001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73064"/>
        <c:axId val="609873456"/>
      </c:lineChart>
      <c:catAx>
        <c:axId val="609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456"/>
        <c:crosses val="autoZero"/>
        <c:auto val="1"/>
        <c:lblAlgn val="ctr"/>
        <c:lblOffset val="100"/>
        <c:noMultiLvlLbl val="0"/>
      </c:catAx>
      <c:valAx>
        <c:axId val="609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3" dataDxfId="1062">
  <autoFilter ref="A3:DP65" xr:uid="{00000000-000C-0000-FFFF-FFFF00000000}"/>
  <tableColumns count="120">
    <tableColumn id="1" xr3:uid="{C44D7AF6-6AA5-4C4E-979E-6A9CC2583CE1}" uniqueName="1" name="RECEITAS" queryTableFieldId="1" dataDxfId="119"/>
    <tableColumn id="2" xr3:uid="{4104E4DB-197D-4C05-8A46-D50A50F75044}" uniqueName="2" name="Column1" queryTableFieldId="2" dataDxfId="118"/>
    <tableColumn id="3" xr3:uid="{521B46CB-EC9A-4012-8758-616F6A4CB08C}" uniqueName="3" name="_1" queryTableFieldId="3" dataDxfId="117"/>
    <tableColumn id="4" xr3:uid="{CCD5A626-FABC-4271-9F46-D4E280466E87}" uniqueName="4" name="202201" queryTableFieldId="4" dataDxfId="116"/>
    <tableColumn id="5" xr3:uid="{6DA3C1B2-F5D4-4192-8E12-E236DDD9D117}" uniqueName="5" name="202202" queryTableFieldId="5" dataDxfId="115"/>
    <tableColumn id="6" xr3:uid="{4B9286E0-5430-4DA1-B6F9-5817E4959CE2}" uniqueName="6" name="202203" queryTableFieldId="6" dataDxfId="114"/>
    <tableColumn id="7" xr3:uid="{77934C9E-B7D8-426A-BC55-60952EDFCBDE}" uniqueName="7" name="202204" queryTableFieldId="7" dataDxfId="113"/>
    <tableColumn id="8" xr3:uid="{CB742EB5-8526-4AAC-90B6-D09C820D8096}" uniqueName="8" name="202205" queryTableFieldId="8" dataDxfId="112"/>
    <tableColumn id="9" xr3:uid="{E595B2C4-5DDE-472A-9F0F-AC93FD04E9C7}" uniqueName="9" name="202206" queryTableFieldId="9" dataDxfId="111"/>
    <tableColumn id="10" xr3:uid="{820496D4-B9BA-4BFE-AE43-B0B32BAAF1EE}" uniqueName="10" name="202207" queryTableFieldId="10" dataDxfId="110" dataCellStyle="Vírgula"/>
    <tableColumn id="11" xr3:uid="{AAD31640-E1A1-477E-8B5B-A148EFCCC76C}" uniqueName="11" name="202208" queryTableFieldId="11" dataDxfId="109" dataCellStyle="Vírgula"/>
    <tableColumn id="12" xr3:uid="{87536587-F5DE-4856-AF70-3BF6A37B7AFD}" uniqueName="12" name="202209" queryTableFieldId="12" dataDxfId="108" dataCellStyle="Vírgula"/>
    <tableColumn id="13" xr3:uid="{6B63E235-B370-4E6F-A136-A5CC610C6F3F}" uniqueName="13" name="202210" queryTableFieldId="13" dataDxfId="107" dataCellStyle="Vírgula"/>
    <tableColumn id="14" xr3:uid="{0030524B-6D1E-4EFE-BF33-FB6CCBFEB22C}" uniqueName="14" name="202211" queryTableFieldId="14" dataDxfId="106" dataCellStyle="Vírgula"/>
    <tableColumn id="15" xr3:uid="{0039436B-8523-4C9A-9C40-97DE341BC607}" uniqueName="15" name="202212" queryTableFieldId="15" dataDxfId="105" dataCellStyle="Vírgula"/>
    <tableColumn id="16" xr3:uid="{2AF32689-7761-4BAC-A581-CCA64ABE2C48}" uniqueName="16" name="202301" queryTableFieldId="16" dataDxfId="104" dataCellStyle="Vírgula"/>
    <tableColumn id="17" xr3:uid="{3A3B8B91-301B-4A7E-B766-631A59CBE7A1}" uniqueName="17" name="202302" queryTableFieldId="17" dataDxfId="103" dataCellStyle="Vírgula"/>
    <tableColumn id="18" xr3:uid="{FF43B02D-FBF2-4DD2-8FF5-1C5FD4E1A4A5}" uniqueName="18" name="202303" queryTableFieldId="18" dataDxfId="102" dataCellStyle="Vírgula"/>
    <tableColumn id="19" xr3:uid="{3486F2DC-244A-4093-A276-38B6A17CCB66}" uniqueName="19" name="202304" queryTableFieldId="19" dataDxfId="101" dataCellStyle="Vírgula"/>
    <tableColumn id="20" xr3:uid="{A1EA1950-1DF6-4846-8E35-E1F4157D31B3}" uniqueName="20" name="202305" queryTableFieldId="20" dataDxfId="100" dataCellStyle="Vírgula"/>
    <tableColumn id="21" xr3:uid="{0860519F-39B1-47DD-A020-13CCF79D6511}" uniqueName="21" name="202306" queryTableFieldId="21" dataDxfId="99" dataCellStyle="Vírgula"/>
    <tableColumn id="22" xr3:uid="{6E114404-DE7B-4FF4-A628-FE48D16F30B1}" uniqueName="22" name="202307" queryTableFieldId="22" dataDxfId="98" dataCellStyle="Vírgula"/>
    <tableColumn id="23" xr3:uid="{D97E3F36-DCC1-48D9-B2F3-2BB7D47230E4}" uniqueName="23" name="202308" queryTableFieldId="23" dataDxfId="97" dataCellStyle="Vírgula"/>
    <tableColumn id="24" xr3:uid="{64D27F0C-7DAC-498E-9B2A-4D3CDA1C2EB5}" uniqueName="24" name="202309" queryTableFieldId="24" dataDxfId="96" dataCellStyle="Vírgula"/>
    <tableColumn id="25" xr3:uid="{6059BEA8-4361-422D-B2DF-837047007E41}" uniqueName="25" name="202310" queryTableFieldId="25" dataDxfId="95" dataCellStyle="Vírgula"/>
    <tableColumn id="26" xr3:uid="{66E5DC29-CEE3-4C91-993D-6007EB8F41BF}" uniqueName="26" name="202311" queryTableFieldId="26" dataDxfId="94" dataCellStyle="Vírgula"/>
    <tableColumn id="27" xr3:uid="{10E29DAC-8B5E-4571-BBB9-07BE7F1018BD}" uniqueName="27" name="202312" queryTableFieldId="27" dataDxfId="93" dataCellStyle="Vírgula"/>
    <tableColumn id="28" xr3:uid="{73640A4B-399C-436D-A0F3-1703AB2F0103}" uniqueName="28" name="202401" queryTableFieldId="28" dataDxfId="92" dataCellStyle="Vírgula"/>
    <tableColumn id="29" xr3:uid="{756C491A-7D1B-467F-83F9-D5277CAD9A80}" uniqueName="29" name="202402" queryTableFieldId="29" dataDxfId="91" dataCellStyle="Vírgula"/>
    <tableColumn id="30" xr3:uid="{CACA1060-4B69-4461-822E-3927709FE127}" uniqueName="30" name="202403" queryTableFieldId="30" dataDxfId="90" dataCellStyle="Vírgula"/>
    <tableColumn id="31" xr3:uid="{EE63D7F4-92BA-46B4-B14B-81906A78D444}" uniqueName="31" name="202404" queryTableFieldId="31" dataDxfId="89" dataCellStyle="Vírgula"/>
    <tableColumn id="32" xr3:uid="{94653602-ED0B-42A5-85CE-C5F9BABABDBC}" uniqueName="32" name="202405" queryTableFieldId="32" dataDxfId="88" dataCellStyle="Vírgula"/>
    <tableColumn id="33" xr3:uid="{771842D8-5C13-4E19-9CB7-FC7716519D39}" uniqueName="33" name="202406" queryTableFieldId="33" dataDxfId="87" dataCellStyle="Vírgula"/>
    <tableColumn id="34" xr3:uid="{687F1665-5D66-4795-8A5D-1E390E5A8800}" uniqueName="34" name="202407" queryTableFieldId="34" dataDxfId="86" dataCellStyle="Vírgula"/>
    <tableColumn id="35" xr3:uid="{D666843B-A2B1-480F-A0C9-E321D4FA07B6}" uniqueName="35" name="202408" queryTableFieldId="35" dataDxfId="85" dataCellStyle="Vírgula"/>
    <tableColumn id="36" xr3:uid="{5AE1B9BA-A515-4771-A58E-548E3BE7E2C2}" uniqueName="36" name="202409" queryTableFieldId="36" dataDxfId="84" dataCellStyle="Vírgula"/>
    <tableColumn id="37" xr3:uid="{B785D306-593F-4EFF-A7A4-404C55C36A05}" uniqueName="37" name="202410" queryTableFieldId="37" dataDxfId="83" dataCellStyle="Vírgula"/>
    <tableColumn id="38" xr3:uid="{CC532A2E-4EAE-4452-9B68-1414030FFBC1}" uniqueName="38" name="202411" queryTableFieldId="38" dataDxfId="82" dataCellStyle="Vírgula"/>
    <tableColumn id="39" xr3:uid="{37E5D452-F571-421A-84CA-0F564F5A57D7}" uniqueName="39" name="202412" queryTableFieldId="39" dataDxfId="81" dataCellStyle="Vírgula"/>
    <tableColumn id="40" xr3:uid="{12FEA002-0DE4-4A02-8500-7CF308F97A5C}" uniqueName="40" name="202501" queryTableFieldId="40" dataDxfId="80" dataCellStyle="Vírgula"/>
    <tableColumn id="41" xr3:uid="{C6B5CC3D-88F8-4CAB-9545-12D254F8EA00}" uniqueName="41" name="202502" queryTableFieldId="41" dataDxfId="79" dataCellStyle="Vírgula"/>
    <tableColumn id="42" xr3:uid="{AA0F4152-7EF8-4CD7-9F99-0F60B2A00A4D}" uniqueName="42" name="202503" queryTableFieldId="42" dataDxfId="78" dataCellStyle="Vírgula"/>
    <tableColumn id="43" xr3:uid="{84E4B69E-D88D-4728-BC9C-7948D151759F}" uniqueName="43" name="202504" queryTableFieldId="43" dataDxfId="77" dataCellStyle="Vírgula"/>
    <tableColumn id="44" xr3:uid="{E59BD578-7053-4EE0-822F-F914900BD523}" uniqueName="44" name="202505" queryTableFieldId="44" dataDxfId="76" dataCellStyle="Vírgula"/>
    <tableColumn id="45" xr3:uid="{5122C29B-0BEF-442E-A596-94571E208EEF}" uniqueName="45" name="202506" queryTableFieldId="45" dataDxfId="75" dataCellStyle="Vírgula"/>
    <tableColumn id="46" xr3:uid="{96332CE0-D35E-4365-879F-686EF597E85C}" uniqueName="46" name="202507" queryTableFieldId="46" dataDxfId="74" dataCellStyle="Vírgula"/>
    <tableColumn id="47" xr3:uid="{012FB7D5-2768-4EC3-9FC4-6FB20E469931}" uniqueName="47" name="202508" queryTableFieldId="47" dataDxfId="73" dataCellStyle="Vírgula"/>
    <tableColumn id="48" xr3:uid="{CAD02761-D109-46B2-AA3E-A8A71C0F2777}" uniqueName="48" name="202509" queryTableFieldId="48" dataDxfId="72" dataCellStyle="Vírgula"/>
    <tableColumn id="49" xr3:uid="{BB8880A9-2EA2-437E-9EE8-623B234BCC53}" uniqueName="49" name="202510" queryTableFieldId="49" dataDxfId="71" dataCellStyle="Vírgula"/>
    <tableColumn id="50" xr3:uid="{0970A8DB-E250-4849-ACF1-C372B50993E6}" uniqueName="50" name="202511" queryTableFieldId="50" dataDxfId="70" dataCellStyle="Vírgula"/>
    <tableColumn id="51" xr3:uid="{2D3B12FA-445E-4FD2-A295-E93D061FFC4D}" uniqueName="51" name="202512" queryTableFieldId="51" dataDxfId="69" dataCellStyle="Vírgula"/>
    <tableColumn id="52" xr3:uid="{CEDD34DA-A302-43C3-A1F1-9E669A90640F}" uniqueName="52" name="202601" queryTableFieldId="52" dataDxfId="68" dataCellStyle="Vírgula"/>
    <tableColumn id="53" xr3:uid="{EA4827A5-2CA0-44E6-9CD6-24F9EA1A2048}" uniqueName="53" name="202602" queryTableFieldId="53" dataDxfId="67" dataCellStyle="Vírgula"/>
    <tableColumn id="54" xr3:uid="{498A7AE7-71FF-42EE-B5E4-6F9987856C08}" uniqueName="54" name="202603" queryTableFieldId="54" dataDxfId="66" dataCellStyle="Vírgula"/>
    <tableColumn id="55" xr3:uid="{18000D37-5BD3-4B63-9F05-1099B2407A32}" uniqueName="55" name="202604" queryTableFieldId="55" dataDxfId="65" dataCellStyle="Vírgula"/>
    <tableColumn id="56" xr3:uid="{77804C48-35C5-419A-9915-D47164E835F1}" uniqueName="56" name="202605" queryTableFieldId="56" dataDxfId="64" dataCellStyle="Vírgula"/>
    <tableColumn id="57" xr3:uid="{F76064FB-A699-458F-8DCF-22CCF86BA553}" uniqueName="57" name="202606" queryTableFieldId="57" dataDxfId="63" dataCellStyle="Vírgula"/>
    <tableColumn id="58" xr3:uid="{9FEB4DE0-2CB0-46E7-B327-497DF505DF40}" uniqueName="58" name="202607" queryTableFieldId="58" dataDxfId="62" dataCellStyle="Vírgula"/>
    <tableColumn id="59" xr3:uid="{023AA93A-95CD-45E9-8364-CEDC729705F7}" uniqueName="59" name="202608" queryTableFieldId="59" dataDxfId="61" dataCellStyle="Vírgula"/>
    <tableColumn id="60" xr3:uid="{80FCDAC6-EE1D-4239-B373-D71F715AA8EF}" uniqueName="60" name="202609" queryTableFieldId="60" dataDxfId="60" dataCellStyle="Vírgula"/>
    <tableColumn id="61" xr3:uid="{9F26D63C-575D-4F7E-B85E-26942DF4D1CA}" uniqueName="61" name="202610" queryTableFieldId="61" dataDxfId="59" dataCellStyle="Vírgula"/>
    <tableColumn id="62" xr3:uid="{57D113F0-AB25-480A-A9DF-2300CE79D437}" uniqueName="62" name="202611" queryTableFieldId="62" dataDxfId="58" dataCellStyle="Vírgula"/>
    <tableColumn id="63" xr3:uid="{8F444EA1-22C8-485D-A128-DDA1182B0FE2}" uniqueName="63" name="202612" queryTableFieldId="63" dataDxfId="57" dataCellStyle="Vírgula"/>
    <tableColumn id="64" xr3:uid="{AA85D3D4-28CA-429D-BDDF-D00F02335128}" uniqueName="64" name="_2" queryTableFieldId="64" dataDxfId="56" dataCellStyle="Vírgula"/>
    <tableColumn id="65" xr3:uid="{7948462F-DA72-496F-AD29-131376C0C154}" uniqueName="65" name="_3" queryTableFieldId="65" dataDxfId="55" dataCellStyle="Vírgula"/>
    <tableColumn id="66" xr3:uid="{2A0ED16C-42D9-4748-AA8E-9DB9BFB9476B}" uniqueName="66" name="_4" queryTableFieldId="66" dataDxfId="54" dataCellStyle="Vírgula"/>
    <tableColumn id="67" xr3:uid="{8E06A444-1211-41CE-A310-71B202700332}" uniqueName="67" name="_5" queryTableFieldId="67" dataDxfId="53" dataCellStyle="Vírgula"/>
    <tableColumn id="68" xr3:uid="{542919C3-DA5B-46C9-B1D7-4370B713A9B8}" uniqueName="68" name="_6" queryTableFieldId="68" dataDxfId="52" dataCellStyle="Vírgula"/>
    <tableColumn id="69" xr3:uid="{D6891F43-BBC8-4A58-AA73-D64522974DC5}" uniqueName="69" name="_7" queryTableFieldId="69" dataDxfId="51" dataCellStyle="Vírgula"/>
    <tableColumn id="70" xr3:uid="{BA21F42C-6429-40F2-86E5-02BD6F911C19}" uniqueName="70" name="_8" queryTableFieldId="70" dataDxfId="50" dataCellStyle="Vírgula"/>
    <tableColumn id="71" xr3:uid="{E576425A-79C5-496E-A628-EF208443F7B6}" uniqueName="71" name="_9" queryTableFieldId="71" dataDxfId="49" dataCellStyle="Vírgula"/>
    <tableColumn id="72" xr3:uid="{D0E419E5-4B7F-42E5-9530-8D735761B745}" uniqueName="72" name="_10" queryTableFieldId="72" dataDxfId="48" dataCellStyle="Vírgula"/>
    <tableColumn id="73" xr3:uid="{B1B915EA-D1F4-44B9-AB26-176840CB9924}" uniqueName="73" name="_11" queryTableFieldId="73" dataDxfId="47" dataCellStyle="Vírgula"/>
    <tableColumn id="74" xr3:uid="{235783D5-3BD5-47CF-972B-7593FC813F9F}" uniqueName="74" name="_12" queryTableFieldId="74" dataDxfId="46" dataCellStyle="Vírgula"/>
    <tableColumn id="75" xr3:uid="{03099DB3-AC9B-47D4-B38B-910CAAA20456}" uniqueName="75" name="_13" queryTableFieldId="75" dataDxfId="45" dataCellStyle="Vírgula"/>
    <tableColumn id="76" xr3:uid="{B107E590-F98E-4A87-9917-8FBC453ACEE4}" uniqueName="76" name="_14" queryTableFieldId="76" dataDxfId="44" dataCellStyle="Vírgula"/>
    <tableColumn id="77" xr3:uid="{67970B94-8237-4DEC-AFB2-9FB8B83020A5}" uniqueName="77" name="_15" queryTableFieldId="77" dataDxfId="43" dataCellStyle="Vírgula"/>
    <tableColumn id="78" xr3:uid="{B06F2C13-4173-47C1-8AA6-945D0B68524D}" uniqueName="78" name="_16" queryTableFieldId="78" dataDxfId="42" dataCellStyle="Vírgula"/>
    <tableColumn id="79" xr3:uid="{2D70AA6D-4742-42F7-97A8-4E9A798880D6}" uniqueName="79" name="_17" queryTableFieldId="79" dataDxfId="41" dataCellStyle="Vírgula"/>
    <tableColumn id="80" xr3:uid="{2D08E5B0-BD8F-4E21-B4BD-05404E0AF8E7}" uniqueName="80" name="_18" queryTableFieldId="80" dataDxfId="40" dataCellStyle="Vírgula"/>
    <tableColumn id="81" xr3:uid="{6906ACCE-E751-4F94-892D-193EE44AC85C}" uniqueName="81" name="_19" queryTableFieldId="81" dataDxfId="39" dataCellStyle="Vírgula"/>
    <tableColumn id="82" xr3:uid="{73568411-2AB3-46D6-92BD-DB9901846A1A}" uniqueName="82" name="_20" queryTableFieldId="82" dataDxfId="38" dataCellStyle="Vírgula"/>
    <tableColumn id="83" xr3:uid="{DB04076C-4398-4235-BC4B-282F2A1D71CE}" uniqueName="83" name="_21" queryTableFieldId="83" dataDxfId="37" dataCellStyle="Vírgula"/>
    <tableColumn id="84" xr3:uid="{EEECEB14-5990-46B8-89D5-F2FE0F177B7A}" uniqueName="84" name="_22" queryTableFieldId="84" dataDxfId="36" dataCellStyle="Vírgula"/>
    <tableColumn id="85" xr3:uid="{B792F3B0-8AE1-4C88-830E-984A77F883E4}" uniqueName="85" name="_23" queryTableFieldId="85" dataDxfId="35" dataCellStyle="Vírgula"/>
    <tableColumn id="86" xr3:uid="{95B978A2-1A8C-4D03-82D7-88B347E8B1AB}" uniqueName="86" name="_24" queryTableFieldId="86" dataDxfId="34" dataCellStyle="Vírgula"/>
    <tableColumn id="87" xr3:uid="{9697F7D5-EF6A-4202-8938-A2D0218B7C30}" uniqueName="87" name="_25" queryTableFieldId="87" dataDxfId="33" dataCellStyle="Vírgula"/>
    <tableColumn id="88" xr3:uid="{BAFB3D58-7EF4-4944-A34C-101B2B848D78}" uniqueName="88" name="_26" queryTableFieldId="88" dataDxfId="32" dataCellStyle="Vírgula"/>
    <tableColumn id="89" xr3:uid="{1DEFBE75-0E9A-4EC6-9824-51641F2E0BEE}" uniqueName="89" name="_27" queryTableFieldId="89" dataDxfId="31" dataCellStyle="Vírgula"/>
    <tableColumn id="90" xr3:uid="{87C6A877-43B0-4F2B-AE4A-8E1E05BE6A92}" uniqueName="90" name="_28" queryTableFieldId="90" dataDxfId="30" dataCellStyle="Vírgula"/>
    <tableColumn id="91" xr3:uid="{C09BE8FA-E6B3-42F8-8B2B-604F9337D5F1}" uniqueName="91" name="_29" queryTableFieldId="91" dataDxfId="29" dataCellStyle="Vírgula"/>
    <tableColumn id="92" xr3:uid="{1D2C608B-D025-4B0A-8930-3089DE3BC2E2}" uniqueName="92" name="_30" queryTableFieldId="92" dataDxfId="28" dataCellStyle="Vírgula"/>
    <tableColumn id="93" xr3:uid="{583B6F26-37EA-40F0-B91A-6CA2238A3DA2}" uniqueName="93" name="_31" queryTableFieldId="93" dataDxfId="27" dataCellStyle="Vírgula"/>
    <tableColumn id="94" xr3:uid="{5BC12613-B5FF-4ABA-A9F6-02FA63F59E7A}" uniqueName="94" name="_32" queryTableFieldId="94" dataDxfId="26" dataCellStyle="Vírgula"/>
    <tableColumn id="95" xr3:uid="{EDFAC956-0D8F-4911-8771-3FDDB9B862B9}" uniqueName="95" name="_33" queryTableFieldId="95" dataDxfId="25" dataCellStyle="Vírgula"/>
    <tableColumn id="96" xr3:uid="{844FCD53-A1E4-483C-B8A6-A99221059874}" uniqueName="96" name="_34" queryTableFieldId="96" dataDxfId="24" dataCellStyle="Vírgula"/>
    <tableColumn id="97" xr3:uid="{9350FFB4-2435-44FF-977A-C1EDCD7850E2}" uniqueName="97" name="_35" queryTableFieldId="97" dataDxfId="23" dataCellStyle="Vírgula"/>
    <tableColumn id="98" xr3:uid="{A0B86540-1E99-4DFC-BE34-5CE055F03662}" uniqueName="98" name="_36" queryTableFieldId="98" dataDxfId="22" dataCellStyle="Vírgula"/>
    <tableColumn id="99" xr3:uid="{5DDF8A63-35F2-4549-8B5F-CDD1C5119B4B}" uniqueName="99" name="_37" queryTableFieldId="99" dataDxfId="21" dataCellStyle="Vírgula"/>
    <tableColumn id="100" xr3:uid="{20178296-8878-40DC-B4CE-E77886F7E9F6}" uniqueName="100" name="_38" queryTableFieldId="100" dataDxfId="20" dataCellStyle="Vírgula"/>
    <tableColumn id="101" xr3:uid="{81391D96-E2E5-40AA-8D16-B9679588348C}" uniqueName="101" name="_39" queryTableFieldId="101" dataDxfId="19" dataCellStyle="Vírgula"/>
    <tableColumn id="102" xr3:uid="{74B7643A-C23F-4CBF-9336-F253E01AF426}" uniqueName="102" name="_40" queryTableFieldId="102" dataDxfId="18" dataCellStyle="Vírgula"/>
    <tableColumn id="103" xr3:uid="{0FA6299B-5F46-4C1D-B77C-C80CA416254E}" uniqueName="103" name="_41" queryTableFieldId="103" dataDxfId="17" dataCellStyle="Vírgula"/>
    <tableColumn id="104" xr3:uid="{2A29F8B3-F4D1-4185-95E6-F1F46AB68CBE}" uniqueName="104" name="_42" queryTableFieldId="104" dataDxfId="16" dataCellStyle="Vírgula"/>
    <tableColumn id="105" xr3:uid="{EEBA27F3-898E-4231-AC07-F764E5B6A446}" uniqueName="105" name="_43" queryTableFieldId="105" dataDxfId="15" dataCellStyle="Vírgula"/>
    <tableColumn id="106" xr3:uid="{7976E539-6C75-4DB3-A9BB-6B48BC690191}" uniqueName="106" name="_44" queryTableFieldId="106" dataDxfId="14" dataCellStyle="Vírgula"/>
    <tableColumn id="107" xr3:uid="{8F891E24-0474-4894-80EE-76E9B9EC4E3C}" uniqueName="107" name="_45" queryTableFieldId="107" dataDxfId="13" dataCellStyle="Vírgula"/>
    <tableColumn id="108" xr3:uid="{B94DF285-4756-4D84-8435-4024A0F3E49B}" uniqueName="108" name="_46" queryTableFieldId="108" dataDxfId="12" dataCellStyle="Vírgula"/>
    <tableColumn id="109" xr3:uid="{C1853AE2-9AB3-4F39-9470-B1B73E7E3FC1}" uniqueName="109" name="_47" queryTableFieldId="109" dataDxfId="11" dataCellStyle="Vírgula"/>
    <tableColumn id="110" xr3:uid="{FE6E2160-3F80-46C0-80B9-6D6DB12B47BD}" uniqueName="110" name="_48" queryTableFieldId="110" dataDxfId="10" dataCellStyle="Vírgula"/>
    <tableColumn id="111" xr3:uid="{5EA56AC5-C26B-4774-98C4-E75839283442}" uniqueName="111" name="_49" queryTableFieldId="111" dataDxfId="9" dataCellStyle="Vírgula"/>
    <tableColumn id="112" xr3:uid="{FBA6F4C1-840C-45C4-AD94-39045EAF1A3D}" uniqueName="112" name="_50" queryTableFieldId="112" dataDxfId="8" dataCellStyle="Vírgula"/>
    <tableColumn id="113" xr3:uid="{2740B9B5-F69B-4947-9F36-AC1CEE5BD7AD}" uniqueName="113" name="_51" queryTableFieldId="113" dataDxfId="7" dataCellStyle="Vírgula"/>
    <tableColumn id="114" xr3:uid="{4E9B96CB-8038-4D3F-A7C9-D6A628337D31}" uniqueName="114" name="_52" queryTableFieldId="114" dataDxfId="6" dataCellStyle="Vírgula"/>
    <tableColumn id="115" xr3:uid="{D37609F4-77D4-456C-BB25-3CCC8342151B}" uniqueName="115" name="_53" queryTableFieldId="115" dataDxfId="5" dataCellStyle="Vírgula"/>
    <tableColumn id="116" xr3:uid="{5DE9FFD9-6686-4142-90DF-56A75D3E4C1B}" uniqueName="116" name="_54" queryTableFieldId="116" dataDxfId="4" dataCellStyle="Vírgula"/>
    <tableColumn id="117" xr3:uid="{0E66441F-AADA-40F1-B0E6-F96BA7FB646D}" uniqueName="117" name="_55" queryTableFieldId="117" dataDxfId="3" dataCellStyle="Vírgula"/>
    <tableColumn id="118" xr3:uid="{39311D8E-DE9F-4F63-96F8-4DE9F27B468C}" uniqueName="118" name="_56" queryTableFieldId="118" dataDxfId="2" dataCellStyle="Vírgula"/>
    <tableColumn id="119" xr3:uid="{85171465-5788-4836-BB4A-61F95BD35A3C}" uniqueName="119" name="_57" queryTableFieldId="119" dataDxfId="1" dataCellStyle="Vírgula"/>
    <tableColumn id="120" xr3:uid="{8BA978A7-F378-498F-A75E-BA11C485DB10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61" dataDxfId="1060">
  <autoFilter ref="A3:DJ143" xr:uid="{00000000-0009-0000-0100-000003000000}"/>
  <tableColumns count="114">
    <tableColumn id="1" xr3:uid="{00000000-0010-0000-0100-000001000000}" name="RECEITAS" dataDxfId="1059"/>
    <tableColumn id="2" xr3:uid="{00000000-0010-0000-0100-000002000000}" name="Colunas1" dataDxfId="1058"/>
    <tableColumn id="3" xr3:uid="{00000000-0010-0000-0100-000003000000}" name="Colunas2" dataDxfId="1057"/>
    <tableColumn id="10" xr3:uid="{00000000-0010-0000-0100-00000A000000}" name="202301" dataDxfId="1056"/>
    <tableColumn id="11" xr3:uid="{00000000-0010-0000-0100-00000B000000}" name="202302" dataDxfId="1055"/>
    <tableColumn id="12" xr3:uid="{00000000-0010-0000-0100-00000C000000}" name="202303" dataDxfId="1054"/>
    <tableColumn id="13" xr3:uid="{00000000-0010-0000-0100-00000D000000}" name="202304" dataDxfId="1053"/>
    <tableColumn id="14" xr3:uid="{00000000-0010-0000-0100-00000E000000}" name="202305" dataDxfId="1052"/>
    <tableColumn id="15" xr3:uid="{00000000-0010-0000-0100-00000F000000}" name="202306" dataDxfId="1051"/>
    <tableColumn id="16" xr3:uid="{00000000-0010-0000-0100-000010000000}" name="202307" dataDxfId="1050"/>
    <tableColumn id="17" xr3:uid="{00000000-0010-0000-0100-000011000000}" name="202308" dataDxfId="1049"/>
    <tableColumn id="18" xr3:uid="{00000000-0010-0000-0100-000012000000}" name="202309" dataDxfId="1048"/>
    <tableColumn id="19" xr3:uid="{00000000-0010-0000-0100-000013000000}" name="202310" dataDxfId="1047"/>
    <tableColumn id="20" xr3:uid="{00000000-0010-0000-0100-000014000000}" name="202311" dataDxfId="1046"/>
    <tableColumn id="21" xr3:uid="{00000000-0010-0000-0100-000015000000}" name="202312" dataDxfId="1045"/>
    <tableColumn id="22" xr3:uid="{00000000-0010-0000-0100-000016000000}" name="202401" dataDxfId="1044"/>
    <tableColumn id="23" xr3:uid="{00000000-0010-0000-0100-000017000000}" name="202402" dataDxfId="1043"/>
    <tableColumn id="24" xr3:uid="{00000000-0010-0000-0100-000018000000}" name="202403" dataDxfId="1042"/>
    <tableColumn id="25" xr3:uid="{00000000-0010-0000-0100-000019000000}" name="202404" dataDxfId="1041"/>
    <tableColumn id="26" xr3:uid="{00000000-0010-0000-0100-00001A000000}" name="202405" dataDxfId="1040"/>
    <tableColumn id="27" xr3:uid="{00000000-0010-0000-0100-00001B000000}" name="202406" dataDxfId="1039"/>
    <tableColumn id="28" xr3:uid="{00000000-0010-0000-0100-00001C000000}" name="202407" dataDxfId="1038"/>
    <tableColumn id="29" xr3:uid="{00000000-0010-0000-0100-00001D000000}" name="202408" dataDxfId="1037"/>
    <tableColumn id="30" xr3:uid="{00000000-0010-0000-0100-00001E000000}" name="202409" dataDxfId="1036"/>
    <tableColumn id="31" xr3:uid="{00000000-0010-0000-0100-00001F000000}" name="202410" dataDxfId="1035"/>
    <tableColumn id="32" xr3:uid="{00000000-0010-0000-0100-000020000000}" name="202411" dataDxfId="1034"/>
    <tableColumn id="33" xr3:uid="{00000000-0010-0000-0100-000021000000}" name="202412" dataDxfId="1033"/>
    <tableColumn id="34" xr3:uid="{00000000-0010-0000-0100-000022000000}" name="202501" dataDxfId="1032"/>
    <tableColumn id="35" xr3:uid="{00000000-0010-0000-0100-000023000000}" name="202502" dataDxfId="1031"/>
    <tableColumn id="36" xr3:uid="{00000000-0010-0000-0100-000024000000}" name="202503" dataDxfId="1030"/>
    <tableColumn id="37" xr3:uid="{00000000-0010-0000-0100-000025000000}" name="202504" dataDxfId="1029"/>
    <tableColumn id="38" xr3:uid="{00000000-0010-0000-0100-000026000000}" name="202505" dataDxfId="1028"/>
    <tableColumn id="39" xr3:uid="{00000000-0010-0000-0100-000027000000}" name="202506" dataDxfId="1027"/>
    <tableColumn id="40" xr3:uid="{00000000-0010-0000-0100-000028000000}" name="202507" dataDxfId="1026"/>
    <tableColumn id="41" xr3:uid="{00000000-0010-0000-0100-000029000000}" name="202508" dataDxfId="1025"/>
    <tableColumn id="42" xr3:uid="{00000000-0010-0000-0100-00002A000000}" name="202509" dataDxfId="1024"/>
    <tableColumn id="43" xr3:uid="{00000000-0010-0000-0100-00002B000000}" name="202510" dataDxfId="1023"/>
    <tableColumn id="44" xr3:uid="{00000000-0010-0000-0100-00002C000000}" name="202511" dataDxfId="1022"/>
    <tableColumn id="45" xr3:uid="{00000000-0010-0000-0100-00002D000000}" name="202512" dataDxfId="1021"/>
    <tableColumn id="46" xr3:uid="{00000000-0010-0000-0100-00002E000000}" name="202601" dataDxfId="1020"/>
    <tableColumn id="47" xr3:uid="{00000000-0010-0000-0100-00002F000000}" name="202602" dataDxfId="1019"/>
    <tableColumn id="48" xr3:uid="{00000000-0010-0000-0100-000030000000}" name="202603" dataDxfId="1018"/>
    <tableColumn id="49" xr3:uid="{00000000-0010-0000-0100-000031000000}" name="202604" dataDxfId="1017"/>
    <tableColumn id="50" xr3:uid="{00000000-0010-0000-0100-000032000000}" name="202605" dataDxfId="1016"/>
    <tableColumn id="51" xr3:uid="{00000000-0010-0000-0100-000033000000}" name="202606" dataDxfId="1015"/>
    <tableColumn id="52" xr3:uid="{00000000-0010-0000-0100-000034000000}" name="202607" dataDxfId="1014"/>
    <tableColumn id="53" xr3:uid="{00000000-0010-0000-0100-000035000000}" name="202608" dataDxfId="1013"/>
    <tableColumn id="54" xr3:uid="{00000000-0010-0000-0100-000036000000}" name="202609" dataDxfId="1012"/>
    <tableColumn id="55" xr3:uid="{00000000-0010-0000-0100-000037000000}" name="202610" dataDxfId="1011"/>
    <tableColumn id="56" xr3:uid="{00000000-0010-0000-0100-000038000000}" name="202611" dataDxfId="1010"/>
    <tableColumn id="57" xr3:uid="{00000000-0010-0000-0100-000039000000}" name="202612" dataDxfId="1009"/>
    <tableColumn id="58" xr3:uid="{00000000-0010-0000-0100-00003A000000}" name="_8" dataDxfId="1008"/>
    <tableColumn id="59" xr3:uid="{00000000-0010-0000-0100-00003B000000}" name="_9" dataDxfId="1007"/>
    <tableColumn id="60" xr3:uid="{00000000-0010-0000-0100-00003C000000}" name="_10" dataDxfId="1006"/>
    <tableColumn id="61" xr3:uid="{00000000-0010-0000-0100-00003D000000}" name="_11" dataDxfId="1005"/>
    <tableColumn id="62" xr3:uid="{00000000-0010-0000-0100-00003E000000}" name="_12" dataDxfId="1004"/>
    <tableColumn id="63" xr3:uid="{00000000-0010-0000-0100-00003F000000}" name="_13" dataDxfId="1003"/>
    <tableColumn id="64" xr3:uid="{00000000-0010-0000-0100-000040000000}" name="_14" dataDxfId="1002"/>
    <tableColumn id="65" xr3:uid="{00000000-0010-0000-0100-000041000000}" name="_15" dataDxfId="1001"/>
    <tableColumn id="66" xr3:uid="{00000000-0010-0000-0100-000042000000}" name="_16" dataDxfId="1000"/>
    <tableColumn id="67" xr3:uid="{00000000-0010-0000-0100-000043000000}" name="_17" dataDxfId="999"/>
    <tableColumn id="68" xr3:uid="{00000000-0010-0000-0100-000044000000}" name="_18" dataDxfId="998"/>
    <tableColumn id="69" xr3:uid="{00000000-0010-0000-0100-000045000000}" name="_19" dataDxfId="997"/>
    <tableColumn id="70" xr3:uid="{00000000-0010-0000-0100-000046000000}" name="_20" dataDxfId="996"/>
    <tableColumn id="71" xr3:uid="{00000000-0010-0000-0100-000047000000}" name="_21" dataDxfId="995"/>
    <tableColumn id="72" xr3:uid="{00000000-0010-0000-0100-000048000000}" name="_22" dataDxfId="994"/>
    <tableColumn id="73" xr3:uid="{00000000-0010-0000-0100-000049000000}" name="_23" dataDxfId="993"/>
    <tableColumn id="74" xr3:uid="{00000000-0010-0000-0100-00004A000000}" name="_24" dataDxfId="992"/>
    <tableColumn id="75" xr3:uid="{00000000-0010-0000-0100-00004B000000}" name="_25" dataDxfId="991"/>
    <tableColumn id="76" xr3:uid="{00000000-0010-0000-0100-00004C000000}" name="_26" dataDxfId="990"/>
    <tableColumn id="77" xr3:uid="{00000000-0010-0000-0100-00004D000000}" name="_27" dataDxfId="989"/>
    <tableColumn id="78" xr3:uid="{00000000-0010-0000-0100-00004E000000}" name="_28" dataDxfId="988"/>
    <tableColumn id="79" xr3:uid="{00000000-0010-0000-0100-00004F000000}" name="_29" dataDxfId="987"/>
    <tableColumn id="80" xr3:uid="{00000000-0010-0000-0100-000050000000}" name="_30" dataDxfId="986"/>
    <tableColumn id="81" xr3:uid="{00000000-0010-0000-0100-000051000000}" name="_31" dataDxfId="985"/>
    <tableColumn id="82" xr3:uid="{00000000-0010-0000-0100-000052000000}" name="_32" dataDxfId="984"/>
    <tableColumn id="83" xr3:uid="{00000000-0010-0000-0100-000053000000}" name="_33" dataDxfId="983"/>
    <tableColumn id="84" xr3:uid="{00000000-0010-0000-0100-000054000000}" name="_34" dataDxfId="982"/>
    <tableColumn id="85" xr3:uid="{00000000-0010-0000-0100-000055000000}" name="_35" dataDxfId="981"/>
    <tableColumn id="86" xr3:uid="{00000000-0010-0000-0100-000056000000}" name="_36" dataDxfId="980"/>
    <tableColumn id="87" xr3:uid="{00000000-0010-0000-0100-000057000000}" name="_37" dataDxfId="979"/>
    <tableColumn id="88" xr3:uid="{00000000-0010-0000-0100-000058000000}" name="_38" dataDxfId="978"/>
    <tableColumn id="89" xr3:uid="{00000000-0010-0000-0100-000059000000}" name="_39" dataDxfId="977"/>
    <tableColumn id="90" xr3:uid="{00000000-0010-0000-0100-00005A000000}" name="_40" dataDxfId="976"/>
    <tableColumn id="91" xr3:uid="{00000000-0010-0000-0100-00005B000000}" name="_41" dataDxfId="975"/>
    <tableColumn id="92" xr3:uid="{00000000-0010-0000-0100-00005C000000}" name="_42" dataDxfId="974"/>
    <tableColumn id="93" xr3:uid="{00000000-0010-0000-0100-00005D000000}" name="_43" dataDxfId="973"/>
    <tableColumn id="94" xr3:uid="{00000000-0010-0000-0100-00005E000000}" name="_44" dataDxfId="972"/>
    <tableColumn id="95" xr3:uid="{00000000-0010-0000-0100-00005F000000}" name="_45" dataDxfId="971"/>
    <tableColumn id="96" xr3:uid="{00000000-0010-0000-0100-000060000000}" name="_46" dataDxfId="970"/>
    <tableColumn id="97" xr3:uid="{00000000-0010-0000-0100-000061000000}" name="_47" dataDxfId="969"/>
    <tableColumn id="98" xr3:uid="{00000000-0010-0000-0100-000062000000}" name="_48" dataDxfId="968"/>
    <tableColumn id="99" xr3:uid="{00000000-0010-0000-0100-000063000000}" name="_49" dataDxfId="967"/>
    <tableColumn id="100" xr3:uid="{00000000-0010-0000-0100-000064000000}" name="_50" dataDxfId="966"/>
    <tableColumn id="101" xr3:uid="{00000000-0010-0000-0100-000065000000}" name="_51" dataDxfId="965"/>
    <tableColumn id="102" xr3:uid="{00000000-0010-0000-0100-000066000000}" name="_52" dataDxfId="964"/>
    <tableColumn id="103" xr3:uid="{00000000-0010-0000-0100-000067000000}" name="_53" dataDxfId="963"/>
    <tableColumn id="104" xr3:uid="{00000000-0010-0000-0100-000068000000}" name="_54" dataDxfId="962"/>
    <tableColumn id="105" xr3:uid="{00000000-0010-0000-0100-000069000000}" name="_55" dataDxfId="961"/>
    <tableColumn id="106" xr3:uid="{00000000-0010-0000-0100-00006A000000}" name="_56" dataDxfId="960"/>
    <tableColumn id="107" xr3:uid="{00000000-0010-0000-0100-00006B000000}" name="_57" dataDxfId="959"/>
    <tableColumn id="108" xr3:uid="{00000000-0010-0000-0100-00006C000000}" name="_58" dataDxfId="958"/>
    <tableColumn id="109" xr3:uid="{00000000-0010-0000-0100-00006D000000}" name="_59" dataDxfId="957"/>
    <tableColumn id="110" xr3:uid="{00000000-0010-0000-0100-00006E000000}" name="_60" dataDxfId="956"/>
    <tableColumn id="111" xr3:uid="{00000000-0010-0000-0100-00006F000000}" name="_61" dataDxfId="955"/>
    <tableColumn id="112" xr3:uid="{00000000-0010-0000-0100-000070000000}" name="_62" dataDxfId="954"/>
    <tableColumn id="113" xr3:uid="{00000000-0010-0000-0100-000071000000}" name="_63" dataDxfId="953"/>
    <tableColumn id="114" xr3:uid="{00000000-0010-0000-0100-000072000000}" name="_64" dataDxfId="952"/>
    <tableColumn id="115" xr3:uid="{00000000-0010-0000-0100-000073000000}" name="_65" dataDxfId="951"/>
    <tableColumn id="116" xr3:uid="{00000000-0010-0000-0100-000074000000}" name="_66" dataDxfId="950"/>
    <tableColumn id="117" xr3:uid="{00000000-0010-0000-0100-000075000000}" name="_67" dataDxfId="949"/>
    <tableColumn id="118" xr3:uid="{00000000-0010-0000-0100-000076000000}" name="_68" dataDxfId="948"/>
    <tableColumn id="119" xr3:uid="{00000000-0010-0000-0100-000077000000}" name="_69" dataDxfId="947"/>
    <tableColumn id="120" xr3:uid="{00000000-0010-0000-0100-000078000000}" name="_70" dataDxfId="94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5" dataDxfId="944">
  <autoFilter ref="A3:GV145" xr:uid="{00000000-0009-0000-0100-000004000000}"/>
  <tableColumns count="204">
    <tableColumn id="1" xr3:uid="{00000000-0010-0000-0200-000001000000}" name="RECEITAS" dataDxfId="943"/>
    <tableColumn id="2" xr3:uid="{00000000-0010-0000-0200-000002000000}" name="Column1" dataDxfId="942"/>
    <tableColumn id="3" xr3:uid="{00000000-0010-0000-0200-000003000000}" name="_1" dataDxfId="941"/>
    <tableColumn id="10" xr3:uid="{00000000-0010-0000-0200-00000A000000}" name="202301" dataDxfId="940" dataCellStyle="Vírgula"/>
    <tableColumn id="11" xr3:uid="{00000000-0010-0000-0200-00000B000000}" name="202302" dataDxfId="939" dataCellStyle="Vírgula"/>
    <tableColumn id="12" xr3:uid="{00000000-0010-0000-0200-00000C000000}" name="202303" dataDxfId="938" dataCellStyle="Vírgula"/>
    <tableColumn id="13" xr3:uid="{00000000-0010-0000-0200-00000D000000}" name="202304" dataDxfId="937" dataCellStyle="Vírgula"/>
    <tableColumn id="14" xr3:uid="{00000000-0010-0000-0200-00000E000000}" name="202305" dataDxfId="936" dataCellStyle="Vírgula"/>
    <tableColumn id="15" xr3:uid="{00000000-0010-0000-0200-00000F000000}" name="202306" dataDxfId="935" dataCellStyle="Vírgula"/>
    <tableColumn id="16" xr3:uid="{00000000-0010-0000-0200-000010000000}" name="202307" dataDxfId="934" dataCellStyle="Vírgula"/>
    <tableColumn id="17" xr3:uid="{00000000-0010-0000-0200-000011000000}" name="202308" dataDxfId="933" dataCellStyle="Vírgula"/>
    <tableColumn id="18" xr3:uid="{00000000-0010-0000-0200-000012000000}" name="202309" dataDxfId="932" dataCellStyle="Vírgula"/>
    <tableColumn id="19" xr3:uid="{00000000-0010-0000-0200-000013000000}" name="202310" dataDxfId="931" dataCellStyle="Vírgula"/>
    <tableColumn id="20" xr3:uid="{00000000-0010-0000-0200-000014000000}" name="202311" dataDxfId="930" dataCellStyle="Vírgula"/>
    <tableColumn id="21" xr3:uid="{00000000-0010-0000-0200-000015000000}" name="202312" dataDxfId="929" dataCellStyle="Vírgula"/>
    <tableColumn id="22" xr3:uid="{00000000-0010-0000-0200-000016000000}" name="202401" dataDxfId="928" dataCellStyle="Vírgula"/>
    <tableColumn id="23" xr3:uid="{00000000-0010-0000-0200-000017000000}" name="202402" dataDxfId="927" dataCellStyle="Vírgula"/>
    <tableColumn id="24" xr3:uid="{00000000-0010-0000-0200-000018000000}" name="202403" dataDxfId="926" dataCellStyle="Vírgula"/>
    <tableColumn id="25" xr3:uid="{00000000-0010-0000-0200-000019000000}" name="202404" dataDxfId="925" dataCellStyle="Vírgula"/>
    <tableColumn id="26" xr3:uid="{00000000-0010-0000-0200-00001A000000}" name="202405" dataDxfId="924" dataCellStyle="Vírgula"/>
    <tableColumn id="27" xr3:uid="{00000000-0010-0000-0200-00001B000000}" name="202406" dataDxfId="923" dataCellStyle="Vírgula"/>
    <tableColumn id="28" xr3:uid="{00000000-0010-0000-0200-00001C000000}" name="202407" dataDxfId="922" dataCellStyle="Vírgula"/>
    <tableColumn id="29" xr3:uid="{00000000-0010-0000-0200-00001D000000}" name="202408" dataDxfId="921" dataCellStyle="Vírgula"/>
    <tableColumn id="30" xr3:uid="{00000000-0010-0000-0200-00001E000000}" name="202409" dataDxfId="920" dataCellStyle="Vírgula"/>
    <tableColumn id="31" xr3:uid="{00000000-0010-0000-0200-00001F000000}" name="202410" dataDxfId="919" dataCellStyle="Vírgula"/>
    <tableColumn id="32" xr3:uid="{00000000-0010-0000-0200-000020000000}" name="202411" dataDxfId="918" dataCellStyle="Vírgula"/>
    <tableColumn id="33" xr3:uid="{00000000-0010-0000-0200-000021000000}" name="202412" dataDxfId="917" dataCellStyle="Vírgula"/>
    <tableColumn id="34" xr3:uid="{00000000-0010-0000-0200-000022000000}" name="202501" dataDxfId="916" dataCellStyle="Vírgula"/>
    <tableColumn id="35" xr3:uid="{00000000-0010-0000-0200-000023000000}" name="202502" dataDxfId="915" dataCellStyle="Vírgula"/>
    <tableColumn id="36" xr3:uid="{00000000-0010-0000-0200-000024000000}" name="202503" dataDxfId="914" dataCellStyle="Vírgula"/>
    <tableColumn id="37" xr3:uid="{00000000-0010-0000-0200-000025000000}" name="202504" dataDxfId="913" dataCellStyle="Vírgula"/>
    <tableColumn id="38" xr3:uid="{00000000-0010-0000-0200-000026000000}" name="202505" dataDxfId="912" dataCellStyle="Vírgula"/>
    <tableColumn id="39" xr3:uid="{00000000-0010-0000-0200-000027000000}" name="202506" dataDxfId="911" dataCellStyle="Vírgula"/>
    <tableColumn id="40" xr3:uid="{00000000-0010-0000-0200-000028000000}" name="202507" dataDxfId="910" dataCellStyle="Vírgula"/>
    <tableColumn id="41" xr3:uid="{00000000-0010-0000-0200-000029000000}" name="202508" dataDxfId="909" dataCellStyle="Vírgula"/>
    <tableColumn id="42" xr3:uid="{00000000-0010-0000-0200-00002A000000}" name="202509" dataDxfId="908" dataCellStyle="Vírgula"/>
    <tableColumn id="43" xr3:uid="{00000000-0010-0000-0200-00002B000000}" name="202510" dataDxfId="907" dataCellStyle="Vírgula"/>
    <tableColumn id="44" xr3:uid="{00000000-0010-0000-0200-00002C000000}" name="202511" dataDxfId="906" dataCellStyle="Vírgula"/>
    <tableColumn id="45" xr3:uid="{00000000-0010-0000-0200-00002D000000}" name="202512" dataDxfId="905" dataCellStyle="Vírgula"/>
    <tableColumn id="46" xr3:uid="{00000000-0010-0000-0200-00002E000000}" name="202601" dataDxfId="904" dataCellStyle="Vírgula"/>
    <tableColumn id="47" xr3:uid="{00000000-0010-0000-0200-00002F000000}" name="202602" dataDxfId="903" dataCellStyle="Vírgula"/>
    <tableColumn id="48" xr3:uid="{00000000-0010-0000-0200-000030000000}" name="202603" dataDxfId="902" dataCellStyle="Vírgula"/>
    <tableColumn id="49" xr3:uid="{00000000-0010-0000-0200-000031000000}" name="202604" dataDxfId="901" dataCellStyle="Vírgula"/>
    <tableColumn id="50" xr3:uid="{00000000-0010-0000-0200-000032000000}" name="202605" dataDxfId="900" dataCellStyle="Vírgula"/>
    <tableColumn id="51" xr3:uid="{00000000-0010-0000-0200-000033000000}" name="202606" dataDxfId="899" dataCellStyle="Vírgula"/>
    <tableColumn id="52" xr3:uid="{00000000-0010-0000-0200-000034000000}" name="202607" dataDxfId="898" dataCellStyle="Vírgula"/>
    <tableColumn id="53" xr3:uid="{00000000-0010-0000-0200-000035000000}" name="202608" dataDxfId="897" dataCellStyle="Vírgula"/>
    <tableColumn id="54" xr3:uid="{00000000-0010-0000-0200-000036000000}" name="202609" dataDxfId="896" dataCellStyle="Vírgula"/>
    <tableColumn id="55" xr3:uid="{00000000-0010-0000-0200-000037000000}" name="202610" dataDxfId="895" dataCellStyle="Vírgula"/>
    <tableColumn id="56" xr3:uid="{00000000-0010-0000-0200-000038000000}" name="202611" dataDxfId="894" dataCellStyle="Vírgula"/>
    <tableColumn id="57" xr3:uid="{00000000-0010-0000-0200-000039000000}" name="202612" dataDxfId="893" dataCellStyle="Vírgula"/>
    <tableColumn id="58" xr3:uid="{00000000-0010-0000-0200-00003A000000}" name="_8" dataDxfId="892"/>
    <tableColumn id="59" xr3:uid="{00000000-0010-0000-0200-00003B000000}" name="_9" dataDxfId="891"/>
    <tableColumn id="60" xr3:uid="{00000000-0010-0000-0200-00003C000000}" name="_10" dataDxfId="890"/>
    <tableColumn id="61" xr3:uid="{00000000-0010-0000-0200-00003D000000}" name="_11" dataDxfId="889"/>
    <tableColumn id="62" xr3:uid="{00000000-0010-0000-0200-00003E000000}" name="_12" dataDxfId="888"/>
    <tableColumn id="63" xr3:uid="{00000000-0010-0000-0200-00003F000000}" name="_13" dataDxfId="887"/>
    <tableColumn id="64" xr3:uid="{00000000-0010-0000-0200-000040000000}" name="_14" dataDxfId="886"/>
    <tableColumn id="65" xr3:uid="{00000000-0010-0000-0200-000041000000}" name="_15" dataDxfId="885"/>
    <tableColumn id="66" xr3:uid="{00000000-0010-0000-0200-000042000000}" name="_16" dataDxfId="884"/>
    <tableColumn id="67" xr3:uid="{00000000-0010-0000-0200-000043000000}" name="_17" dataDxfId="883"/>
    <tableColumn id="68" xr3:uid="{00000000-0010-0000-0200-000044000000}" name="_18" dataDxfId="882"/>
    <tableColumn id="69" xr3:uid="{00000000-0010-0000-0200-000045000000}" name="_19" dataDxfId="881"/>
    <tableColumn id="70" xr3:uid="{00000000-0010-0000-0200-000046000000}" name="_20" dataDxfId="880"/>
    <tableColumn id="71" xr3:uid="{00000000-0010-0000-0200-000047000000}" name="_21" dataDxfId="879"/>
    <tableColumn id="72" xr3:uid="{00000000-0010-0000-0200-000048000000}" name="_22" dataDxfId="878"/>
    <tableColumn id="73" xr3:uid="{00000000-0010-0000-0200-000049000000}" name="_23" dataDxfId="877"/>
    <tableColumn id="74" xr3:uid="{00000000-0010-0000-0200-00004A000000}" name="_24" dataDxfId="876"/>
    <tableColumn id="75" xr3:uid="{00000000-0010-0000-0200-00004B000000}" name="_25" dataDxfId="875"/>
    <tableColumn id="76" xr3:uid="{00000000-0010-0000-0200-00004C000000}" name="_26" dataDxfId="874"/>
    <tableColumn id="77" xr3:uid="{00000000-0010-0000-0200-00004D000000}" name="_27" dataDxfId="873"/>
    <tableColumn id="78" xr3:uid="{00000000-0010-0000-0200-00004E000000}" name="_28" dataDxfId="872"/>
    <tableColumn id="79" xr3:uid="{00000000-0010-0000-0200-00004F000000}" name="_29" dataDxfId="871"/>
    <tableColumn id="80" xr3:uid="{00000000-0010-0000-0200-000050000000}" name="_30" dataDxfId="870"/>
    <tableColumn id="81" xr3:uid="{00000000-0010-0000-0200-000051000000}" name="_31" dataDxfId="869"/>
    <tableColumn id="82" xr3:uid="{00000000-0010-0000-0200-000052000000}" name="_32" dataDxfId="868"/>
    <tableColumn id="83" xr3:uid="{00000000-0010-0000-0200-000053000000}" name="_33" dataDxfId="867"/>
    <tableColumn id="84" xr3:uid="{00000000-0010-0000-0200-000054000000}" name="_34" dataDxfId="866"/>
    <tableColumn id="85" xr3:uid="{00000000-0010-0000-0200-000055000000}" name="_35" dataDxfId="865"/>
    <tableColumn id="86" xr3:uid="{00000000-0010-0000-0200-000056000000}" name="_36" dataDxfId="864"/>
    <tableColumn id="87" xr3:uid="{00000000-0010-0000-0200-000057000000}" name="_37" dataDxfId="863"/>
    <tableColumn id="88" xr3:uid="{00000000-0010-0000-0200-000058000000}" name="_38" dataDxfId="862"/>
    <tableColumn id="89" xr3:uid="{00000000-0010-0000-0200-000059000000}" name="_39" dataDxfId="861"/>
    <tableColumn id="90" xr3:uid="{00000000-0010-0000-0200-00005A000000}" name="_40" dataDxfId="860"/>
    <tableColumn id="91" xr3:uid="{00000000-0010-0000-0200-00005B000000}" name="_41" dataDxfId="859"/>
    <tableColumn id="92" xr3:uid="{00000000-0010-0000-0200-00005C000000}" name="_42" dataDxfId="858"/>
    <tableColumn id="93" xr3:uid="{00000000-0010-0000-0200-00005D000000}" name="_43" dataDxfId="857"/>
    <tableColumn id="94" xr3:uid="{00000000-0010-0000-0200-00005E000000}" name="_44" dataDxfId="856"/>
    <tableColumn id="95" xr3:uid="{00000000-0010-0000-0200-00005F000000}" name="_45" dataDxfId="855"/>
    <tableColumn id="96" xr3:uid="{00000000-0010-0000-0200-000060000000}" name="_46" dataDxfId="854"/>
    <tableColumn id="97" xr3:uid="{00000000-0010-0000-0200-000061000000}" name="_47" dataDxfId="853"/>
    <tableColumn id="98" xr3:uid="{00000000-0010-0000-0200-000062000000}" name="_48" dataDxfId="852"/>
    <tableColumn id="99" xr3:uid="{00000000-0010-0000-0200-000063000000}" name="_49" dataDxfId="851"/>
    <tableColumn id="100" xr3:uid="{00000000-0010-0000-0200-000064000000}" name="_50" dataDxfId="850"/>
    <tableColumn id="101" xr3:uid="{00000000-0010-0000-0200-000065000000}" name="_51" dataDxfId="849"/>
    <tableColumn id="102" xr3:uid="{00000000-0010-0000-0200-000066000000}" name="_52" dataDxfId="848"/>
    <tableColumn id="103" xr3:uid="{00000000-0010-0000-0200-000067000000}" name="_53" dataDxfId="847"/>
    <tableColumn id="104" xr3:uid="{00000000-0010-0000-0200-000068000000}" name="_54" dataDxfId="846"/>
    <tableColumn id="105" xr3:uid="{00000000-0010-0000-0200-000069000000}" name="_55" dataDxfId="845"/>
    <tableColumn id="106" xr3:uid="{00000000-0010-0000-0200-00006A000000}" name="_56" dataDxfId="844"/>
    <tableColumn id="107" xr3:uid="{00000000-0010-0000-0200-00006B000000}" name="_57" dataDxfId="843"/>
    <tableColumn id="108" xr3:uid="{00000000-0010-0000-0200-00006C000000}" name="_58" dataDxfId="842"/>
    <tableColumn id="109" xr3:uid="{00000000-0010-0000-0200-00006D000000}" name="_59" dataDxfId="841"/>
    <tableColumn id="110" xr3:uid="{00000000-0010-0000-0200-00006E000000}" name="_60" dataDxfId="840"/>
    <tableColumn id="111" xr3:uid="{00000000-0010-0000-0200-00006F000000}" name="_61" dataDxfId="839"/>
    <tableColumn id="112" xr3:uid="{00000000-0010-0000-0200-000070000000}" name="_62" dataDxfId="838"/>
    <tableColumn id="113" xr3:uid="{00000000-0010-0000-0200-000071000000}" name="_63" dataDxfId="837"/>
    <tableColumn id="114" xr3:uid="{00000000-0010-0000-0200-000072000000}" name="_64" dataDxfId="836"/>
    <tableColumn id="115" xr3:uid="{00000000-0010-0000-0200-000073000000}" name="_65" dataDxfId="835"/>
    <tableColumn id="116" xr3:uid="{00000000-0010-0000-0200-000074000000}" name="_66" dataDxfId="834"/>
    <tableColumn id="117" xr3:uid="{00000000-0010-0000-0200-000075000000}" name="_67" dataDxfId="833"/>
    <tableColumn id="118" xr3:uid="{00000000-0010-0000-0200-000076000000}" name="_68" dataDxfId="832"/>
    <tableColumn id="119" xr3:uid="{00000000-0010-0000-0200-000077000000}" name="_69" dataDxfId="831"/>
    <tableColumn id="120" xr3:uid="{00000000-0010-0000-0200-000078000000}" name="_70" dataDxfId="830"/>
    <tableColumn id="121" xr3:uid="{00000000-0010-0000-0200-000079000000}" name="_71" dataDxfId="829"/>
    <tableColumn id="122" xr3:uid="{00000000-0010-0000-0200-00007A000000}" name="_72" dataDxfId="828"/>
    <tableColumn id="123" xr3:uid="{00000000-0010-0000-0200-00007B000000}" name="_73" dataDxfId="827"/>
    <tableColumn id="124" xr3:uid="{00000000-0010-0000-0200-00007C000000}" name="_74" dataDxfId="826"/>
    <tableColumn id="125" xr3:uid="{00000000-0010-0000-0200-00007D000000}" name="_75" dataDxfId="825"/>
    <tableColumn id="126" xr3:uid="{00000000-0010-0000-0200-00007E000000}" name="_76" dataDxfId="824"/>
    <tableColumn id="127" xr3:uid="{00000000-0010-0000-0200-00007F000000}" name="_77" dataDxfId="823"/>
    <tableColumn id="128" xr3:uid="{00000000-0010-0000-0200-000080000000}" name="_78" dataDxfId="822"/>
    <tableColumn id="129" xr3:uid="{00000000-0010-0000-0200-000081000000}" name="_79" dataDxfId="821"/>
    <tableColumn id="130" xr3:uid="{00000000-0010-0000-0200-000082000000}" name="_80" dataDxfId="820"/>
    <tableColumn id="131" xr3:uid="{00000000-0010-0000-0200-000083000000}" name="_81" dataDxfId="819"/>
    <tableColumn id="132" xr3:uid="{00000000-0010-0000-0200-000084000000}" name="_82" dataDxfId="818"/>
    <tableColumn id="133" xr3:uid="{00000000-0010-0000-0200-000085000000}" name="_83" dataDxfId="817"/>
    <tableColumn id="134" xr3:uid="{00000000-0010-0000-0200-000086000000}" name="_84" dataDxfId="816"/>
    <tableColumn id="135" xr3:uid="{00000000-0010-0000-0200-000087000000}" name="_85" dataDxfId="815"/>
    <tableColumn id="136" xr3:uid="{00000000-0010-0000-0200-000088000000}" name="_86" dataDxfId="814"/>
    <tableColumn id="137" xr3:uid="{00000000-0010-0000-0200-000089000000}" name="_87" dataDxfId="813"/>
    <tableColumn id="138" xr3:uid="{00000000-0010-0000-0200-00008A000000}" name="_88" dataDxfId="812"/>
    <tableColumn id="139" xr3:uid="{00000000-0010-0000-0200-00008B000000}" name="_89" dataDxfId="811"/>
    <tableColumn id="140" xr3:uid="{00000000-0010-0000-0200-00008C000000}" name="_90" dataDxfId="810"/>
    <tableColumn id="141" xr3:uid="{00000000-0010-0000-0200-00008D000000}" name="_91" dataDxfId="809"/>
    <tableColumn id="142" xr3:uid="{00000000-0010-0000-0200-00008E000000}" name="_92" dataDxfId="808"/>
    <tableColumn id="143" xr3:uid="{00000000-0010-0000-0200-00008F000000}" name="_93" dataDxfId="807"/>
    <tableColumn id="144" xr3:uid="{00000000-0010-0000-0200-000090000000}" name="_94" dataDxfId="806"/>
    <tableColumn id="145" xr3:uid="{00000000-0010-0000-0200-000091000000}" name="_95" dataDxfId="805"/>
    <tableColumn id="146" xr3:uid="{00000000-0010-0000-0200-000092000000}" name="_96" dataDxfId="804"/>
    <tableColumn id="147" xr3:uid="{00000000-0010-0000-0200-000093000000}" name="_97" dataDxfId="803"/>
    <tableColumn id="148" xr3:uid="{00000000-0010-0000-0200-000094000000}" name="_98" dataDxfId="802"/>
    <tableColumn id="149" xr3:uid="{00000000-0010-0000-0200-000095000000}" name="_99" dataDxfId="801"/>
    <tableColumn id="150" xr3:uid="{00000000-0010-0000-0200-000096000000}" name="_100" dataDxfId="800"/>
    <tableColumn id="151" xr3:uid="{00000000-0010-0000-0200-000097000000}" name="_101" dataDxfId="799"/>
    <tableColumn id="152" xr3:uid="{00000000-0010-0000-0200-000098000000}" name="_102" dataDxfId="798"/>
    <tableColumn id="153" xr3:uid="{00000000-0010-0000-0200-000099000000}" name="_103" dataDxfId="797"/>
    <tableColumn id="154" xr3:uid="{00000000-0010-0000-0200-00009A000000}" name="_104" dataDxfId="796"/>
    <tableColumn id="155" xr3:uid="{00000000-0010-0000-0200-00009B000000}" name="_105" dataDxfId="795"/>
    <tableColumn id="156" xr3:uid="{00000000-0010-0000-0200-00009C000000}" name="_106" dataDxfId="794"/>
    <tableColumn id="157" xr3:uid="{00000000-0010-0000-0200-00009D000000}" name="_107" dataDxfId="793"/>
    <tableColumn id="158" xr3:uid="{00000000-0010-0000-0200-00009E000000}" name="_108" dataDxfId="792"/>
    <tableColumn id="159" xr3:uid="{00000000-0010-0000-0200-00009F000000}" name="_109" dataDxfId="791"/>
    <tableColumn id="160" xr3:uid="{00000000-0010-0000-0200-0000A0000000}" name="_110" dataDxfId="790"/>
    <tableColumn id="161" xr3:uid="{00000000-0010-0000-0200-0000A1000000}" name="_111" dataDxfId="789"/>
    <tableColumn id="162" xr3:uid="{00000000-0010-0000-0200-0000A2000000}" name="_112" dataDxfId="788"/>
    <tableColumn id="163" xr3:uid="{00000000-0010-0000-0200-0000A3000000}" name="_113" dataDxfId="787"/>
    <tableColumn id="164" xr3:uid="{00000000-0010-0000-0200-0000A4000000}" name="_114" dataDxfId="786"/>
    <tableColumn id="165" xr3:uid="{00000000-0010-0000-0200-0000A5000000}" name="_115" dataDxfId="785"/>
    <tableColumn id="166" xr3:uid="{00000000-0010-0000-0200-0000A6000000}" name="_116" dataDxfId="784"/>
    <tableColumn id="167" xr3:uid="{00000000-0010-0000-0200-0000A7000000}" name="_117" dataDxfId="783"/>
    <tableColumn id="168" xr3:uid="{00000000-0010-0000-0200-0000A8000000}" name="_118" dataDxfId="782"/>
    <tableColumn id="169" xr3:uid="{00000000-0010-0000-0200-0000A9000000}" name="_119" dataDxfId="781"/>
    <tableColumn id="170" xr3:uid="{00000000-0010-0000-0200-0000AA000000}" name="_120" dataDxfId="780"/>
    <tableColumn id="171" xr3:uid="{00000000-0010-0000-0200-0000AB000000}" name="_121" dataDxfId="779"/>
    <tableColumn id="172" xr3:uid="{00000000-0010-0000-0200-0000AC000000}" name="_122" dataDxfId="778"/>
    <tableColumn id="173" xr3:uid="{00000000-0010-0000-0200-0000AD000000}" name="_123" dataDxfId="777"/>
    <tableColumn id="174" xr3:uid="{00000000-0010-0000-0200-0000AE000000}" name="_124" dataDxfId="776"/>
    <tableColumn id="175" xr3:uid="{00000000-0010-0000-0200-0000AF000000}" name="_125" dataDxfId="775"/>
    <tableColumn id="176" xr3:uid="{00000000-0010-0000-0200-0000B0000000}" name="_126" dataDxfId="774"/>
    <tableColumn id="177" xr3:uid="{00000000-0010-0000-0200-0000B1000000}" name="_127" dataDxfId="773"/>
    <tableColumn id="178" xr3:uid="{00000000-0010-0000-0200-0000B2000000}" name="_128" dataDxfId="772"/>
    <tableColumn id="179" xr3:uid="{00000000-0010-0000-0200-0000B3000000}" name="_129" dataDxfId="771"/>
    <tableColumn id="180" xr3:uid="{00000000-0010-0000-0200-0000B4000000}" name="_130" dataDxfId="770"/>
    <tableColumn id="181" xr3:uid="{00000000-0010-0000-0200-0000B5000000}" name="_131" dataDxfId="769"/>
    <tableColumn id="182" xr3:uid="{00000000-0010-0000-0200-0000B6000000}" name="_132" dataDxfId="768"/>
    <tableColumn id="183" xr3:uid="{00000000-0010-0000-0200-0000B7000000}" name="_133" dataDxfId="767"/>
    <tableColumn id="184" xr3:uid="{00000000-0010-0000-0200-0000B8000000}" name="_134" dataDxfId="766"/>
    <tableColumn id="185" xr3:uid="{00000000-0010-0000-0200-0000B9000000}" name="_135" dataDxfId="765"/>
    <tableColumn id="186" xr3:uid="{00000000-0010-0000-0200-0000BA000000}" name="_136" dataDxfId="764"/>
    <tableColumn id="187" xr3:uid="{00000000-0010-0000-0200-0000BB000000}" name="_137" dataDxfId="763"/>
    <tableColumn id="188" xr3:uid="{00000000-0010-0000-0200-0000BC000000}" name="_138" dataDxfId="762"/>
    <tableColumn id="189" xr3:uid="{00000000-0010-0000-0200-0000BD000000}" name="_139" dataDxfId="761"/>
    <tableColumn id="190" xr3:uid="{00000000-0010-0000-0200-0000BE000000}" name="_140" dataDxfId="760"/>
    <tableColumn id="191" xr3:uid="{00000000-0010-0000-0200-0000BF000000}" name="_141" dataDxfId="759"/>
    <tableColumn id="192" xr3:uid="{00000000-0010-0000-0200-0000C0000000}" name="_142" dataDxfId="758"/>
    <tableColumn id="193" xr3:uid="{00000000-0010-0000-0200-0000C1000000}" name="_143" dataDxfId="757"/>
    <tableColumn id="194" xr3:uid="{00000000-0010-0000-0200-0000C2000000}" name="_144" dataDxfId="756"/>
    <tableColumn id="195" xr3:uid="{00000000-0010-0000-0200-0000C3000000}" name="_145" dataDxfId="755"/>
    <tableColumn id="196" xr3:uid="{00000000-0010-0000-0200-0000C4000000}" name="_146" dataDxfId="754"/>
    <tableColumn id="197" xr3:uid="{00000000-0010-0000-0200-0000C5000000}" name="_147" dataDxfId="753"/>
    <tableColumn id="198" xr3:uid="{00000000-0010-0000-0200-0000C6000000}" name="_148" dataDxfId="752"/>
    <tableColumn id="199" xr3:uid="{00000000-0010-0000-0200-0000C7000000}" name="_149" dataDxfId="751"/>
    <tableColumn id="200" xr3:uid="{00000000-0010-0000-0200-0000C8000000}" name="_150" dataDxfId="750"/>
    <tableColumn id="201" xr3:uid="{00000000-0010-0000-0200-0000C9000000}" name="_151" dataDxfId="749"/>
    <tableColumn id="202" xr3:uid="{00000000-0010-0000-0200-0000CA000000}" name="_152" dataDxfId="748"/>
    <tableColumn id="203" xr3:uid="{00000000-0010-0000-0200-0000CB000000}" name="_153" dataDxfId="747"/>
    <tableColumn id="204" xr3:uid="{00000000-0010-0000-0200-0000CC000000}" name="_154" dataDxfId="746"/>
    <tableColumn id="205" xr3:uid="{00000000-0010-0000-0200-0000CD000000}" name="_155" dataDxfId="745"/>
    <tableColumn id="206" xr3:uid="{00000000-0010-0000-0200-0000CE000000}" name="_156" dataDxfId="744"/>
    <tableColumn id="207" xr3:uid="{00000000-0010-0000-0200-0000CF000000}" name="_157" dataDxfId="743"/>
    <tableColumn id="208" xr3:uid="{00000000-0010-0000-0200-0000D0000000}" name="_158" dataDxfId="742"/>
    <tableColumn id="209" xr3:uid="{00000000-0010-0000-0200-0000D1000000}" name="_159" dataDxfId="741"/>
    <tableColumn id="210" xr3:uid="{00000000-0010-0000-0200-0000D2000000}" name="_160" dataDxfId="74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9" dataDxfId="738">
  <autoFilter ref="A3:GV145" xr:uid="{00000000-0009-0000-0100-000001000000}"/>
  <tableColumns count="204">
    <tableColumn id="1" xr3:uid="{00000000-0010-0000-0300-000001000000}" name="RECEITAS" dataDxfId="737"/>
    <tableColumn id="2" xr3:uid="{00000000-0010-0000-0300-000002000000}" name="Column1" dataDxfId="736"/>
    <tableColumn id="3" xr3:uid="{00000000-0010-0000-0300-000003000000}" name="_1" dataDxfId="735"/>
    <tableColumn id="10" xr3:uid="{00000000-0010-0000-0300-00000A000000}" name="202301" dataDxfId="734"/>
    <tableColumn id="11" xr3:uid="{00000000-0010-0000-0300-00000B000000}" name="202302" dataDxfId="733"/>
    <tableColumn id="12" xr3:uid="{00000000-0010-0000-0300-00000C000000}" name="202303" dataDxfId="732"/>
    <tableColumn id="13" xr3:uid="{00000000-0010-0000-0300-00000D000000}" name="202304" dataDxfId="731"/>
    <tableColumn id="14" xr3:uid="{00000000-0010-0000-0300-00000E000000}" name="202305" dataDxfId="730"/>
    <tableColumn id="15" xr3:uid="{00000000-0010-0000-0300-00000F000000}" name="202306" dataDxfId="729"/>
    <tableColumn id="16" xr3:uid="{00000000-0010-0000-0300-000010000000}" name="202307" dataDxfId="728"/>
    <tableColumn id="17" xr3:uid="{00000000-0010-0000-0300-000011000000}" name="202308" dataDxfId="727"/>
    <tableColumn id="18" xr3:uid="{00000000-0010-0000-0300-000012000000}" name="202309" dataDxfId="726"/>
    <tableColumn id="19" xr3:uid="{00000000-0010-0000-0300-000013000000}" name="202310" dataDxfId="725"/>
    <tableColumn id="20" xr3:uid="{00000000-0010-0000-0300-000014000000}" name="202311" dataDxfId="724"/>
    <tableColumn id="21" xr3:uid="{00000000-0010-0000-0300-000015000000}" name="202312" dataDxfId="723"/>
    <tableColumn id="22" xr3:uid="{00000000-0010-0000-0300-000016000000}" name="202401" dataDxfId="722"/>
    <tableColumn id="23" xr3:uid="{00000000-0010-0000-0300-000017000000}" name="202402" dataDxfId="721"/>
    <tableColumn id="24" xr3:uid="{00000000-0010-0000-0300-000018000000}" name="202403" dataDxfId="720"/>
    <tableColumn id="25" xr3:uid="{00000000-0010-0000-0300-000019000000}" name="202404" dataDxfId="719"/>
    <tableColumn id="26" xr3:uid="{00000000-0010-0000-0300-00001A000000}" name="202405" dataDxfId="718"/>
    <tableColumn id="27" xr3:uid="{00000000-0010-0000-0300-00001B000000}" name="202406" dataDxfId="717"/>
    <tableColumn id="28" xr3:uid="{00000000-0010-0000-0300-00001C000000}" name="202407" dataDxfId="716"/>
    <tableColumn id="29" xr3:uid="{00000000-0010-0000-0300-00001D000000}" name="202408" dataDxfId="715"/>
    <tableColumn id="30" xr3:uid="{00000000-0010-0000-0300-00001E000000}" name="202409" dataDxfId="714"/>
    <tableColumn id="31" xr3:uid="{00000000-0010-0000-0300-00001F000000}" name="202410" dataDxfId="713"/>
    <tableColumn id="32" xr3:uid="{00000000-0010-0000-0300-000020000000}" name="202411" dataDxfId="712"/>
    <tableColumn id="33" xr3:uid="{00000000-0010-0000-0300-000021000000}" name="202412" dataDxfId="711"/>
    <tableColumn id="34" xr3:uid="{00000000-0010-0000-0300-000022000000}" name="202501" dataDxfId="710"/>
    <tableColumn id="35" xr3:uid="{00000000-0010-0000-0300-000023000000}" name="202502" dataDxfId="709"/>
    <tableColumn id="36" xr3:uid="{00000000-0010-0000-0300-000024000000}" name="202503" dataDxfId="708"/>
    <tableColumn id="37" xr3:uid="{00000000-0010-0000-0300-000025000000}" name="202504" dataDxfId="707"/>
    <tableColumn id="38" xr3:uid="{00000000-0010-0000-0300-000026000000}" name="202505" dataDxfId="706"/>
    <tableColumn id="39" xr3:uid="{00000000-0010-0000-0300-000027000000}" name="202506" dataDxfId="705"/>
    <tableColumn id="40" xr3:uid="{00000000-0010-0000-0300-000028000000}" name="202507" dataDxfId="704"/>
    <tableColumn id="41" xr3:uid="{00000000-0010-0000-0300-000029000000}" name="202508" dataDxfId="703"/>
    <tableColumn id="42" xr3:uid="{00000000-0010-0000-0300-00002A000000}" name="202509" dataDxfId="702"/>
    <tableColumn id="43" xr3:uid="{00000000-0010-0000-0300-00002B000000}" name="202510" dataDxfId="701"/>
    <tableColumn id="44" xr3:uid="{00000000-0010-0000-0300-00002C000000}" name="202511" dataDxfId="700"/>
    <tableColumn id="45" xr3:uid="{00000000-0010-0000-0300-00002D000000}" name="202512" dataDxfId="699"/>
    <tableColumn id="46" xr3:uid="{00000000-0010-0000-0300-00002E000000}" name="202601" dataDxfId="698"/>
    <tableColumn id="47" xr3:uid="{00000000-0010-0000-0300-00002F000000}" name="202602" dataDxfId="697"/>
    <tableColumn id="48" xr3:uid="{00000000-0010-0000-0300-000030000000}" name="202603" dataDxfId="696"/>
    <tableColumn id="49" xr3:uid="{00000000-0010-0000-0300-000031000000}" name="202604" dataDxfId="695"/>
    <tableColumn id="50" xr3:uid="{00000000-0010-0000-0300-000032000000}" name="202605" dataDxfId="694"/>
    <tableColumn id="51" xr3:uid="{00000000-0010-0000-0300-000033000000}" name="202606" dataDxfId="693"/>
    <tableColumn id="52" xr3:uid="{00000000-0010-0000-0300-000034000000}" name="202607" dataDxfId="692"/>
    <tableColumn id="53" xr3:uid="{00000000-0010-0000-0300-000035000000}" name="202608" dataDxfId="691"/>
    <tableColumn id="54" xr3:uid="{00000000-0010-0000-0300-000036000000}" name="202609" dataDxfId="690"/>
    <tableColumn id="55" xr3:uid="{00000000-0010-0000-0300-000037000000}" name="202610" dataDxfId="689"/>
    <tableColumn id="56" xr3:uid="{00000000-0010-0000-0300-000038000000}" name="202611" dataDxfId="688"/>
    <tableColumn id="57" xr3:uid="{00000000-0010-0000-0300-000039000000}" name="202612" dataDxfId="687"/>
    <tableColumn id="58" xr3:uid="{00000000-0010-0000-0300-00003A000000}" name="_8" dataDxfId="686"/>
    <tableColumn id="59" xr3:uid="{00000000-0010-0000-0300-00003B000000}" name="_9" dataDxfId="685"/>
    <tableColumn id="60" xr3:uid="{00000000-0010-0000-0300-00003C000000}" name="_10" dataDxfId="684"/>
    <tableColumn id="61" xr3:uid="{00000000-0010-0000-0300-00003D000000}" name="_11" dataDxfId="683"/>
    <tableColumn id="62" xr3:uid="{00000000-0010-0000-0300-00003E000000}" name="_12" dataDxfId="682"/>
    <tableColumn id="63" xr3:uid="{00000000-0010-0000-0300-00003F000000}" name="_13" dataDxfId="681"/>
    <tableColumn id="64" xr3:uid="{00000000-0010-0000-0300-000040000000}" name="_14" dataDxfId="680"/>
    <tableColumn id="65" xr3:uid="{00000000-0010-0000-0300-000041000000}" name="_15" dataDxfId="679"/>
    <tableColumn id="66" xr3:uid="{00000000-0010-0000-0300-000042000000}" name="_16" dataDxfId="678"/>
    <tableColumn id="67" xr3:uid="{00000000-0010-0000-0300-000043000000}" name="_17" dataDxfId="677"/>
    <tableColumn id="68" xr3:uid="{00000000-0010-0000-0300-000044000000}" name="_18" dataDxfId="676"/>
    <tableColumn id="69" xr3:uid="{00000000-0010-0000-0300-000045000000}" name="_19" dataDxfId="675"/>
    <tableColumn id="70" xr3:uid="{00000000-0010-0000-0300-000046000000}" name="_20" dataDxfId="674"/>
    <tableColumn id="71" xr3:uid="{00000000-0010-0000-0300-000047000000}" name="_21" dataDxfId="673"/>
    <tableColumn id="72" xr3:uid="{00000000-0010-0000-0300-000048000000}" name="_22" dataDxfId="672"/>
    <tableColumn id="73" xr3:uid="{00000000-0010-0000-0300-000049000000}" name="_23" dataDxfId="671"/>
    <tableColumn id="74" xr3:uid="{00000000-0010-0000-0300-00004A000000}" name="_24" dataDxfId="670"/>
    <tableColumn id="75" xr3:uid="{00000000-0010-0000-0300-00004B000000}" name="_25" dataDxfId="669"/>
    <tableColumn id="76" xr3:uid="{00000000-0010-0000-0300-00004C000000}" name="_26" dataDxfId="668"/>
    <tableColumn id="77" xr3:uid="{00000000-0010-0000-0300-00004D000000}" name="_27" dataDxfId="667"/>
    <tableColumn id="78" xr3:uid="{00000000-0010-0000-0300-00004E000000}" name="_28" dataDxfId="666"/>
    <tableColumn id="79" xr3:uid="{00000000-0010-0000-0300-00004F000000}" name="_29" dataDxfId="665"/>
    <tableColumn id="80" xr3:uid="{00000000-0010-0000-0300-000050000000}" name="_30" dataDxfId="664"/>
    <tableColumn id="81" xr3:uid="{00000000-0010-0000-0300-000051000000}" name="_31" dataDxfId="663"/>
    <tableColumn id="82" xr3:uid="{00000000-0010-0000-0300-000052000000}" name="_32" dataDxfId="662"/>
    <tableColumn id="83" xr3:uid="{00000000-0010-0000-0300-000053000000}" name="_33" dataDxfId="661"/>
    <tableColumn id="84" xr3:uid="{00000000-0010-0000-0300-000054000000}" name="_34" dataDxfId="660"/>
    <tableColumn id="85" xr3:uid="{00000000-0010-0000-0300-000055000000}" name="_35" dataDxfId="659"/>
    <tableColumn id="86" xr3:uid="{00000000-0010-0000-0300-000056000000}" name="_36" dataDxfId="658"/>
    <tableColumn id="87" xr3:uid="{00000000-0010-0000-0300-000057000000}" name="_37" dataDxfId="657"/>
    <tableColumn id="88" xr3:uid="{00000000-0010-0000-0300-000058000000}" name="_38" dataDxfId="656"/>
    <tableColumn id="89" xr3:uid="{00000000-0010-0000-0300-000059000000}" name="_39" dataDxfId="655"/>
    <tableColumn id="90" xr3:uid="{00000000-0010-0000-0300-00005A000000}" name="_40" dataDxfId="654"/>
    <tableColumn id="91" xr3:uid="{00000000-0010-0000-0300-00005B000000}" name="_41" dataDxfId="653"/>
    <tableColumn id="92" xr3:uid="{00000000-0010-0000-0300-00005C000000}" name="_42" dataDxfId="652"/>
    <tableColumn id="93" xr3:uid="{00000000-0010-0000-0300-00005D000000}" name="_43" dataDxfId="651"/>
    <tableColumn id="94" xr3:uid="{00000000-0010-0000-0300-00005E000000}" name="_44" dataDxfId="650"/>
    <tableColumn id="95" xr3:uid="{00000000-0010-0000-0300-00005F000000}" name="_45" dataDxfId="649"/>
    <tableColumn id="96" xr3:uid="{00000000-0010-0000-0300-000060000000}" name="_46" dataDxfId="648"/>
    <tableColumn id="97" xr3:uid="{00000000-0010-0000-0300-000061000000}" name="_47" dataDxfId="647"/>
    <tableColumn id="98" xr3:uid="{00000000-0010-0000-0300-000062000000}" name="_48" dataDxfId="646"/>
    <tableColumn id="99" xr3:uid="{00000000-0010-0000-0300-000063000000}" name="_49" dataDxfId="645"/>
    <tableColumn id="100" xr3:uid="{00000000-0010-0000-0300-000064000000}" name="_50" dataDxfId="644"/>
    <tableColumn id="101" xr3:uid="{00000000-0010-0000-0300-000065000000}" name="_51" dataDxfId="643"/>
    <tableColumn id="102" xr3:uid="{00000000-0010-0000-0300-000066000000}" name="_52" dataDxfId="642"/>
    <tableColumn id="103" xr3:uid="{00000000-0010-0000-0300-000067000000}" name="_53" dataDxfId="641"/>
    <tableColumn id="104" xr3:uid="{00000000-0010-0000-0300-000068000000}" name="_54" dataDxfId="640"/>
    <tableColumn id="105" xr3:uid="{00000000-0010-0000-0300-000069000000}" name="_55" dataDxfId="639"/>
    <tableColumn id="106" xr3:uid="{00000000-0010-0000-0300-00006A000000}" name="_56" dataDxfId="638"/>
    <tableColumn id="107" xr3:uid="{00000000-0010-0000-0300-00006B000000}" name="_57" dataDxfId="637"/>
    <tableColumn id="108" xr3:uid="{00000000-0010-0000-0300-00006C000000}" name="_58" dataDxfId="636"/>
    <tableColumn id="109" xr3:uid="{00000000-0010-0000-0300-00006D000000}" name="_59" dataDxfId="635"/>
    <tableColumn id="110" xr3:uid="{00000000-0010-0000-0300-00006E000000}" name="_60" dataDxfId="634"/>
    <tableColumn id="111" xr3:uid="{00000000-0010-0000-0300-00006F000000}" name="_61" dataDxfId="633"/>
    <tableColumn id="112" xr3:uid="{00000000-0010-0000-0300-000070000000}" name="_62" dataDxfId="632"/>
    <tableColumn id="113" xr3:uid="{00000000-0010-0000-0300-000071000000}" name="_63" dataDxfId="631"/>
    <tableColumn id="114" xr3:uid="{00000000-0010-0000-0300-000072000000}" name="_64" dataDxfId="630"/>
    <tableColumn id="115" xr3:uid="{00000000-0010-0000-0300-000073000000}" name="_65" dataDxfId="629"/>
    <tableColumn id="116" xr3:uid="{00000000-0010-0000-0300-000074000000}" name="_66" dataDxfId="628"/>
    <tableColumn id="117" xr3:uid="{00000000-0010-0000-0300-000075000000}" name="_67" dataDxfId="627"/>
    <tableColumn id="118" xr3:uid="{00000000-0010-0000-0300-000076000000}" name="_68" dataDxfId="626"/>
    <tableColumn id="119" xr3:uid="{00000000-0010-0000-0300-000077000000}" name="_69" dataDxfId="625"/>
    <tableColumn id="120" xr3:uid="{00000000-0010-0000-0300-000078000000}" name="_70" dataDxfId="624"/>
    <tableColumn id="121" xr3:uid="{00000000-0010-0000-0300-000079000000}" name="_71" dataDxfId="623"/>
    <tableColumn id="122" xr3:uid="{00000000-0010-0000-0300-00007A000000}" name="_72" dataDxfId="622"/>
    <tableColumn id="123" xr3:uid="{00000000-0010-0000-0300-00007B000000}" name="_73" dataDxfId="621"/>
    <tableColumn id="124" xr3:uid="{00000000-0010-0000-0300-00007C000000}" name="_74" dataDxfId="620"/>
    <tableColumn id="125" xr3:uid="{00000000-0010-0000-0300-00007D000000}" name="_75" dataDxfId="619"/>
    <tableColumn id="126" xr3:uid="{00000000-0010-0000-0300-00007E000000}" name="_76" dataDxfId="618"/>
    <tableColumn id="127" xr3:uid="{00000000-0010-0000-0300-00007F000000}" name="_77" dataDxfId="617"/>
    <tableColumn id="128" xr3:uid="{00000000-0010-0000-0300-000080000000}" name="_78" dataDxfId="616"/>
    <tableColumn id="129" xr3:uid="{00000000-0010-0000-0300-000081000000}" name="_79" dataDxfId="615"/>
    <tableColumn id="130" xr3:uid="{00000000-0010-0000-0300-000082000000}" name="_80" dataDxfId="614"/>
    <tableColumn id="131" xr3:uid="{00000000-0010-0000-0300-000083000000}" name="_81" dataDxfId="613"/>
    <tableColumn id="132" xr3:uid="{00000000-0010-0000-0300-000084000000}" name="_82" dataDxfId="612"/>
    <tableColumn id="133" xr3:uid="{00000000-0010-0000-0300-000085000000}" name="_83" dataDxfId="611"/>
    <tableColumn id="134" xr3:uid="{00000000-0010-0000-0300-000086000000}" name="_84" dataDxfId="610"/>
    <tableColumn id="135" xr3:uid="{00000000-0010-0000-0300-000087000000}" name="_85" dataDxfId="609"/>
    <tableColumn id="136" xr3:uid="{00000000-0010-0000-0300-000088000000}" name="_86" dataDxfId="608"/>
    <tableColumn id="137" xr3:uid="{00000000-0010-0000-0300-000089000000}" name="_87" dataDxfId="607"/>
    <tableColumn id="138" xr3:uid="{00000000-0010-0000-0300-00008A000000}" name="_88" dataDxfId="606"/>
    <tableColumn id="139" xr3:uid="{00000000-0010-0000-0300-00008B000000}" name="_89" dataDxfId="605"/>
    <tableColumn id="140" xr3:uid="{00000000-0010-0000-0300-00008C000000}" name="_90" dataDxfId="604"/>
    <tableColumn id="141" xr3:uid="{00000000-0010-0000-0300-00008D000000}" name="_91" dataDxfId="603"/>
    <tableColumn id="142" xr3:uid="{00000000-0010-0000-0300-00008E000000}" name="_92" dataDxfId="602"/>
    <tableColumn id="143" xr3:uid="{00000000-0010-0000-0300-00008F000000}" name="_93" dataDxfId="601"/>
    <tableColumn id="144" xr3:uid="{00000000-0010-0000-0300-000090000000}" name="_94" dataDxfId="600"/>
    <tableColumn id="145" xr3:uid="{00000000-0010-0000-0300-000091000000}" name="_95" dataDxfId="599"/>
    <tableColumn id="146" xr3:uid="{00000000-0010-0000-0300-000092000000}" name="_96" dataDxfId="598"/>
    <tableColumn id="147" xr3:uid="{00000000-0010-0000-0300-000093000000}" name="_97" dataDxfId="597"/>
    <tableColumn id="148" xr3:uid="{00000000-0010-0000-0300-000094000000}" name="_98" dataDxfId="596"/>
    <tableColumn id="149" xr3:uid="{00000000-0010-0000-0300-000095000000}" name="_99" dataDxfId="595"/>
    <tableColumn id="150" xr3:uid="{00000000-0010-0000-0300-000096000000}" name="_100" dataDxfId="594"/>
    <tableColumn id="151" xr3:uid="{00000000-0010-0000-0300-000097000000}" name="_101" dataDxfId="593"/>
    <tableColumn id="152" xr3:uid="{00000000-0010-0000-0300-000098000000}" name="_102" dataDxfId="592"/>
    <tableColumn id="153" xr3:uid="{00000000-0010-0000-0300-000099000000}" name="_103" dataDxfId="591"/>
    <tableColumn id="154" xr3:uid="{00000000-0010-0000-0300-00009A000000}" name="_104" dataDxfId="590"/>
    <tableColumn id="155" xr3:uid="{00000000-0010-0000-0300-00009B000000}" name="_105" dataDxfId="589"/>
    <tableColumn id="156" xr3:uid="{00000000-0010-0000-0300-00009C000000}" name="_106" dataDxfId="588"/>
    <tableColumn id="157" xr3:uid="{00000000-0010-0000-0300-00009D000000}" name="_107" dataDxfId="587"/>
    <tableColumn id="158" xr3:uid="{00000000-0010-0000-0300-00009E000000}" name="_108" dataDxfId="586"/>
    <tableColumn id="159" xr3:uid="{00000000-0010-0000-0300-00009F000000}" name="_109" dataDxfId="585"/>
    <tableColumn id="160" xr3:uid="{00000000-0010-0000-0300-0000A0000000}" name="_110" dataDxfId="584"/>
    <tableColumn id="161" xr3:uid="{00000000-0010-0000-0300-0000A1000000}" name="_111" dataDxfId="583"/>
    <tableColumn id="162" xr3:uid="{00000000-0010-0000-0300-0000A2000000}" name="_112" dataDxfId="582"/>
    <tableColumn id="163" xr3:uid="{00000000-0010-0000-0300-0000A3000000}" name="_113" dataDxfId="581"/>
    <tableColumn id="164" xr3:uid="{00000000-0010-0000-0300-0000A4000000}" name="_114" dataDxfId="580"/>
    <tableColumn id="165" xr3:uid="{00000000-0010-0000-0300-0000A5000000}" name="_115" dataDxfId="579"/>
    <tableColumn id="166" xr3:uid="{00000000-0010-0000-0300-0000A6000000}" name="_116" dataDxfId="578"/>
    <tableColumn id="167" xr3:uid="{00000000-0010-0000-0300-0000A7000000}" name="_117" dataDxfId="577"/>
    <tableColumn id="168" xr3:uid="{00000000-0010-0000-0300-0000A8000000}" name="_118" dataDxfId="576"/>
    <tableColumn id="169" xr3:uid="{00000000-0010-0000-0300-0000A9000000}" name="_119" dataDxfId="575"/>
    <tableColumn id="170" xr3:uid="{00000000-0010-0000-0300-0000AA000000}" name="_120" dataDxfId="574"/>
    <tableColumn id="171" xr3:uid="{00000000-0010-0000-0300-0000AB000000}" name="_121" dataDxfId="573"/>
    <tableColumn id="172" xr3:uid="{00000000-0010-0000-0300-0000AC000000}" name="_122" dataDxfId="572"/>
    <tableColumn id="173" xr3:uid="{00000000-0010-0000-0300-0000AD000000}" name="_123" dataDxfId="571"/>
    <tableColumn id="174" xr3:uid="{00000000-0010-0000-0300-0000AE000000}" name="_124" dataDxfId="570"/>
    <tableColumn id="175" xr3:uid="{00000000-0010-0000-0300-0000AF000000}" name="_125" dataDxfId="569"/>
    <tableColumn id="176" xr3:uid="{00000000-0010-0000-0300-0000B0000000}" name="_126" dataDxfId="568"/>
    <tableColumn id="177" xr3:uid="{00000000-0010-0000-0300-0000B1000000}" name="_127" dataDxfId="567"/>
    <tableColumn id="178" xr3:uid="{00000000-0010-0000-0300-0000B2000000}" name="_128" dataDxfId="566"/>
    <tableColumn id="179" xr3:uid="{00000000-0010-0000-0300-0000B3000000}" name="_129" dataDxfId="565"/>
    <tableColumn id="180" xr3:uid="{00000000-0010-0000-0300-0000B4000000}" name="_130" dataDxfId="564"/>
    <tableColumn id="181" xr3:uid="{00000000-0010-0000-0300-0000B5000000}" name="_131" dataDxfId="563"/>
    <tableColumn id="182" xr3:uid="{00000000-0010-0000-0300-0000B6000000}" name="_132" dataDxfId="562"/>
    <tableColumn id="183" xr3:uid="{00000000-0010-0000-0300-0000B7000000}" name="_133" dataDxfId="561"/>
    <tableColumn id="184" xr3:uid="{00000000-0010-0000-0300-0000B8000000}" name="_134" dataDxfId="560"/>
    <tableColumn id="185" xr3:uid="{00000000-0010-0000-0300-0000B9000000}" name="_135" dataDxfId="559"/>
    <tableColumn id="186" xr3:uid="{00000000-0010-0000-0300-0000BA000000}" name="_136" dataDxfId="558"/>
    <tableColumn id="187" xr3:uid="{00000000-0010-0000-0300-0000BB000000}" name="_137" dataDxfId="557"/>
    <tableColumn id="188" xr3:uid="{00000000-0010-0000-0300-0000BC000000}" name="_138" dataDxfId="556"/>
    <tableColumn id="189" xr3:uid="{00000000-0010-0000-0300-0000BD000000}" name="_139" dataDxfId="555"/>
    <tableColumn id="190" xr3:uid="{00000000-0010-0000-0300-0000BE000000}" name="_140" dataDxfId="554"/>
    <tableColumn id="191" xr3:uid="{00000000-0010-0000-0300-0000BF000000}" name="_141" dataDxfId="553"/>
    <tableColumn id="192" xr3:uid="{00000000-0010-0000-0300-0000C0000000}" name="_142" dataDxfId="552"/>
    <tableColumn id="193" xr3:uid="{00000000-0010-0000-0300-0000C1000000}" name="_143" dataDxfId="551"/>
    <tableColumn id="194" xr3:uid="{00000000-0010-0000-0300-0000C2000000}" name="_144" dataDxfId="550"/>
    <tableColumn id="195" xr3:uid="{00000000-0010-0000-0300-0000C3000000}" name="_145" dataDxfId="549"/>
    <tableColumn id="196" xr3:uid="{00000000-0010-0000-0300-0000C4000000}" name="_146" dataDxfId="548"/>
    <tableColumn id="197" xr3:uid="{00000000-0010-0000-0300-0000C5000000}" name="_147" dataDxfId="547"/>
    <tableColumn id="198" xr3:uid="{00000000-0010-0000-0300-0000C6000000}" name="_148" dataDxfId="546"/>
    <tableColumn id="199" xr3:uid="{00000000-0010-0000-0300-0000C7000000}" name="_149" dataDxfId="545"/>
    <tableColumn id="200" xr3:uid="{00000000-0010-0000-0300-0000C8000000}" name="_150" dataDxfId="544"/>
    <tableColumn id="201" xr3:uid="{00000000-0010-0000-0300-0000C9000000}" name="_151" dataDxfId="543"/>
    <tableColumn id="202" xr3:uid="{00000000-0010-0000-0300-0000CA000000}" name="_152" dataDxfId="542"/>
    <tableColumn id="203" xr3:uid="{00000000-0010-0000-0300-0000CB000000}" name="_153" dataDxfId="541"/>
    <tableColumn id="204" xr3:uid="{00000000-0010-0000-0300-0000CC000000}" name="_154" dataDxfId="540"/>
    <tableColumn id="205" xr3:uid="{00000000-0010-0000-0300-0000CD000000}" name="_155" dataDxfId="539"/>
    <tableColumn id="206" xr3:uid="{00000000-0010-0000-0300-0000CE000000}" name="_156" dataDxfId="538"/>
    <tableColumn id="207" xr3:uid="{00000000-0010-0000-0300-0000CF000000}" name="_157" dataDxfId="537"/>
    <tableColumn id="208" xr3:uid="{00000000-0010-0000-0300-0000D0000000}" name="_158" dataDxfId="536"/>
    <tableColumn id="209" xr3:uid="{00000000-0010-0000-0300-0000D1000000}" name="_159" dataDxfId="535"/>
    <tableColumn id="210" xr3:uid="{00000000-0010-0000-0300-0000D2000000}" name="_160" dataDxfId="53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3" dataDxfId="532">
  <autoFilter ref="A3:GV145" xr:uid="{00000000-0009-0000-0100-000005000000}"/>
  <tableColumns count="204">
    <tableColumn id="1" xr3:uid="{00000000-0010-0000-0400-000001000000}" name="RECEITAS" dataDxfId="531"/>
    <tableColumn id="2" xr3:uid="{00000000-0010-0000-0400-000002000000}" name="Column1" dataDxfId="530"/>
    <tableColumn id="3" xr3:uid="{00000000-0010-0000-0400-000003000000}" name="_1" dataDxfId="529"/>
    <tableColumn id="10" xr3:uid="{00000000-0010-0000-0400-00000A000000}" name="202301" dataDxfId="528" dataCellStyle="Vírgula"/>
    <tableColumn id="11" xr3:uid="{00000000-0010-0000-0400-00000B000000}" name="202302" dataDxfId="527" dataCellStyle="Vírgula"/>
    <tableColumn id="12" xr3:uid="{00000000-0010-0000-0400-00000C000000}" name="202303" dataDxfId="526" dataCellStyle="Vírgula"/>
    <tableColumn id="13" xr3:uid="{00000000-0010-0000-0400-00000D000000}" name="202304" dataDxfId="525" dataCellStyle="Vírgula"/>
    <tableColumn id="14" xr3:uid="{00000000-0010-0000-0400-00000E000000}" name="202305" dataDxfId="524" dataCellStyle="Vírgula"/>
    <tableColumn id="15" xr3:uid="{00000000-0010-0000-0400-00000F000000}" name="202306" dataDxfId="523" dataCellStyle="Vírgula"/>
    <tableColumn id="16" xr3:uid="{00000000-0010-0000-0400-000010000000}" name="202307" dataDxfId="522" dataCellStyle="Vírgula"/>
    <tableColumn id="17" xr3:uid="{00000000-0010-0000-0400-000011000000}" name="202308" dataDxfId="521" dataCellStyle="Vírgula"/>
    <tableColumn id="18" xr3:uid="{00000000-0010-0000-0400-000012000000}" name="202309" dataDxfId="520" dataCellStyle="Vírgula"/>
    <tableColumn id="19" xr3:uid="{00000000-0010-0000-0400-000013000000}" name="202310" dataDxfId="519" dataCellStyle="Vírgula"/>
    <tableColumn id="20" xr3:uid="{00000000-0010-0000-0400-000014000000}" name="202311" dataDxfId="518" dataCellStyle="Vírgula"/>
    <tableColumn id="21" xr3:uid="{00000000-0010-0000-0400-000015000000}" name="202312" dataDxfId="517" dataCellStyle="Vírgula"/>
    <tableColumn id="22" xr3:uid="{00000000-0010-0000-0400-000016000000}" name="202401" dataDxfId="516" dataCellStyle="Vírgula"/>
    <tableColumn id="23" xr3:uid="{00000000-0010-0000-0400-000017000000}" name="202402" dataDxfId="515" dataCellStyle="Vírgula"/>
    <tableColumn id="24" xr3:uid="{00000000-0010-0000-0400-000018000000}" name="202403" dataDxfId="514" dataCellStyle="Vírgula"/>
    <tableColumn id="25" xr3:uid="{00000000-0010-0000-0400-000019000000}" name="202404" dataDxfId="513" dataCellStyle="Vírgula"/>
    <tableColumn id="26" xr3:uid="{00000000-0010-0000-0400-00001A000000}" name="202405" dataDxfId="512" dataCellStyle="Vírgula"/>
    <tableColumn id="27" xr3:uid="{00000000-0010-0000-0400-00001B000000}" name="202406" dataDxfId="511" dataCellStyle="Vírgula"/>
    <tableColumn id="28" xr3:uid="{00000000-0010-0000-0400-00001C000000}" name="202407" dataDxfId="510" dataCellStyle="Vírgula"/>
    <tableColumn id="29" xr3:uid="{00000000-0010-0000-0400-00001D000000}" name="202408" dataDxfId="509" dataCellStyle="Vírgula"/>
    <tableColumn id="30" xr3:uid="{00000000-0010-0000-0400-00001E000000}" name="202409" dataDxfId="508" dataCellStyle="Vírgula"/>
    <tableColumn id="31" xr3:uid="{00000000-0010-0000-0400-00001F000000}" name="202410" dataDxfId="507" dataCellStyle="Vírgula"/>
    <tableColumn id="32" xr3:uid="{00000000-0010-0000-0400-000020000000}" name="202411" dataDxfId="506" dataCellStyle="Vírgula"/>
    <tableColumn id="33" xr3:uid="{00000000-0010-0000-0400-000021000000}" name="202412" dataDxfId="505" dataCellStyle="Vírgula"/>
    <tableColumn id="34" xr3:uid="{00000000-0010-0000-0400-000022000000}" name="202501" dataDxfId="504" dataCellStyle="Vírgula"/>
    <tableColumn id="35" xr3:uid="{00000000-0010-0000-0400-000023000000}" name="202502" dataDxfId="503" dataCellStyle="Vírgula"/>
    <tableColumn id="36" xr3:uid="{00000000-0010-0000-0400-000024000000}" name="202503" dataDxfId="502" dataCellStyle="Vírgula"/>
    <tableColumn id="37" xr3:uid="{00000000-0010-0000-0400-000025000000}" name="202504" dataDxfId="501" dataCellStyle="Vírgula"/>
    <tableColumn id="38" xr3:uid="{00000000-0010-0000-0400-000026000000}" name="202505" dataDxfId="500" dataCellStyle="Vírgula"/>
    <tableColumn id="39" xr3:uid="{00000000-0010-0000-0400-000027000000}" name="202506" dataDxfId="499" dataCellStyle="Vírgula"/>
    <tableColumn id="40" xr3:uid="{00000000-0010-0000-0400-000028000000}" name="202507" dataDxfId="498" dataCellStyle="Vírgula"/>
    <tableColumn id="41" xr3:uid="{00000000-0010-0000-0400-000029000000}" name="202508" dataDxfId="497" dataCellStyle="Vírgula"/>
    <tableColumn id="42" xr3:uid="{00000000-0010-0000-0400-00002A000000}" name="202509" dataDxfId="496" dataCellStyle="Vírgula"/>
    <tableColumn id="43" xr3:uid="{00000000-0010-0000-0400-00002B000000}" name="202510" dataDxfId="495" dataCellStyle="Vírgula"/>
    <tableColumn id="44" xr3:uid="{00000000-0010-0000-0400-00002C000000}" name="202511" dataDxfId="494" dataCellStyle="Vírgula"/>
    <tableColumn id="45" xr3:uid="{00000000-0010-0000-0400-00002D000000}" name="202512" dataDxfId="493" dataCellStyle="Vírgula"/>
    <tableColumn id="46" xr3:uid="{00000000-0010-0000-0400-00002E000000}" name="202601" dataDxfId="492" dataCellStyle="Vírgula"/>
    <tableColumn id="47" xr3:uid="{00000000-0010-0000-0400-00002F000000}" name="202602" dataDxfId="491" dataCellStyle="Vírgula"/>
    <tableColumn id="48" xr3:uid="{00000000-0010-0000-0400-000030000000}" name="202603" dataDxfId="490" dataCellStyle="Vírgula"/>
    <tableColumn id="49" xr3:uid="{00000000-0010-0000-0400-000031000000}" name="202604" dataDxfId="489" dataCellStyle="Vírgula"/>
    <tableColumn id="50" xr3:uid="{00000000-0010-0000-0400-000032000000}" name="202605" dataDxfId="488" dataCellStyle="Vírgula"/>
    <tableColumn id="51" xr3:uid="{00000000-0010-0000-0400-000033000000}" name="202606" dataDxfId="487" dataCellStyle="Vírgula"/>
    <tableColumn id="52" xr3:uid="{00000000-0010-0000-0400-000034000000}" name="202607" dataDxfId="486" dataCellStyle="Vírgula"/>
    <tableColumn id="53" xr3:uid="{00000000-0010-0000-0400-000035000000}" name="202608" dataDxfId="485" dataCellStyle="Vírgula"/>
    <tableColumn id="54" xr3:uid="{00000000-0010-0000-0400-000036000000}" name="202609" dataDxfId="484" dataCellStyle="Vírgula"/>
    <tableColumn id="55" xr3:uid="{00000000-0010-0000-0400-000037000000}" name="202610" dataDxfId="483" dataCellStyle="Vírgula"/>
    <tableColumn id="56" xr3:uid="{00000000-0010-0000-0400-000038000000}" name="202611" dataDxfId="482" dataCellStyle="Vírgula"/>
    <tableColumn id="57" xr3:uid="{00000000-0010-0000-0400-000039000000}" name="202612" dataDxfId="481" dataCellStyle="Vírgula"/>
    <tableColumn id="58" xr3:uid="{00000000-0010-0000-0400-00003A000000}" name="_8" dataDxfId="480" dataCellStyle="Vírgula"/>
    <tableColumn id="59" xr3:uid="{00000000-0010-0000-0400-00003B000000}" name="_9" dataDxfId="479" dataCellStyle="Vírgula"/>
    <tableColumn id="60" xr3:uid="{00000000-0010-0000-0400-00003C000000}" name="_10" dataDxfId="478" dataCellStyle="Vírgula"/>
    <tableColumn id="61" xr3:uid="{00000000-0010-0000-0400-00003D000000}" name="_11" dataDxfId="477" dataCellStyle="Vírgula"/>
    <tableColumn id="62" xr3:uid="{00000000-0010-0000-0400-00003E000000}" name="_12" dataDxfId="476" dataCellStyle="Vírgula"/>
    <tableColumn id="63" xr3:uid="{00000000-0010-0000-0400-00003F000000}" name="_13" dataDxfId="475" dataCellStyle="Vírgula"/>
    <tableColumn id="64" xr3:uid="{00000000-0010-0000-0400-000040000000}" name="_14" dataDxfId="474" dataCellStyle="Vírgula"/>
    <tableColumn id="65" xr3:uid="{00000000-0010-0000-0400-000041000000}" name="_15" dataDxfId="473" dataCellStyle="Vírgula"/>
    <tableColumn id="66" xr3:uid="{00000000-0010-0000-0400-000042000000}" name="_16" dataDxfId="472" dataCellStyle="Vírgula"/>
    <tableColumn id="67" xr3:uid="{00000000-0010-0000-0400-000043000000}" name="_17" dataDxfId="471" dataCellStyle="Vírgula"/>
    <tableColumn id="68" xr3:uid="{00000000-0010-0000-0400-000044000000}" name="_18" dataDxfId="470" dataCellStyle="Vírgula"/>
    <tableColumn id="69" xr3:uid="{00000000-0010-0000-0400-000045000000}" name="_19" dataDxfId="469" dataCellStyle="Vírgula"/>
    <tableColumn id="70" xr3:uid="{00000000-0010-0000-0400-000046000000}" name="_20" dataDxfId="468" dataCellStyle="Vírgula"/>
    <tableColumn id="71" xr3:uid="{00000000-0010-0000-0400-000047000000}" name="_21" dataDxfId="467" dataCellStyle="Vírgula"/>
    <tableColumn id="72" xr3:uid="{00000000-0010-0000-0400-000048000000}" name="_22" dataDxfId="466" dataCellStyle="Vírgula"/>
    <tableColumn id="73" xr3:uid="{00000000-0010-0000-0400-000049000000}" name="_23" dataDxfId="465" dataCellStyle="Vírgula"/>
    <tableColumn id="74" xr3:uid="{00000000-0010-0000-0400-00004A000000}" name="_24" dataDxfId="464" dataCellStyle="Vírgula"/>
    <tableColumn id="75" xr3:uid="{00000000-0010-0000-0400-00004B000000}" name="_25" dataDxfId="463" dataCellStyle="Vírgula"/>
    <tableColumn id="76" xr3:uid="{00000000-0010-0000-0400-00004C000000}" name="_26" dataDxfId="462" dataCellStyle="Vírgula"/>
    <tableColumn id="77" xr3:uid="{00000000-0010-0000-0400-00004D000000}" name="_27" dataDxfId="461" dataCellStyle="Vírgula"/>
    <tableColumn id="78" xr3:uid="{00000000-0010-0000-0400-00004E000000}" name="_28" dataDxfId="460" dataCellStyle="Vírgula"/>
    <tableColumn id="79" xr3:uid="{00000000-0010-0000-0400-00004F000000}" name="_29" dataDxfId="459" dataCellStyle="Vírgula"/>
    <tableColumn id="80" xr3:uid="{00000000-0010-0000-0400-000050000000}" name="_30" dataDxfId="458" dataCellStyle="Vírgula"/>
    <tableColumn id="81" xr3:uid="{00000000-0010-0000-0400-000051000000}" name="_31" dataDxfId="457" dataCellStyle="Vírgula"/>
    <tableColumn id="82" xr3:uid="{00000000-0010-0000-0400-000052000000}" name="_32" dataDxfId="456" dataCellStyle="Vírgula"/>
    <tableColumn id="83" xr3:uid="{00000000-0010-0000-0400-000053000000}" name="_33" dataDxfId="455" dataCellStyle="Vírgula"/>
    <tableColumn id="84" xr3:uid="{00000000-0010-0000-0400-000054000000}" name="_34" dataDxfId="454" dataCellStyle="Vírgula"/>
    <tableColumn id="85" xr3:uid="{00000000-0010-0000-0400-000055000000}" name="_35" dataDxfId="453" dataCellStyle="Vírgula"/>
    <tableColumn id="86" xr3:uid="{00000000-0010-0000-0400-000056000000}" name="_36" dataDxfId="452" dataCellStyle="Vírgula"/>
    <tableColumn id="87" xr3:uid="{00000000-0010-0000-0400-000057000000}" name="_37" dataDxfId="451" dataCellStyle="Vírgula"/>
    <tableColumn id="88" xr3:uid="{00000000-0010-0000-0400-000058000000}" name="_38" dataDxfId="450" dataCellStyle="Vírgula"/>
    <tableColumn id="89" xr3:uid="{00000000-0010-0000-0400-000059000000}" name="_39" dataDxfId="449" dataCellStyle="Vírgula"/>
    <tableColumn id="90" xr3:uid="{00000000-0010-0000-0400-00005A000000}" name="_40" dataDxfId="448" dataCellStyle="Vírgula"/>
    <tableColumn id="91" xr3:uid="{00000000-0010-0000-0400-00005B000000}" name="_41" dataDxfId="447" dataCellStyle="Vírgula"/>
    <tableColumn id="92" xr3:uid="{00000000-0010-0000-0400-00005C000000}" name="_42" dataDxfId="446" dataCellStyle="Vírgula"/>
    <tableColumn id="93" xr3:uid="{00000000-0010-0000-0400-00005D000000}" name="_43" dataDxfId="445" dataCellStyle="Vírgula"/>
    <tableColumn id="94" xr3:uid="{00000000-0010-0000-0400-00005E000000}" name="_44" dataDxfId="444" dataCellStyle="Vírgula"/>
    <tableColumn id="95" xr3:uid="{00000000-0010-0000-0400-00005F000000}" name="_45" dataDxfId="443" dataCellStyle="Vírgula"/>
    <tableColumn id="96" xr3:uid="{00000000-0010-0000-0400-000060000000}" name="_46" dataDxfId="442" dataCellStyle="Vírgula"/>
    <tableColumn id="97" xr3:uid="{00000000-0010-0000-0400-000061000000}" name="_47" dataDxfId="441" dataCellStyle="Vírgula"/>
    <tableColumn id="98" xr3:uid="{00000000-0010-0000-0400-000062000000}" name="_48" dataDxfId="440" dataCellStyle="Vírgula"/>
    <tableColumn id="99" xr3:uid="{00000000-0010-0000-0400-000063000000}" name="_49" dataDxfId="439" dataCellStyle="Vírgula"/>
    <tableColumn id="100" xr3:uid="{00000000-0010-0000-0400-000064000000}" name="_50" dataDxfId="438" dataCellStyle="Vírgula"/>
    <tableColumn id="101" xr3:uid="{00000000-0010-0000-0400-000065000000}" name="_51" dataDxfId="437" dataCellStyle="Vírgula"/>
    <tableColumn id="102" xr3:uid="{00000000-0010-0000-0400-000066000000}" name="_52" dataDxfId="436" dataCellStyle="Vírgula"/>
    <tableColumn id="103" xr3:uid="{00000000-0010-0000-0400-000067000000}" name="_53" dataDxfId="435" dataCellStyle="Vírgula"/>
    <tableColumn id="104" xr3:uid="{00000000-0010-0000-0400-000068000000}" name="_54" dataDxfId="434" dataCellStyle="Vírgula"/>
    <tableColumn id="105" xr3:uid="{00000000-0010-0000-0400-000069000000}" name="_55" dataDxfId="433" dataCellStyle="Vírgula"/>
    <tableColumn id="106" xr3:uid="{00000000-0010-0000-0400-00006A000000}" name="_56" dataDxfId="432" dataCellStyle="Vírgula"/>
    <tableColumn id="107" xr3:uid="{00000000-0010-0000-0400-00006B000000}" name="_57" dataDxfId="431" dataCellStyle="Vírgula"/>
    <tableColumn id="108" xr3:uid="{00000000-0010-0000-0400-00006C000000}" name="_58" dataDxfId="430" dataCellStyle="Vírgula"/>
    <tableColumn id="109" xr3:uid="{00000000-0010-0000-0400-00006D000000}" name="_59" dataDxfId="429" dataCellStyle="Vírgula"/>
    <tableColumn id="110" xr3:uid="{00000000-0010-0000-0400-00006E000000}" name="_60" dataDxfId="428" dataCellStyle="Vírgula"/>
    <tableColumn id="111" xr3:uid="{00000000-0010-0000-0400-00006F000000}" name="_61" dataDxfId="427" dataCellStyle="Vírgula"/>
    <tableColumn id="112" xr3:uid="{00000000-0010-0000-0400-000070000000}" name="_62" dataDxfId="426" dataCellStyle="Vírgula"/>
    <tableColumn id="113" xr3:uid="{00000000-0010-0000-0400-000071000000}" name="_63" dataDxfId="425" dataCellStyle="Vírgula"/>
    <tableColumn id="114" xr3:uid="{00000000-0010-0000-0400-000072000000}" name="_64" dataDxfId="424" dataCellStyle="Vírgula"/>
    <tableColumn id="115" xr3:uid="{00000000-0010-0000-0400-000073000000}" name="_65" dataDxfId="423" dataCellStyle="Vírgula"/>
    <tableColumn id="116" xr3:uid="{00000000-0010-0000-0400-000074000000}" name="_66" dataDxfId="422" dataCellStyle="Vírgula"/>
    <tableColumn id="117" xr3:uid="{00000000-0010-0000-0400-000075000000}" name="_67" dataDxfId="421" dataCellStyle="Vírgula"/>
    <tableColumn id="118" xr3:uid="{00000000-0010-0000-0400-000076000000}" name="_68" dataDxfId="420" dataCellStyle="Vírgula"/>
    <tableColumn id="119" xr3:uid="{00000000-0010-0000-0400-000077000000}" name="_69" dataDxfId="419" dataCellStyle="Vírgula"/>
    <tableColumn id="120" xr3:uid="{00000000-0010-0000-0400-000078000000}" name="_70" dataDxfId="418" dataCellStyle="Vírgula"/>
    <tableColumn id="121" xr3:uid="{00000000-0010-0000-0400-000079000000}" name="_71" dataDxfId="417" dataCellStyle="Vírgula"/>
    <tableColumn id="122" xr3:uid="{00000000-0010-0000-0400-00007A000000}" name="_72" dataDxfId="416" dataCellStyle="Vírgula"/>
    <tableColumn id="123" xr3:uid="{00000000-0010-0000-0400-00007B000000}" name="_73" dataDxfId="415" dataCellStyle="Vírgula"/>
    <tableColumn id="124" xr3:uid="{00000000-0010-0000-0400-00007C000000}" name="_74" dataDxfId="414" dataCellStyle="Vírgula"/>
    <tableColumn id="125" xr3:uid="{00000000-0010-0000-0400-00007D000000}" name="_75" dataDxfId="413" dataCellStyle="Vírgula"/>
    <tableColumn id="126" xr3:uid="{00000000-0010-0000-0400-00007E000000}" name="_76" dataDxfId="412" dataCellStyle="Vírgula"/>
    <tableColumn id="127" xr3:uid="{00000000-0010-0000-0400-00007F000000}" name="_77" dataDxfId="411" dataCellStyle="Vírgula"/>
    <tableColumn id="128" xr3:uid="{00000000-0010-0000-0400-000080000000}" name="_78" dataDxfId="410" dataCellStyle="Vírgula"/>
    <tableColumn id="129" xr3:uid="{00000000-0010-0000-0400-000081000000}" name="_79" dataDxfId="409" dataCellStyle="Vírgula"/>
    <tableColumn id="130" xr3:uid="{00000000-0010-0000-0400-000082000000}" name="_80" dataDxfId="408" dataCellStyle="Vírgula"/>
    <tableColumn id="131" xr3:uid="{00000000-0010-0000-0400-000083000000}" name="_81" dataDxfId="407" dataCellStyle="Vírgula"/>
    <tableColumn id="132" xr3:uid="{00000000-0010-0000-0400-000084000000}" name="_82" dataDxfId="406" dataCellStyle="Vírgula"/>
    <tableColumn id="133" xr3:uid="{00000000-0010-0000-0400-000085000000}" name="_83" dataDxfId="405" dataCellStyle="Vírgula"/>
    <tableColumn id="134" xr3:uid="{00000000-0010-0000-0400-000086000000}" name="_84" dataDxfId="404" dataCellStyle="Vírgula"/>
    <tableColumn id="135" xr3:uid="{00000000-0010-0000-0400-000087000000}" name="_85" dataDxfId="403" dataCellStyle="Vírgula"/>
    <tableColumn id="136" xr3:uid="{00000000-0010-0000-0400-000088000000}" name="_86" dataDxfId="402" dataCellStyle="Vírgula"/>
    <tableColumn id="137" xr3:uid="{00000000-0010-0000-0400-000089000000}" name="_87" dataDxfId="401" dataCellStyle="Vírgula"/>
    <tableColumn id="138" xr3:uid="{00000000-0010-0000-0400-00008A000000}" name="_88" dataDxfId="400" dataCellStyle="Vírgula"/>
    <tableColumn id="139" xr3:uid="{00000000-0010-0000-0400-00008B000000}" name="_89" dataDxfId="399" dataCellStyle="Vírgula"/>
    <tableColumn id="140" xr3:uid="{00000000-0010-0000-0400-00008C000000}" name="_90" dataDxfId="398" dataCellStyle="Vírgula"/>
    <tableColumn id="141" xr3:uid="{00000000-0010-0000-0400-00008D000000}" name="_91" dataDxfId="397" dataCellStyle="Vírgula"/>
    <tableColumn id="142" xr3:uid="{00000000-0010-0000-0400-00008E000000}" name="_92" dataDxfId="396" dataCellStyle="Vírgula"/>
    <tableColumn id="143" xr3:uid="{00000000-0010-0000-0400-00008F000000}" name="_93" dataDxfId="395" dataCellStyle="Vírgula"/>
    <tableColumn id="144" xr3:uid="{00000000-0010-0000-0400-000090000000}" name="_94" dataDxfId="394" dataCellStyle="Vírgula"/>
    <tableColumn id="145" xr3:uid="{00000000-0010-0000-0400-000091000000}" name="_95" dataDxfId="393" dataCellStyle="Vírgula"/>
    <tableColumn id="146" xr3:uid="{00000000-0010-0000-0400-000092000000}" name="_96" dataDxfId="392" dataCellStyle="Vírgula"/>
    <tableColumn id="147" xr3:uid="{00000000-0010-0000-0400-000093000000}" name="_97" dataDxfId="391" dataCellStyle="Vírgula"/>
    <tableColumn id="148" xr3:uid="{00000000-0010-0000-0400-000094000000}" name="_98" dataDxfId="390" dataCellStyle="Vírgula"/>
    <tableColumn id="149" xr3:uid="{00000000-0010-0000-0400-000095000000}" name="_99" dataDxfId="389" dataCellStyle="Vírgula"/>
    <tableColumn id="150" xr3:uid="{00000000-0010-0000-0400-000096000000}" name="_100" dataDxfId="388" dataCellStyle="Vírgula"/>
    <tableColumn id="151" xr3:uid="{00000000-0010-0000-0400-000097000000}" name="_101" dataDxfId="387" dataCellStyle="Vírgula"/>
    <tableColumn id="152" xr3:uid="{00000000-0010-0000-0400-000098000000}" name="_102" dataDxfId="386" dataCellStyle="Vírgula"/>
    <tableColumn id="153" xr3:uid="{00000000-0010-0000-0400-000099000000}" name="_103" dataDxfId="385" dataCellStyle="Vírgula"/>
    <tableColumn id="154" xr3:uid="{00000000-0010-0000-0400-00009A000000}" name="_104" dataDxfId="384" dataCellStyle="Vírgula"/>
    <tableColumn id="155" xr3:uid="{00000000-0010-0000-0400-00009B000000}" name="_105" dataDxfId="383" dataCellStyle="Vírgula"/>
    <tableColumn id="156" xr3:uid="{00000000-0010-0000-0400-00009C000000}" name="_106" dataDxfId="382" dataCellStyle="Vírgula"/>
    <tableColumn id="157" xr3:uid="{00000000-0010-0000-0400-00009D000000}" name="_107" dataDxfId="381" dataCellStyle="Vírgula"/>
    <tableColumn id="158" xr3:uid="{00000000-0010-0000-0400-00009E000000}" name="_108" dataDxfId="380" dataCellStyle="Vírgula"/>
    <tableColumn id="159" xr3:uid="{00000000-0010-0000-0400-00009F000000}" name="_109" dataDxfId="379" dataCellStyle="Vírgula"/>
    <tableColumn id="160" xr3:uid="{00000000-0010-0000-0400-0000A0000000}" name="_110" dataDxfId="378" dataCellStyle="Vírgula"/>
    <tableColumn id="161" xr3:uid="{00000000-0010-0000-0400-0000A1000000}" name="_111" dataDxfId="377" dataCellStyle="Vírgula"/>
    <tableColumn id="162" xr3:uid="{00000000-0010-0000-0400-0000A2000000}" name="_112" dataDxfId="376" dataCellStyle="Vírgula"/>
    <tableColumn id="163" xr3:uid="{00000000-0010-0000-0400-0000A3000000}" name="_113" dataDxfId="375" dataCellStyle="Vírgula"/>
    <tableColumn id="164" xr3:uid="{00000000-0010-0000-0400-0000A4000000}" name="_114" dataDxfId="374" dataCellStyle="Vírgula"/>
    <tableColumn id="165" xr3:uid="{00000000-0010-0000-0400-0000A5000000}" name="_115" dataDxfId="373" dataCellStyle="Vírgula"/>
    <tableColumn id="166" xr3:uid="{00000000-0010-0000-0400-0000A6000000}" name="_116" dataDxfId="372" dataCellStyle="Vírgula"/>
    <tableColumn id="167" xr3:uid="{00000000-0010-0000-0400-0000A7000000}" name="_117" dataDxfId="371" dataCellStyle="Vírgula"/>
    <tableColumn id="168" xr3:uid="{00000000-0010-0000-0400-0000A8000000}" name="_118" dataDxfId="370" dataCellStyle="Vírgula"/>
    <tableColumn id="169" xr3:uid="{00000000-0010-0000-0400-0000A9000000}" name="_119" dataDxfId="369" dataCellStyle="Vírgula"/>
    <tableColumn id="170" xr3:uid="{00000000-0010-0000-0400-0000AA000000}" name="_120" dataDxfId="368" dataCellStyle="Vírgula"/>
    <tableColumn id="171" xr3:uid="{00000000-0010-0000-0400-0000AB000000}" name="_121" dataDxfId="367" dataCellStyle="Vírgula"/>
    <tableColumn id="172" xr3:uid="{00000000-0010-0000-0400-0000AC000000}" name="_122" dataDxfId="366" dataCellStyle="Vírgula"/>
    <tableColumn id="173" xr3:uid="{00000000-0010-0000-0400-0000AD000000}" name="_123" dataDxfId="365" dataCellStyle="Vírgula"/>
    <tableColumn id="174" xr3:uid="{00000000-0010-0000-0400-0000AE000000}" name="_124" dataDxfId="364" dataCellStyle="Vírgula"/>
    <tableColumn id="175" xr3:uid="{00000000-0010-0000-0400-0000AF000000}" name="_125" dataDxfId="363" dataCellStyle="Vírgula"/>
    <tableColumn id="176" xr3:uid="{00000000-0010-0000-0400-0000B0000000}" name="_126" dataDxfId="362" dataCellStyle="Vírgula"/>
    <tableColumn id="177" xr3:uid="{00000000-0010-0000-0400-0000B1000000}" name="_127" dataDxfId="361" dataCellStyle="Vírgula"/>
    <tableColumn id="178" xr3:uid="{00000000-0010-0000-0400-0000B2000000}" name="_128" dataDxfId="360" dataCellStyle="Vírgula"/>
    <tableColumn id="179" xr3:uid="{00000000-0010-0000-0400-0000B3000000}" name="_129" dataDxfId="359" dataCellStyle="Vírgula"/>
    <tableColumn id="180" xr3:uid="{00000000-0010-0000-0400-0000B4000000}" name="_130" dataDxfId="358" dataCellStyle="Vírgula"/>
    <tableColumn id="181" xr3:uid="{00000000-0010-0000-0400-0000B5000000}" name="_131" dataDxfId="357" dataCellStyle="Vírgula"/>
    <tableColumn id="182" xr3:uid="{00000000-0010-0000-0400-0000B6000000}" name="_132" dataDxfId="356" dataCellStyle="Vírgula"/>
    <tableColumn id="183" xr3:uid="{00000000-0010-0000-0400-0000B7000000}" name="_133" dataDxfId="355" dataCellStyle="Vírgula"/>
    <tableColumn id="184" xr3:uid="{00000000-0010-0000-0400-0000B8000000}" name="_134" dataDxfId="354" dataCellStyle="Vírgula"/>
    <tableColumn id="185" xr3:uid="{00000000-0010-0000-0400-0000B9000000}" name="_135" dataDxfId="353" dataCellStyle="Vírgula"/>
    <tableColumn id="186" xr3:uid="{00000000-0010-0000-0400-0000BA000000}" name="_136" dataDxfId="352" dataCellStyle="Vírgula"/>
    <tableColumn id="187" xr3:uid="{00000000-0010-0000-0400-0000BB000000}" name="_137" dataDxfId="351" dataCellStyle="Vírgula"/>
    <tableColumn id="188" xr3:uid="{00000000-0010-0000-0400-0000BC000000}" name="_138" dataDxfId="350" dataCellStyle="Vírgula"/>
    <tableColumn id="189" xr3:uid="{00000000-0010-0000-0400-0000BD000000}" name="_139" dataDxfId="349" dataCellStyle="Vírgula"/>
    <tableColumn id="190" xr3:uid="{00000000-0010-0000-0400-0000BE000000}" name="_140" dataDxfId="348" dataCellStyle="Vírgula"/>
    <tableColumn id="191" xr3:uid="{00000000-0010-0000-0400-0000BF000000}" name="_141" dataDxfId="347" dataCellStyle="Vírgula"/>
    <tableColumn id="192" xr3:uid="{00000000-0010-0000-0400-0000C0000000}" name="_142" dataDxfId="346" dataCellStyle="Vírgula"/>
    <tableColumn id="193" xr3:uid="{00000000-0010-0000-0400-0000C1000000}" name="_143" dataDxfId="345" dataCellStyle="Vírgula"/>
    <tableColumn id="194" xr3:uid="{00000000-0010-0000-0400-0000C2000000}" name="_144" dataDxfId="344" dataCellStyle="Vírgula"/>
    <tableColumn id="195" xr3:uid="{00000000-0010-0000-0400-0000C3000000}" name="_145" dataDxfId="343" dataCellStyle="Vírgula"/>
    <tableColumn id="196" xr3:uid="{00000000-0010-0000-0400-0000C4000000}" name="_146" dataDxfId="342" dataCellStyle="Vírgula"/>
    <tableColumn id="197" xr3:uid="{00000000-0010-0000-0400-0000C5000000}" name="_147" dataDxfId="341" dataCellStyle="Vírgula"/>
    <tableColumn id="198" xr3:uid="{00000000-0010-0000-0400-0000C6000000}" name="_148" dataDxfId="340" dataCellStyle="Vírgula"/>
    <tableColumn id="199" xr3:uid="{00000000-0010-0000-0400-0000C7000000}" name="_149" dataDxfId="339" dataCellStyle="Vírgula"/>
    <tableColumn id="200" xr3:uid="{00000000-0010-0000-0400-0000C8000000}" name="_150" dataDxfId="338" dataCellStyle="Vírgula"/>
    <tableColumn id="201" xr3:uid="{00000000-0010-0000-0400-0000C9000000}" name="_151" dataDxfId="337" dataCellStyle="Vírgula"/>
    <tableColumn id="202" xr3:uid="{00000000-0010-0000-0400-0000CA000000}" name="_152" dataDxfId="336" dataCellStyle="Vírgula"/>
    <tableColumn id="203" xr3:uid="{00000000-0010-0000-0400-0000CB000000}" name="_153" dataDxfId="335" dataCellStyle="Vírgula"/>
    <tableColumn id="204" xr3:uid="{00000000-0010-0000-0400-0000CC000000}" name="_154" dataDxfId="334" dataCellStyle="Vírgula"/>
    <tableColumn id="205" xr3:uid="{00000000-0010-0000-0400-0000CD000000}" name="_155" dataDxfId="333" dataCellStyle="Vírgula"/>
    <tableColumn id="206" xr3:uid="{00000000-0010-0000-0400-0000CE000000}" name="_156" dataDxfId="332" dataCellStyle="Vírgula"/>
    <tableColumn id="207" xr3:uid="{00000000-0010-0000-0400-0000CF000000}" name="_157" dataDxfId="331" dataCellStyle="Vírgula"/>
    <tableColumn id="208" xr3:uid="{00000000-0010-0000-0400-0000D0000000}" name="_158" dataDxfId="330" dataCellStyle="Vírgula"/>
    <tableColumn id="209" xr3:uid="{00000000-0010-0000-0400-0000D1000000}" name="_159" dataDxfId="329" dataCellStyle="Vírgula"/>
    <tableColumn id="210" xr3:uid="{00000000-0010-0000-0400-0000D2000000}" name="_160" dataDxfId="328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7" dataDxfId="326">
  <autoFilter ref="A3:GV145" xr:uid="{00000000-0009-0000-0100-000006000000}"/>
  <tableColumns count="204">
    <tableColumn id="1" xr3:uid="{00000000-0010-0000-0500-000001000000}" name="RECEITAS" dataDxfId="325"/>
    <tableColumn id="2" xr3:uid="{00000000-0010-0000-0500-000002000000}" name="Column1" dataDxfId="324"/>
    <tableColumn id="3" xr3:uid="{00000000-0010-0000-0500-000003000000}" name="_1" dataDxfId="323"/>
    <tableColumn id="10" xr3:uid="{00000000-0010-0000-0500-00000A000000}" name="202301" dataDxfId="322" dataCellStyle="Vírgula"/>
    <tableColumn id="11" xr3:uid="{00000000-0010-0000-0500-00000B000000}" name="202302" dataDxfId="321" dataCellStyle="Vírgula"/>
    <tableColumn id="12" xr3:uid="{00000000-0010-0000-0500-00000C000000}" name="202303" dataDxfId="320" dataCellStyle="Vírgula"/>
    <tableColumn id="13" xr3:uid="{00000000-0010-0000-0500-00000D000000}" name="202304" dataDxfId="319" dataCellStyle="Vírgula"/>
    <tableColumn id="14" xr3:uid="{00000000-0010-0000-0500-00000E000000}" name="202305" dataDxfId="318" dataCellStyle="Vírgula"/>
    <tableColumn id="15" xr3:uid="{00000000-0010-0000-0500-00000F000000}" name="202306" dataDxfId="317" dataCellStyle="Vírgula"/>
    <tableColumn id="16" xr3:uid="{00000000-0010-0000-0500-000010000000}" name="202307" dataDxfId="316" dataCellStyle="Vírgula"/>
    <tableColumn id="17" xr3:uid="{00000000-0010-0000-0500-000011000000}" name="202308" dataDxfId="315" dataCellStyle="Vírgula"/>
    <tableColumn id="18" xr3:uid="{00000000-0010-0000-0500-000012000000}" name="202309" dataDxfId="314" dataCellStyle="Vírgula"/>
    <tableColumn id="19" xr3:uid="{00000000-0010-0000-0500-000013000000}" name="202310" dataDxfId="313" dataCellStyle="Vírgula"/>
    <tableColumn id="20" xr3:uid="{00000000-0010-0000-0500-000014000000}" name="202311" dataDxfId="312" dataCellStyle="Vírgula"/>
    <tableColumn id="21" xr3:uid="{00000000-0010-0000-0500-000015000000}" name="202312" dataDxfId="311" dataCellStyle="Vírgula"/>
    <tableColumn id="22" xr3:uid="{00000000-0010-0000-0500-000016000000}" name="202401" dataDxfId="310" dataCellStyle="Vírgula"/>
    <tableColumn id="23" xr3:uid="{00000000-0010-0000-0500-000017000000}" name="202402" dataDxfId="309" dataCellStyle="Vírgula"/>
    <tableColumn id="24" xr3:uid="{00000000-0010-0000-0500-000018000000}" name="202403" dataDxfId="308" dataCellStyle="Vírgula"/>
    <tableColumn id="25" xr3:uid="{00000000-0010-0000-0500-000019000000}" name="202404" dataDxfId="307" dataCellStyle="Vírgula"/>
    <tableColumn id="26" xr3:uid="{00000000-0010-0000-0500-00001A000000}" name="202405" dataDxfId="306" dataCellStyle="Vírgula"/>
    <tableColumn id="27" xr3:uid="{00000000-0010-0000-0500-00001B000000}" name="202406" dataDxfId="305" dataCellStyle="Vírgula"/>
    <tableColumn id="28" xr3:uid="{00000000-0010-0000-0500-00001C000000}" name="202407" dataDxfId="304" dataCellStyle="Vírgula"/>
    <tableColumn id="29" xr3:uid="{00000000-0010-0000-0500-00001D000000}" name="202408" dataDxfId="303" dataCellStyle="Vírgula"/>
    <tableColumn id="30" xr3:uid="{00000000-0010-0000-0500-00001E000000}" name="202409" dataDxfId="302" dataCellStyle="Vírgula"/>
    <tableColumn id="31" xr3:uid="{00000000-0010-0000-0500-00001F000000}" name="202410" dataDxfId="301" dataCellStyle="Vírgula"/>
    <tableColumn id="32" xr3:uid="{00000000-0010-0000-0500-000020000000}" name="202411" dataDxfId="300" dataCellStyle="Vírgula"/>
    <tableColumn id="33" xr3:uid="{00000000-0010-0000-0500-000021000000}" name="202412" dataDxfId="299" dataCellStyle="Vírgula"/>
    <tableColumn id="34" xr3:uid="{00000000-0010-0000-0500-000022000000}" name="202501" dataDxfId="298" dataCellStyle="Vírgula"/>
    <tableColumn id="35" xr3:uid="{00000000-0010-0000-0500-000023000000}" name="202502" dataDxfId="297" dataCellStyle="Vírgula"/>
    <tableColumn id="36" xr3:uid="{00000000-0010-0000-0500-000024000000}" name="202503" dataDxfId="296" dataCellStyle="Vírgula"/>
    <tableColumn id="37" xr3:uid="{00000000-0010-0000-0500-000025000000}" name="202504" dataDxfId="295" dataCellStyle="Vírgula"/>
    <tableColumn id="38" xr3:uid="{00000000-0010-0000-0500-000026000000}" name="202505" dataDxfId="294" dataCellStyle="Vírgula"/>
    <tableColumn id="39" xr3:uid="{00000000-0010-0000-0500-000027000000}" name="202506" dataDxfId="293" dataCellStyle="Vírgula"/>
    <tableColumn id="40" xr3:uid="{00000000-0010-0000-0500-000028000000}" name="202507" dataDxfId="292" dataCellStyle="Vírgula"/>
    <tableColumn id="41" xr3:uid="{00000000-0010-0000-0500-000029000000}" name="202508" dataDxfId="291" dataCellStyle="Vírgula"/>
    <tableColumn id="42" xr3:uid="{00000000-0010-0000-0500-00002A000000}" name="202509" dataDxfId="290" dataCellStyle="Vírgula"/>
    <tableColumn id="43" xr3:uid="{00000000-0010-0000-0500-00002B000000}" name="202510" dataDxfId="289" dataCellStyle="Vírgula"/>
    <tableColumn id="44" xr3:uid="{00000000-0010-0000-0500-00002C000000}" name="202511" dataDxfId="288" dataCellStyle="Vírgula"/>
    <tableColumn id="45" xr3:uid="{00000000-0010-0000-0500-00002D000000}" name="202512" dataDxfId="287" dataCellStyle="Vírgula"/>
    <tableColumn id="46" xr3:uid="{00000000-0010-0000-0500-00002E000000}" name="202601" dataDxfId="286" dataCellStyle="Vírgula"/>
    <tableColumn id="47" xr3:uid="{00000000-0010-0000-0500-00002F000000}" name="202602" dataDxfId="285" dataCellStyle="Vírgula"/>
    <tableColumn id="48" xr3:uid="{00000000-0010-0000-0500-000030000000}" name="202603" dataDxfId="284" dataCellStyle="Vírgula"/>
    <tableColumn id="49" xr3:uid="{00000000-0010-0000-0500-000031000000}" name="202604" dataDxfId="283" dataCellStyle="Vírgula"/>
    <tableColumn id="50" xr3:uid="{00000000-0010-0000-0500-000032000000}" name="202605" dataDxfId="282" dataCellStyle="Vírgula"/>
    <tableColumn id="51" xr3:uid="{00000000-0010-0000-0500-000033000000}" name="202606" dataDxfId="281" dataCellStyle="Vírgula"/>
    <tableColumn id="52" xr3:uid="{00000000-0010-0000-0500-000034000000}" name="202607" dataDxfId="280" dataCellStyle="Vírgula"/>
    <tableColumn id="53" xr3:uid="{00000000-0010-0000-0500-000035000000}" name="202608" dataDxfId="279" dataCellStyle="Vírgula"/>
    <tableColumn id="54" xr3:uid="{00000000-0010-0000-0500-000036000000}" name="202609" dataDxfId="278" dataCellStyle="Vírgula"/>
    <tableColumn id="55" xr3:uid="{00000000-0010-0000-0500-000037000000}" name="202610" dataDxfId="277" dataCellStyle="Vírgula"/>
    <tableColumn id="56" xr3:uid="{00000000-0010-0000-0500-000038000000}" name="202611" dataDxfId="276" dataCellStyle="Vírgula"/>
    <tableColumn id="57" xr3:uid="{00000000-0010-0000-0500-000039000000}" name="202612" dataDxfId="275" dataCellStyle="Vírgula"/>
    <tableColumn id="58" xr3:uid="{00000000-0010-0000-0500-00003A000000}" name="_8" dataDxfId="274" dataCellStyle="Vírgula"/>
    <tableColumn id="59" xr3:uid="{00000000-0010-0000-0500-00003B000000}" name="_9" dataDxfId="273" dataCellStyle="Vírgula"/>
    <tableColumn id="60" xr3:uid="{00000000-0010-0000-0500-00003C000000}" name="_10" dataDxfId="272" dataCellStyle="Vírgula"/>
    <tableColumn id="61" xr3:uid="{00000000-0010-0000-0500-00003D000000}" name="_11" dataDxfId="271" dataCellStyle="Vírgula"/>
    <tableColumn id="62" xr3:uid="{00000000-0010-0000-0500-00003E000000}" name="_12" dataDxfId="270" dataCellStyle="Vírgula"/>
    <tableColumn id="63" xr3:uid="{00000000-0010-0000-0500-00003F000000}" name="_13" dataDxfId="269" dataCellStyle="Vírgula"/>
    <tableColumn id="64" xr3:uid="{00000000-0010-0000-0500-000040000000}" name="_14" dataDxfId="268" dataCellStyle="Vírgula"/>
    <tableColumn id="65" xr3:uid="{00000000-0010-0000-0500-000041000000}" name="_15" dataDxfId="267" dataCellStyle="Vírgula"/>
    <tableColumn id="66" xr3:uid="{00000000-0010-0000-0500-000042000000}" name="_16" dataDxfId="266" dataCellStyle="Vírgula"/>
    <tableColumn id="67" xr3:uid="{00000000-0010-0000-0500-000043000000}" name="_17" dataDxfId="265" dataCellStyle="Vírgula"/>
    <tableColumn id="68" xr3:uid="{00000000-0010-0000-0500-000044000000}" name="_18" dataDxfId="264" dataCellStyle="Vírgula"/>
    <tableColumn id="69" xr3:uid="{00000000-0010-0000-0500-000045000000}" name="_19" dataDxfId="263" dataCellStyle="Vírgula"/>
    <tableColumn id="70" xr3:uid="{00000000-0010-0000-0500-000046000000}" name="_20" dataDxfId="262" dataCellStyle="Vírgula"/>
    <tableColumn id="71" xr3:uid="{00000000-0010-0000-0500-000047000000}" name="_21" dataDxfId="261" dataCellStyle="Vírgula"/>
    <tableColumn id="72" xr3:uid="{00000000-0010-0000-0500-000048000000}" name="_22" dataDxfId="260" dataCellStyle="Vírgula"/>
    <tableColumn id="73" xr3:uid="{00000000-0010-0000-0500-000049000000}" name="_23" dataDxfId="259" dataCellStyle="Vírgula"/>
    <tableColumn id="74" xr3:uid="{00000000-0010-0000-0500-00004A000000}" name="_24" dataDxfId="258" dataCellStyle="Vírgula"/>
    <tableColumn id="75" xr3:uid="{00000000-0010-0000-0500-00004B000000}" name="_25" dataDxfId="257" dataCellStyle="Vírgula"/>
    <tableColumn id="76" xr3:uid="{00000000-0010-0000-0500-00004C000000}" name="_26" dataDxfId="256" dataCellStyle="Vírgula"/>
    <tableColumn id="77" xr3:uid="{00000000-0010-0000-0500-00004D000000}" name="_27" dataDxfId="255" dataCellStyle="Vírgula"/>
    <tableColumn id="78" xr3:uid="{00000000-0010-0000-0500-00004E000000}" name="_28" dataDxfId="254" dataCellStyle="Vírgula"/>
    <tableColumn id="79" xr3:uid="{00000000-0010-0000-0500-00004F000000}" name="_29" dataDxfId="253" dataCellStyle="Vírgula"/>
    <tableColumn id="80" xr3:uid="{00000000-0010-0000-0500-000050000000}" name="_30" dataDxfId="252" dataCellStyle="Vírgula"/>
    <tableColumn id="81" xr3:uid="{00000000-0010-0000-0500-000051000000}" name="_31" dataDxfId="251" dataCellStyle="Vírgula"/>
    <tableColumn id="82" xr3:uid="{00000000-0010-0000-0500-000052000000}" name="_32" dataDxfId="250" dataCellStyle="Vírgula"/>
    <tableColumn id="83" xr3:uid="{00000000-0010-0000-0500-000053000000}" name="_33" dataDxfId="249" dataCellStyle="Vírgula"/>
    <tableColumn id="84" xr3:uid="{00000000-0010-0000-0500-000054000000}" name="_34" dataDxfId="248" dataCellStyle="Vírgula"/>
    <tableColumn id="85" xr3:uid="{00000000-0010-0000-0500-000055000000}" name="_35" dataDxfId="247" dataCellStyle="Vírgula"/>
    <tableColumn id="86" xr3:uid="{00000000-0010-0000-0500-000056000000}" name="_36" dataDxfId="246" dataCellStyle="Vírgula"/>
    <tableColumn id="87" xr3:uid="{00000000-0010-0000-0500-000057000000}" name="_37" dataDxfId="245" dataCellStyle="Vírgula"/>
    <tableColumn id="88" xr3:uid="{00000000-0010-0000-0500-000058000000}" name="_38" dataDxfId="244" dataCellStyle="Vírgula"/>
    <tableColumn id="89" xr3:uid="{00000000-0010-0000-0500-000059000000}" name="_39" dataDxfId="243" dataCellStyle="Vírgula"/>
    <tableColumn id="90" xr3:uid="{00000000-0010-0000-0500-00005A000000}" name="_40" dataDxfId="242" dataCellStyle="Vírgula"/>
    <tableColumn id="91" xr3:uid="{00000000-0010-0000-0500-00005B000000}" name="_41" dataDxfId="241" dataCellStyle="Vírgula"/>
    <tableColumn id="92" xr3:uid="{00000000-0010-0000-0500-00005C000000}" name="_42" dataDxfId="240" dataCellStyle="Vírgula"/>
    <tableColumn id="93" xr3:uid="{00000000-0010-0000-0500-00005D000000}" name="_43" dataDxfId="239" dataCellStyle="Vírgula"/>
    <tableColumn id="94" xr3:uid="{00000000-0010-0000-0500-00005E000000}" name="_44" dataDxfId="238" dataCellStyle="Vírgula"/>
    <tableColumn id="95" xr3:uid="{00000000-0010-0000-0500-00005F000000}" name="_45" dataDxfId="237" dataCellStyle="Vírgula"/>
    <tableColumn id="96" xr3:uid="{00000000-0010-0000-0500-000060000000}" name="_46" dataDxfId="236" dataCellStyle="Vírgula"/>
    <tableColumn id="97" xr3:uid="{00000000-0010-0000-0500-000061000000}" name="_47" dataDxfId="235" dataCellStyle="Vírgula"/>
    <tableColumn id="98" xr3:uid="{00000000-0010-0000-0500-000062000000}" name="_48" dataDxfId="234" dataCellStyle="Vírgula"/>
    <tableColumn id="99" xr3:uid="{00000000-0010-0000-0500-000063000000}" name="_49" dataDxfId="233" dataCellStyle="Vírgula"/>
    <tableColumn id="100" xr3:uid="{00000000-0010-0000-0500-000064000000}" name="_50" dataDxfId="232" dataCellStyle="Vírgula"/>
    <tableColumn id="101" xr3:uid="{00000000-0010-0000-0500-000065000000}" name="_51" dataDxfId="231" dataCellStyle="Vírgula"/>
    <tableColumn id="102" xr3:uid="{00000000-0010-0000-0500-000066000000}" name="_52" dataDxfId="230" dataCellStyle="Vírgula"/>
    <tableColumn id="103" xr3:uid="{00000000-0010-0000-0500-000067000000}" name="_53" dataDxfId="229" dataCellStyle="Vírgula"/>
    <tableColumn id="104" xr3:uid="{00000000-0010-0000-0500-000068000000}" name="_54" dataDxfId="228" dataCellStyle="Vírgula"/>
    <tableColumn id="105" xr3:uid="{00000000-0010-0000-0500-000069000000}" name="_55" dataDxfId="227" dataCellStyle="Vírgula"/>
    <tableColumn id="106" xr3:uid="{00000000-0010-0000-0500-00006A000000}" name="_56" dataDxfId="226" dataCellStyle="Vírgula"/>
    <tableColumn id="107" xr3:uid="{00000000-0010-0000-0500-00006B000000}" name="_57" dataDxfId="225" dataCellStyle="Vírgula"/>
    <tableColumn id="108" xr3:uid="{00000000-0010-0000-0500-00006C000000}" name="_58" dataDxfId="224" dataCellStyle="Vírgula"/>
    <tableColumn id="109" xr3:uid="{00000000-0010-0000-0500-00006D000000}" name="_59" dataDxfId="223" dataCellStyle="Vírgula"/>
    <tableColumn id="110" xr3:uid="{00000000-0010-0000-0500-00006E000000}" name="_60" dataDxfId="222" dataCellStyle="Vírgula"/>
    <tableColumn id="111" xr3:uid="{00000000-0010-0000-0500-00006F000000}" name="_61" dataDxfId="221" dataCellStyle="Vírgula"/>
    <tableColumn id="112" xr3:uid="{00000000-0010-0000-0500-000070000000}" name="_62" dataDxfId="220" dataCellStyle="Vírgula"/>
    <tableColumn id="113" xr3:uid="{00000000-0010-0000-0500-000071000000}" name="_63" dataDxfId="219" dataCellStyle="Vírgula"/>
    <tableColumn id="114" xr3:uid="{00000000-0010-0000-0500-000072000000}" name="_64" dataDxfId="218" dataCellStyle="Vírgula"/>
    <tableColumn id="115" xr3:uid="{00000000-0010-0000-0500-000073000000}" name="_65" dataDxfId="217" dataCellStyle="Vírgula"/>
    <tableColumn id="116" xr3:uid="{00000000-0010-0000-0500-000074000000}" name="_66" dataDxfId="216" dataCellStyle="Vírgula"/>
    <tableColumn id="117" xr3:uid="{00000000-0010-0000-0500-000075000000}" name="_67" dataDxfId="215" dataCellStyle="Vírgula"/>
    <tableColumn id="118" xr3:uid="{00000000-0010-0000-0500-000076000000}" name="_68" dataDxfId="214" dataCellStyle="Vírgula"/>
    <tableColumn id="119" xr3:uid="{00000000-0010-0000-0500-000077000000}" name="_69" dataDxfId="213" dataCellStyle="Vírgula"/>
    <tableColumn id="120" xr3:uid="{00000000-0010-0000-0500-000078000000}" name="_70" dataDxfId="212" dataCellStyle="Vírgula"/>
    <tableColumn id="121" xr3:uid="{00000000-0010-0000-0500-000079000000}" name="_71" dataDxfId="211" dataCellStyle="Vírgula"/>
    <tableColumn id="122" xr3:uid="{00000000-0010-0000-0500-00007A000000}" name="_72" dataDxfId="210" dataCellStyle="Vírgula"/>
    <tableColumn id="123" xr3:uid="{00000000-0010-0000-0500-00007B000000}" name="_73" dataDxfId="209" dataCellStyle="Vírgula"/>
    <tableColumn id="124" xr3:uid="{00000000-0010-0000-0500-00007C000000}" name="_74" dataDxfId="208" dataCellStyle="Vírgula"/>
    <tableColumn id="125" xr3:uid="{00000000-0010-0000-0500-00007D000000}" name="_75" dataDxfId="207" dataCellStyle="Vírgula"/>
    <tableColumn id="126" xr3:uid="{00000000-0010-0000-0500-00007E000000}" name="_76" dataDxfId="206" dataCellStyle="Vírgula"/>
    <tableColumn id="127" xr3:uid="{00000000-0010-0000-0500-00007F000000}" name="_77" dataDxfId="205" dataCellStyle="Vírgula"/>
    <tableColumn id="128" xr3:uid="{00000000-0010-0000-0500-000080000000}" name="_78" dataDxfId="204" dataCellStyle="Vírgula"/>
    <tableColumn id="129" xr3:uid="{00000000-0010-0000-0500-000081000000}" name="_79" dataDxfId="203" dataCellStyle="Vírgula"/>
    <tableColumn id="130" xr3:uid="{00000000-0010-0000-0500-000082000000}" name="_80" dataDxfId="202" dataCellStyle="Vírgula"/>
    <tableColumn id="131" xr3:uid="{00000000-0010-0000-0500-000083000000}" name="_81" dataDxfId="201" dataCellStyle="Vírgula"/>
    <tableColumn id="132" xr3:uid="{00000000-0010-0000-0500-000084000000}" name="_82" dataDxfId="200" dataCellStyle="Vírgula"/>
    <tableColumn id="133" xr3:uid="{00000000-0010-0000-0500-000085000000}" name="_83" dataDxfId="199" dataCellStyle="Vírgula"/>
    <tableColumn id="134" xr3:uid="{00000000-0010-0000-0500-000086000000}" name="_84" dataDxfId="198" dataCellStyle="Vírgula"/>
    <tableColumn id="135" xr3:uid="{00000000-0010-0000-0500-000087000000}" name="_85" dataDxfId="197" dataCellStyle="Vírgula"/>
    <tableColumn id="136" xr3:uid="{00000000-0010-0000-0500-000088000000}" name="_86" dataDxfId="196" dataCellStyle="Vírgula"/>
    <tableColumn id="137" xr3:uid="{00000000-0010-0000-0500-000089000000}" name="_87" dataDxfId="195" dataCellStyle="Vírgula"/>
    <tableColumn id="138" xr3:uid="{00000000-0010-0000-0500-00008A000000}" name="_88" dataDxfId="194" dataCellStyle="Vírgula"/>
    <tableColumn id="139" xr3:uid="{00000000-0010-0000-0500-00008B000000}" name="_89" dataDxfId="193" dataCellStyle="Vírgula"/>
    <tableColumn id="140" xr3:uid="{00000000-0010-0000-0500-00008C000000}" name="_90" dataDxfId="192" dataCellStyle="Vírgula"/>
    <tableColumn id="141" xr3:uid="{00000000-0010-0000-0500-00008D000000}" name="_91" dataDxfId="191" dataCellStyle="Vírgula"/>
    <tableColumn id="142" xr3:uid="{00000000-0010-0000-0500-00008E000000}" name="_92" dataDxfId="190" dataCellStyle="Vírgula"/>
    <tableColumn id="143" xr3:uid="{00000000-0010-0000-0500-00008F000000}" name="_93" dataDxfId="189" dataCellStyle="Vírgula"/>
    <tableColumn id="144" xr3:uid="{00000000-0010-0000-0500-000090000000}" name="_94" dataDxfId="188" dataCellStyle="Vírgula"/>
    <tableColumn id="145" xr3:uid="{00000000-0010-0000-0500-000091000000}" name="_95" dataDxfId="187" dataCellStyle="Vírgula"/>
    <tableColumn id="146" xr3:uid="{00000000-0010-0000-0500-000092000000}" name="_96" dataDxfId="186" dataCellStyle="Vírgula"/>
    <tableColumn id="147" xr3:uid="{00000000-0010-0000-0500-000093000000}" name="_97" dataDxfId="185" dataCellStyle="Vírgula"/>
    <tableColumn id="148" xr3:uid="{00000000-0010-0000-0500-000094000000}" name="_98" dataDxfId="184" dataCellStyle="Vírgula"/>
    <tableColumn id="149" xr3:uid="{00000000-0010-0000-0500-000095000000}" name="_99" dataDxfId="183" dataCellStyle="Vírgula"/>
    <tableColumn id="150" xr3:uid="{00000000-0010-0000-0500-000096000000}" name="_100" dataDxfId="182" dataCellStyle="Vírgula"/>
    <tableColumn id="151" xr3:uid="{00000000-0010-0000-0500-000097000000}" name="_101" dataDxfId="181" dataCellStyle="Vírgula"/>
    <tableColumn id="152" xr3:uid="{00000000-0010-0000-0500-000098000000}" name="_102" dataDxfId="180" dataCellStyle="Vírgula"/>
    <tableColumn id="153" xr3:uid="{00000000-0010-0000-0500-000099000000}" name="_103" dataDxfId="179" dataCellStyle="Vírgula"/>
    <tableColumn id="154" xr3:uid="{00000000-0010-0000-0500-00009A000000}" name="_104" dataDxfId="178" dataCellStyle="Vírgula"/>
    <tableColumn id="155" xr3:uid="{00000000-0010-0000-0500-00009B000000}" name="_105" dataDxfId="177" dataCellStyle="Vírgula"/>
    <tableColumn id="156" xr3:uid="{00000000-0010-0000-0500-00009C000000}" name="_106" dataDxfId="176" dataCellStyle="Vírgula"/>
    <tableColumn id="157" xr3:uid="{00000000-0010-0000-0500-00009D000000}" name="_107" dataDxfId="175" dataCellStyle="Vírgula"/>
    <tableColumn id="158" xr3:uid="{00000000-0010-0000-0500-00009E000000}" name="_108" dataDxfId="174" dataCellStyle="Vírgula"/>
    <tableColumn id="159" xr3:uid="{00000000-0010-0000-0500-00009F000000}" name="_109" dataDxfId="173" dataCellStyle="Vírgula"/>
    <tableColumn id="160" xr3:uid="{00000000-0010-0000-0500-0000A0000000}" name="_110" dataDxfId="172" dataCellStyle="Vírgula"/>
    <tableColumn id="161" xr3:uid="{00000000-0010-0000-0500-0000A1000000}" name="_111" dataDxfId="171" dataCellStyle="Vírgula"/>
    <tableColumn id="162" xr3:uid="{00000000-0010-0000-0500-0000A2000000}" name="_112" dataDxfId="170" dataCellStyle="Vírgula"/>
    <tableColumn id="163" xr3:uid="{00000000-0010-0000-0500-0000A3000000}" name="_113" dataDxfId="169" dataCellStyle="Vírgula"/>
    <tableColumn id="164" xr3:uid="{00000000-0010-0000-0500-0000A4000000}" name="_114" dataDxfId="168" dataCellStyle="Vírgula"/>
    <tableColumn id="165" xr3:uid="{00000000-0010-0000-0500-0000A5000000}" name="_115" dataDxfId="167" dataCellStyle="Vírgula"/>
    <tableColumn id="166" xr3:uid="{00000000-0010-0000-0500-0000A6000000}" name="_116" dataDxfId="166" dataCellStyle="Vírgula"/>
    <tableColumn id="167" xr3:uid="{00000000-0010-0000-0500-0000A7000000}" name="_117" dataDxfId="165" dataCellStyle="Vírgula"/>
    <tableColumn id="168" xr3:uid="{00000000-0010-0000-0500-0000A8000000}" name="_118" dataDxfId="164" dataCellStyle="Vírgula"/>
    <tableColumn id="169" xr3:uid="{00000000-0010-0000-0500-0000A9000000}" name="_119" dataDxfId="163" dataCellStyle="Vírgula"/>
    <tableColumn id="170" xr3:uid="{00000000-0010-0000-0500-0000AA000000}" name="_120" dataDxfId="162" dataCellStyle="Vírgula"/>
    <tableColumn id="171" xr3:uid="{00000000-0010-0000-0500-0000AB000000}" name="_121" dataDxfId="161" dataCellStyle="Vírgula"/>
    <tableColumn id="172" xr3:uid="{00000000-0010-0000-0500-0000AC000000}" name="_122" dataDxfId="160" dataCellStyle="Vírgula"/>
    <tableColumn id="173" xr3:uid="{00000000-0010-0000-0500-0000AD000000}" name="_123" dataDxfId="159" dataCellStyle="Vírgula"/>
    <tableColumn id="174" xr3:uid="{00000000-0010-0000-0500-0000AE000000}" name="_124" dataDxfId="158" dataCellStyle="Vírgula"/>
    <tableColumn id="175" xr3:uid="{00000000-0010-0000-0500-0000AF000000}" name="_125" dataDxfId="157" dataCellStyle="Vírgula"/>
    <tableColumn id="176" xr3:uid="{00000000-0010-0000-0500-0000B0000000}" name="_126" dataDxfId="156" dataCellStyle="Vírgula"/>
    <tableColumn id="177" xr3:uid="{00000000-0010-0000-0500-0000B1000000}" name="_127" dataDxfId="155" dataCellStyle="Vírgula"/>
    <tableColumn id="178" xr3:uid="{00000000-0010-0000-0500-0000B2000000}" name="_128" dataDxfId="154" dataCellStyle="Vírgula"/>
    <tableColumn id="179" xr3:uid="{00000000-0010-0000-0500-0000B3000000}" name="_129" dataDxfId="153" dataCellStyle="Vírgula"/>
    <tableColumn id="180" xr3:uid="{00000000-0010-0000-0500-0000B4000000}" name="_130" dataDxfId="152" dataCellStyle="Vírgula"/>
    <tableColumn id="181" xr3:uid="{00000000-0010-0000-0500-0000B5000000}" name="_131" dataDxfId="151" dataCellStyle="Vírgula"/>
    <tableColumn id="182" xr3:uid="{00000000-0010-0000-0500-0000B6000000}" name="_132" dataDxfId="150" dataCellStyle="Vírgula"/>
    <tableColumn id="183" xr3:uid="{00000000-0010-0000-0500-0000B7000000}" name="_133" dataDxfId="149" dataCellStyle="Vírgula"/>
    <tableColumn id="184" xr3:uid="{00000000-0010-0000-0500-0000B8000000}" name="_134" dataDxfId="148" dataCellStyle="Vírgula"/>
    <tableColumn id="185" xr3:uid="{00000000-0010-0000-0500-0000B9000000}" name="_135" dataDxfId="147" dataCellStyle="Vírgula"/>
    <tableColumn id="186" xr3:uid="{00000000-0010-0000-0500-0000BA000000}" name="_136" dataDxfId="146" dataCellStyle="Vírgula"/>
    <tableColumn id="187" xr3:uid="{00000000-0010-0000-0500-0000BB000000}" name="_137" dataDxfId="145" dataCellStyle="Vírgula"/>
    <tableColumn id="188" xr3:uid="{00000000-0010-0000-0500-0000BC000000}" name="_138" dataDxfId="144" dataCellStyle="Vírgula"/>
    <tableColumn id="189" xr3:uid="{00000000-0010-0000-0500-0000BD000000}" name="_139" dataDxfId="143" dataCellStyle="Vírgula"/>
    <tableColumn id="190" xr3:uid="{00000000-0010-0000-0500-0000BE000000}" name="_140" dataDxfId="142" dataCellStyle="Vírgula"/>
    <tableColumn id="191" xr3:uid="{00000000-0010-0000-0500-0000BF000000}" name="_141" dataDxfId="141" dataCellStyle="Vírgula"/>
    <tableColumn id="192" xr3:uid="{00000000-0010-0000-0500-0000C0000000}" name="_142" dataDxfId="140" dataCellStyle="Vírgula"/>
    <tableColumn id="193" xr3:uid="{00000000-0010-0000-0500-0000C1000000}" name="_143" dataDxfId="139" dataCellStyle="Vírgula"/>
    <tableColumn id="194" xr3:uid="{00000000-0010-0000-0500-0000C2000000}" name="_144" dataDxfId="138" dataCellStyle="Vírgula"/>
    <tableColumn id="195" xr3:uid="{00000000-0010-0000-0500-0000C3000000}" name="_145" dataDxfId="137" dataCellStyle="Vírgula"/>
    <tableColumn id="196" xr3:uid="{00000000-0010-0000-0500-0000C4000000}" name="_146" dataDxfId="136" dataCellStyle="Vírgula"/>
    <tableColumn id="197" xr3:uid="{00000000-0010-0000-0500-0000C5000000}" name="_147" dataDxfId="135" dataCellStyle="Vírgula"/>
    <tableColumn id="198" xr3:uid="{00000000-0010-0000-0500-0000C6000000}" name="_148" dataDxfId="134" dataCellStyle="Vírgula"/>
    <tableColumn id="199" xr3:uid="{00000000-0010-0000-0500-0000C7000000}" name="_149" dataDxfId="133" dataCellStyle="Vírgula"/>
    <tableColumn id="200" xr3:uid="{00000000-0010-0000-0500-0000C8000000}" name="_150" dataDxfId="132" dataCellStyle="Vírgula"/>
    <tableColumn id="201" xr3:uid="{00000000-0010-0000-0500-0000C9000000}" name="_151" dataDxfId="131" dataCellStyle="Vírgula"/>
    <tableColumn id="202" xr3:uid="{00000000-0010-0000-0500-0000CA000000}" name="_152" dataDxfId="130" dataCellStyle="Vírgula"/>
    <tableColumn id="203" xr3:uid="{00000000-0010-0000-0500-0000CB000000}" name="_153" dataDxfId="129" dataCellStyle="Vírgula"/>
    <tableColumn id="204" xr3:uid="{00000000-0010-0000-0500-0000CC000000}" name="_154" dataDxfId="128" dataCellStyle="Vírgula"/>
    <tableColumn id="205" xr3:uid="{00000000-0010-0000-0500-0000CD000000}" name="_155" dataDxfId="127" dataCellStyle="Vírgula"/>
    <tableColumn id="206" xr3:uid="{00000000-0010-0000-0500-0000CE000000}" name="_156" dataDxfId="126" dataCellStyle="Vírgula"/>
    <tableColumn id="207" xr3:uid="{00000000-0010-0000-0500-0000CF000000}" name="_157" dataDxfId="125" dataCellStyle="Vírgula"/>
    <tableColumn id="208" xr3:uid="{00000000-0010-0000-0500-0000D0000000}" name="_158" dataDxfId="124" dataCellStyle="Vírgula"/>
    <tableColumn id="209" xr3:uid="{00000000-0010-0000-0500-0000D1000000}" name="_159" dataDxfId="123" dataCellStyle="Vírgula"/>
    <tableColumn id="210" xr3:uid="{00000000-0010-0000-0500-0000D2000000}" name="_160" dataDxfId="122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48"/>
      <c r="B1" s="150" t="s">
        <v>516</v>
      </c>
      <c r="C1" s="149" t="s">
        <v>614</v>
      </c>
      <c r="D1" s="149" t="s">
        <v>614</v>
      </c>
      <c r="E1" s="149" t="s">
        <v>614</v>
      </c>
      <c r="F1" s="149" t="s">
        <v>614</v>
      </c>
      <c r="G1" s="149" t="s">
        <v>614</v>
      </c>
      <c r="H1" s="149" t="s">
        <v>614</v>
      </c>
      <c r="I1" s="151" t="s">
        <v>327</v>
      </c>
      <c r="K1" s="31"/>
      <c r="L1" s="31"/>
      <c r="M1" s="31"/>
      <c r="N1" s="31"/>
      <c r="O1" s="31"/>
      <c r="P1" s="29"/>
      <c r="Q1" s="31"/>
      <c r="W1" s="171" t="s">
        <v>616</v>
      </c>
      <c r="X1" s="171"/>
      <c r="Y1" s="171"/>
      <c r="Z1" s="171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2" t="s">
        <v>373</v>
      </c>
      <c r="H2" s="173"/>
      <c r="I2" s="174"/>
      <c r="J2" s="177" t="s">
        <v>374</v>
      </c>
      <c r="K2" s="178"/>
      <c r="L2" s="179" t="s">
        <v>552</v>
      </c>
      <c r="M2" s="180"/>
      <c r="N2" s="167" t="s">
        <v>557</v>
      </c>
      <c r="O2" s="168"/>
      <c r="P2" s="169" t="s">
        <v>615</v>
      </c>
      <c r="Q2" s="170"/>
      <c r="R2" s="175" t="s">
        <v>520</v>
      </c>
      <c r="S2" s="176"/>
      <c r="T2" s="175" t="s">
        <v>611</v>
      </c>
      <c r="U2" s="176"/>
      <c r="W2" s="167" t="s">
        <v>557</v>
      </c>
      <c r="X2" s="168"/>
      <c r="Y2" s="169" t="s">
        <v>615</v>
      </c>
      <c r="Z2" s="170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23532024975.450001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23381672682.639999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23622740116.289997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24243738608.129997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22868368273.580002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22187670278.400002</v>
      </c>
      <c r="I4" s="43">
        <f>SUMIF(Metas_realizado[[#Headers],[202401]:[202412]],"&lt;="&amp;"'"&amp;$I$1&amp;"'",Metas_realizado[[#This Row],[202401]:[202412]])</f>
        <v>23547641151.259998</v>
      </c>
      <c r="J4" s="42">
        <f t="shared" ref="J4:J35" si="0">IF(LEFT($I$1,4)="2023",$H4-C4,$I4-C4)</f>
        <v>15616175.809997559</v>
      </c>
      <c r="K4" s="12">
        <f t="shared" ref="K4:K35" si="1">IF(LEFT($I$1,4)="2023",IF(C4,$H4/C4-1,""),IF(C4,$I4/C4-1,""))</f>
        <v>6.6361377001289412E-4</v>
      </c>
      <c r="L4" s="42">
        <f t="shared" ref="L4:L35" si="2">IF(LEFT($I$1,4)="2023",$H4-D4,$I4-D4)</f>
        <v>165968468.61999893</v>
      </c>
      <c r="M4" s="12">
        <f t="shared" ref="M4:M35" si="3">IF(LEFT($I$1,4)="2023",IF(D4,$H4/D4-1,""),IF(D4,$I4/D4-1,""))</f>
        <v>7.0982290648189394E-3</v>
      </c>
      <c r="N4" s="160">
        <f t="shared" ref="N4:N35" si="4">IF(LEFT($I$1,4)="2023",$H4-E4,$I4-E4)</f>
        <v>-75098965.029998779</v>
      </c>
      <c r="O4" s="12">
        <f t="shared" ref="O4:O35" si="5">IF(LEFT($I$1,4)="2023",IF(E4,$H4/E4-1,""),IF(E4,$I4/E4-1,""))</f>
        <v>-3.1790962716561344E-3</v>
      </c>
      <c r="P4" s="160">
        <f t="shared" ref="P4:P35" si="6">IF(LEFT($I$1,4)="2023",$H4-F4,$I4-F4)</f>
        <v>-696097456.86999893</v>
      </c>
      <c r="Q4" s="12">
        <f t="shared" ref="Q4:Q35" si="7">IF(LEFT($I$1,4)="2023",IF(F4,$H4/F4-1,""),IF(F4,$I4/F4-1,""))</f>
        <v>-2.8712463375453412E-2</v>
      </c>
      <c r="R4" s="42">
        <f>$H4-G4</f>
        <v>-680697995.18000031</v>
      </c>
      <c r="S4" s="12">
        <f>IF(G4,$H4/G4-1,"")</f>
        <v>-2.9765918890086063E-2</v>
      </c>
      <c r="T4" s="160">
        <f>IF($I4,$I4-H4,"")</f>
        <v>1359970872.8599968</v>
      </c>
      <c r="U4" s="12">
        <f>IF($I4,IF(H4,$I4/H4-1,""),"")</f>
        <v>6.1293991473451159E-2</v>
      </c>
      <c r="W4" s="160">
        <f>Metas_realizado[[#This Row],[202406]]-GERENCIAL7[[#This Row],[202406]]</f>
        <v>167949213.80999994</v>
      </c>
      <c r="X4" s="12">
        <f>Metas_realizado[[#This Row],[202406]]/GERENCIAL7[[#This Row],[202406]]-1</f>
        <v>4.8345800319704146E-2</v>
      </c>
      <c r="Y4" s="160">
        <f>Metas_realizado[[#This Row],[202406]]-PLDO2025[[#This Row],[202406]]</f>
        <v>94338747.860000134</v>
      </c>
      <c r="Z4" s="12">
        <f>Metas_realizado[[#This Row],[202406]]/PLDO2025[[#This Row],[202406]]-1</f>
        <v>2.659282975526911E-2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13037354170.24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13150144558.83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13918080579.49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13775543768.040001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12394050191.439999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12035052735.360001</v>
      </c>
      <c r="I5" s="98">
        <f>SUMIF(Metas_realizado[[#Headers],[202401]:[202412]],"&lt;="&amp;"'"&amp;$I$1&amp;"'",Metas_realizado[[#This Row],[202401]:[202412]])</f>
        <v>13578367523.66</v>
      </c>
      <c r="J5" s="43">
        <f t="shared" si="0"/>
        <v>541013353.42000008</v>
      </c>
      <c r="K5" s="33">
        <f t="shared" si="1"/>
        <v>4.1497173917002028E-2</v>
      </c>
      <c r="L5" s="43">
        <f t="shared" si="2"/>
        <v>428222964.82999992</v>
      </c>
      <c r="M5" s="33">
        <f t="shared" si="3"/>
        <v>3.2564126037873731E-2</v>
      </c>
      <c r="N5" s="159">
        <f t="shared" si="4"/>
        <v>-339713055.82999992</v>
      </c>
      <c r="O5" s="33">
        <f t="shared" si="5"/>
        <v>-2.4408039160989548E-2</v>
      </c>
      <c r="P5" s="154">
        <f t="shared" si="6"/>
        <v>-197176244.38000107</v>
      </c>
      <c r="Q5" s="143">
        <f t="shared" si="7"/>
        <v>-1.4313499902447457E-2</v>
      </c>
      <c r="R5" s="43">
        <f t="shared" ref="R5:R62" si="8">$H5-G5</f>
        <v>-358997456.07999802</v>
      </c>
      <c r="S5" s="33">
        <f t="shared" ref="S5:S62" si="9">IF(G5,$H5/G5-1,"")</f>
        <v>-2.8965305976245026E-2</v>
      </c>
      <c r="T5" s="159">
        <f t="shared" ref="T5:T62" si="10">IF($I5,$I5-H5,"")</f>
        <v>1543314788.2999992</v>
      </c>
      <c r="U5" s="33">
        <f t="shared" ref="U5:U62" si="11">IF($I5,IF(H5,$I5/H5-1,""),"")</f>
        <v>0.12823498344677886</v>
      </c>
      <c r="W5" s="159">
        <f>Metas_realizado[[#This Row],[202406]]-GERENCIAL7[[#This Row],[202406]]</f>
        <v>25632848.680000067</v>
      </c>
      <c r="X5" s="33">
        <f>Metas_realizado[[#This Row],[202406]]/GERENCIAL7[[#This Row],[202406]]-1</f>
        <v>1.2144444680946664E-2</v>
      </c>
      <c r="Y5" s="159">
        <f>Metas_realizado[[#This Row],[202406]]-PLDO2025[[#This Row],[202406]]</f>
        <v>57056616.690000057</v>
      </c>
      <c r="Z5" s="33">
        <f>Metas_realizado[[#This Row],[202406]]/PLDO2025[[#This Row],[202406]]-1</f>
        <v>2.7441082152632079E-2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8699930953.5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8798994351.4000015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9499517969.1200008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9519660557.9500008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8955196548.8600006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8061603809.9500008</v>
      </c>
      <c r="I6" s="85">
        <f>SUMIF(Metas_realizado[[#Headers],[202401]:[202412]],"&lt;="&amp;"'"&amp;$I$1&amp;"'",Metas_realizado[[#This Row],[202401]:[202412]])</f>
        <v>9595381698.2000008</v>
      </c>
      <c r="J6" s="85">
        <f t="shared" si="0"/>
        <v>895450744.70000076</v>
      </c>
      <c r="K6" s="143">
        <f t="shared" si="1"/>
        <v>0.10292618981530643</v>
      </c>
      <c r="L6" s="85">
        <f t="shared" si="2"/>
        <v>796387346.79999924</v>
      </c>
      <c r="M6" s="143">
        <f t="shared" si="3"/>
        <v>9.0508905335674683E-2</v>
      </c>
      <c r="N6" s="154">
        <f t="shared" si="4"/>
        <v>95863729.079999924</v>
      </c>
      <c r="O6" s="143">
        <f t="shared" si="5"/>
        <v>1.0091430890664554E-2</v>
      </c>
      <c r="P6" s="154">
        <f t="shared" si="6"/>
        <v>75721140.25</v>
      </c>
      <c r="Q6" s="143">
        <f t="shared" si="7"/>
        <v>7.9541848986164343E-3</v>
      </c>
      <c r="R6" s="85">
        <f t="shared" si="8"/>
        <v>-893592738.90999985</v>
      </c>
      <c r="S6" s="143">
        <f t="shared" si="9"/>
        <v>-9.9784827059296033E-2</v>
      </c>
      <c r="T6" s="154">
        <f t="shared" si="10"/>
        <v>1533777888.25</v>
      </c>
      <c r="U6" s="143">
        <f t="shared" si="11"/>
        <v>0.19025716525003888</v>
      </c>
      <c r="W6" s="154">
        <f>Metas_realizado[[#This Row],[202406]]-GERENCIAL7[[#This Row],[202406]]</f>
        <v>90759009.720000029</v>
      </c>
      <c r="X6" s="143">
        <f>Metas_realizado[[#This Row],[202406]]/GERENCIAL7[[#This Row],[202406]]-1</f>
        <v>6.34422904800378E-2</v>
      </c>
      <c r="Y6" s="154">
        <f>Metas_realizado[[#This Row],[202406]]-PLDO2025[[#This Row],[202406]]</f>
        <v>57853863.130000114</v>
      </c>
      <c r="Z6" s="143">
        <f>Metas_realizado[[#This Row],[202406]]/PLDO2025[[#This Row],[202406]]-1</f>
        <v>3.9531680004901704E-2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609356228.6500001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633993986.09000003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591549671.25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634530391.50999999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389085453.14999998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509685100.52999997</v>
      </c>
      <c r="I7" s="85">
        <f>SUMIF(Metas_realizado[[#Headers],[202401]:[202412]],"&lt;="&amp;"'"&amp;$I$1&amp;"'",Metas_realizado[[#This Row],[202401]:[202412]])</f>
        <v>546021279.06000006</v>
      </c>
      <c r="J7" s="85">
        <f t="shared" si="0"/>
        <v>-63334949.590000033</v>
      </c>
      <c r="K7" s="143">
        <f t="shared" si="1"/>
        <v>-0.10393747796804442</v>
      </c>
      <c r="L7" s="85">
        <f t="shared" si="2"/>
        <v>-87972707.029999971</v>
      </c>
      <c r="M7" s="143">
        <f t="shared" si="3"/>
        <v>-0.13875952920712975</v>
      </c>
      <c r="N7" s="154">
        <f t="shared" si="4"/>
        <v>-45528392.189999938</v>
      </c>
      <c r="O7" s="143">
        <f t="shared" si="5"/>
        <v>-7.6964614135942577E-2</v>
      </c>
      <c r="P7" s="154">
        <f t="shared" si="6"/>
        <v>-88509112.449999928</v>
      </c>
      <c r="Q7" s="143">
        <f t="shared" si="7"/>
        <v>-0.13948758583394827</v>
      </c>
      <c r="R7" s="85">
        <f t="shared" si="8"/>
        <v>120599647.38</v>
      </c>
      <c r="S7" s="143">
        <f t="shared" si="9"/>
        <v>0.30995671106086431</v>
      </c>
      <c r="T7" s="154">
        <f t="shared" si="10"/>
        <v>36336178.530000091</v>
      </c>
      <c r="U7" s="143">
        <f t="shared" si="11"/>
        <v>7.1291427770236337E-2</v>
      </c>
      <c r="W7" s="154">
        <f>Metas_realizado[[#This Row],[202406]]-GERENCIAL7[[#This Row],[202406]]</f>
        <v>-33144548.689999998</v>
      </c>
      <c r="X7" s="143">
        <f>Metas_realizado[[#This Row],[202406]]/GERENCIAL7[[#This Row],[202406]]-1</f>
        <v>-0.32703871668699847</v>
      </c>
      <c r="Y7" s="154">
        <f>Metas_realizado[[#This Row],[202406]]-PLDO2025[[#This Row],[202406]]</f>
        <v>-14292930.489999995</v>
      </c>
      <c r="Z7" s="143">
        <f>Metas_realizado[[#This Row],[202406]]/PLDO2025[[#This Row],[202406]]-1</f>
        <v>-0.17325633996030321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448201264.94000006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509613834.98000002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543685068.54999995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532827036.28000003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343516785.19999999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595128665.13999999</v>
      </c>
      <c r="I8" s="85">
        <f>SUMIF(Metas_realizado[[#Headers],[202401]:[202412]],"&lt;="&amp;"'"&amp;$I$1&amp;"'",Metas_realizado[[#This Row],[202401]:[202412]])</f>
        <v>449943991.38</v>
      </c>
      <c r="J8" s="85">
        <f t="shared" si="0"/>
        <v>1742726.439999938</v>
      </c>
      <c r="K8" s="143">
        <f t="shared" si="1"/>
        <v>3.8882675626388252E-3</v>
      </c>
      <c r="L8" s="85">
        <f t="shared" si="2"/>
        <v>-59669843.600000024</v>
      </c>
      <c r="M8" s="143">
        <f t="shared" si="3"/>
        <v>-0.11708835103023019</v>
      </c>
      <c r="N8" s="154">
        <f t="shared" si="4"/>
        <v>-93741077.169999957</v>
      </c>
      <c r="O8" s="143">
        <f t="shared" si="5"/>
        <v>-0.17241797244865675</v>
      </c>
      <c r="P8" s="154">
        <f t="shared" si="6"/>
        <v>-82883044.900000036</v>
      </c>
      <c r="Q8" s="143">
        <f t="shared" si="7"/>
        <v>-0.15555337709335959</v>
      </c>
      <c r="R8" s="85">
        <f t="shared" si="8"/>
        <v>251611879.94</v>
      </c>
      <c r="S8" s="143">
        <f t="shared" si="9"/>
        <v>0.73245876411398148</v>
      </c>
      <c r="T8" s="154">
        <f t="shared" si="10"/>
        <v>-145184673.75999999</v>
      </c>
      <c r="U8" s="143">
        <f t="shared" si="11"/>
        <v>-0.24395510124830955</v>
      </c>
      <c r="W8" s="154">
        <f>Metas_realizado[[#This Row],[202406]]-GERENCIAL7[[#This Row],[202406]]</f>
        <v>-2768089.3700000048</v>
      </c>
      <c r="X8" s="143">
        <f>Metas_realizado[[#This Row],[202406]]/GERENCIAL7[[#This Row],[202406]]-1</f>
        <v>-3.4249171588871974E-2</v>
      </c>
      <c r="Y8" s="154">
        <f>Metas_realizado[[#This Row],[202406]]-PLDO2025[[#This Row],[202406]]</f>
        <v>-3347287.4200000018</v>
      </c>
      <c r="Z8" s="143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1341099124.9900002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1437631006.4699998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1437631006.4699998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1415983045.8399999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1186364534.24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1334771776.96</v>
      </c>
      <c r="I9" s="45">
        <f>SUMIF(Metas_realizado[[#Headers],[202401]:[202412]],"&lt;="&amp;"'"&amp;$I$1&amp;"'",Metas_realizado[[#This Row],[202401]:[202412]])</f>
        <v>1331440950.8699999</v>
      </c>
      <c r="J9" s="45">
        <f t="shared" si="0"/>
        <v>-9658174.1200003624</v>
      </c>
      <c r="K9" s="35">
        <f t="shared" si="1"/>
        <v>-7.2016854981337142E-3</v>
      </c>
      <c r="L9" s="45">
        <f t="shared" si="2"/>
        <v>-106190055.5999999</v>
      </c>
      <c r="M9" s="35">
        <f t="shared" si="3"/>
        <v>-7.3864611379481859E-2</v>
      </c>
      <c r="N9" s="152">
        <f t="shared" si="4"/>
        <v>-106190055.5999999</v>
      </c>
      <c r="O9" s="35">
        <f t="shared" si="5"/>
        <v>-7.3864611379481859E-2</v>
      </c>
      <c r="P9" s="152">
        <f t="shared" si="6"/>
        <v>-84542094.970000029</v>
      </c>
      <c r="Q9" s="35">
        <f t="shared" si="7"/>
        <v>-5.9705584200584361E-2</v>
      </c>
      <c r="R9" s="45">
        <f t="shared" si="8"/>
        <v>148407242.72000003</v>
      </c>
      <c r="S9" s="35">
        <f t="shared" si="9"/>
        <v>0.1250941329050026</v>
      </c>
      <c r="T9" s="152">
        <f t="shared" si="10"/>
        <v>-3330826.0900001526</v>
      </c>
      <c r="U9" s="35">
        <f t="shared" si="11"/>
        <v>-2.4954274187504177E-3</v>
      </c>
      <c r="W9" s="152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2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1938766598.1600001</v>
      </c>
      <c r="D1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1769911379.8900001</v>
      </c>
      <c r="E1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1845696864.0999999</v>
      </c>
      <c r="F1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1672542736.46</v>
      </c>
      <c r="G1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1519886869.99</v>
      </c>
      <c r="H1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1533863382.78</v>
      </c>
      <c r="I10" s="152">
        <f>SUMIF(Metas_realizado[[#Headers],[202401]:[202412]],"&lt;="&amp;"'"&amp;$I$1&amp;"'",Metas_realizado[[#This Row],[202401]:[202412]])</f>
        <v>1655579604.1499999</v>
      </c>
      <c r="J10" s="152">
        <f t="shared" si="0"/>
        <v>-283186994.01000023</v>
      </c>
      <c r="K10" s="152">
        <f t="shared" si="1"/>
        <v>-0.14606554201973609</v>
      </c>
      <c r="L10" s="152">
        <f t="shared" si="2"/>
        <v>-114331775.74000025</v>
      </c>
      <c r="M10" s="35">
        <f t="shared" si="3"/>
        <v>-6.4597457838316164E-2</v>
      </c>
      <c r="N10" s="152">
        <f t="shared" si="4"/>
        <v>-190117259.95000005</v>
      </c>
      <c r="O10" s="35">
        <f t="shared" si="5"/>
        <v>-0.10300567966923713</v>
      </c>
      <c r="P10" s="152">
        <f t="shared" si="6"/>
        <v>-16963132.310000181</v>
      </c>
      <c r="Q10" s="35">
        <f t="shared" si="7"/>
        <v>-1.0142121896330902E-2</v>
      </c>
      <c r="R10" s="45">
        <f t="shared" si="8"/>
        <v>13976512.789999962</v>
      </c>
      <c r="S10" s="35">
        <f t="shared" si="9"/>
        <v>9.1957586225426269E-3</v>
      </c>
      <c r="T10" s="152">
        <f t="shared" si="10"/>
        <v>121716221.36999989</v>
      </c>
      <c r="U10" s="35">
        <f t="shared" si="11"/>
        <v>7.9352713374902573E-2</v>
      </c>
      <c r="W10" s="152">
        <f>Metas_realizado[[#This Row],[202406]]-GERENCIAL7[[#This Row],[202406]]</f>
        <v>-45929513.360000014</v>
      </c>
      <c r="X10" s="35">
        <f>Metas_realizado[[#This Row],[202406]]/GERENCIAL7[[#This Row],[202406]]-1</f>
        <v>-0.16235941148056265</v>
      </c>
      <c r="Y10" s="152">
        <f>Metas_realizado[[#This Row],[202406]]-PLDO2025[[#This Row],[202406]]</f>
        <v>5727621.2300000191</v>
      </c>
      <c r="Z10" s="35">
        <f>Metas_realizado[[#This Row],[202406]]/PLDO2025[[#This Row],[202406]]-1</f>
        <v>2.4770151837978815E-2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1026830201.4600002</v>
      </c>
      <c r="D1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1039423033.6199999</v>
      </c>
      <c r="E1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1039423033.6199999</v>
      </c>
      <c r="F1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937895908.74000001</v>
      </c>
      <c r="G1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837464833.63000011</v>
      </c>
      <c r="H1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917903088.27000022</v>
      </c>
      <c r="I11" s="153">
        <f>SUMIF(Metas_realizado[[#Headers],[202401]:[202412]],"&lt;="&amp;"'"&amp;$I$1&amp;"'",Metas_realizado[[#This Row],[202401]:[202412]])</f>
        <v>947683864.48000002</v>
      </c>
      <c r="J11" s="153">
        <f t="shared" si="0"/>
        <v>-79146336.980000138</v>
      </c>
      <c r="K11" s="153">
        <f t="shared" si="1"/>
        <v>-7.707831038419577E-2</v>
      </c>
      <c r="L11" s="153">
        <f t="shared" si="2"/>
        <v>-91739169.139999866</v>
      </c>
      <c r="M11" s="139">
        <f t="shared" si="3"/>
        <v>-8.8259703867153871E-2</v>
      </c>
      <c r="N11" s="153">
        <f t="shared" si="4"/>
        <v>-91739169.139999866</v>
      </c>
      <c r="O11" s="139">
        <f t="shared" si="5"/>
        <v>-8.8259703867153871E-2</v>
      </c>
      <c r="P11" s="153">
        <f t="shared" si="6"/>
        <v>9787955.7400000095</v>
      </c>
      <c r="Q11" s="139">
        <f t="shared" si="7"/>
        <v>1.0436078938812487E-2</v>
      </c>
      <c r="R11" s="98">
        <f t="shared" si="8"/>
        <v>80438254.640000105</v>
      </c>
      <c r="S11" s="139">
        <f t="shared" si="9"/>
        <v>9.604971028017939E-2</v>
      </c>
      <c r="T11" s="153">
        <f t="shared" si="10"/>
        <v>29780776.2099998</v>
      </c>
      <c r="U11" s="139">
        <f t="shared" si="11"/>
        <v>3.2444357787409173E-2</v>
      </c>
      <c r="W11" s="153">
        <f>Metas_realizado[[#This Row],[202406]]-GERENCIAL7[[#This Row],[202406]]</f>
        <v>8532641.880000025</v>
      </c>
      <c r="X11" s="139">
        <f>Metas_realizado[[#This Row],[202406]]/GERENCIAL7[[#This Row],[202406]]-1</f>
        <v>5.8413416696716736E-2</v>
      </c>
      <c r="Y11" s="153">
        <f>Metas_realizado[[#This Row],[202406]]-PLDO2025[[#This Row],[202406]]</f>
        <v>17007746.560000002</v>
      </c>
      <c r="Z11" s="139">
        <f>Metas_realizado[[#This Row],[202406]]/PLDO2025[[#This Row],[202406]]-1</f>
        <v>0.12360440983570697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54">
        <f>SUMIF(Metas_realizado[[#Headers],[202401]:[202412]],"&lt;="&amp;"'"&amp;$I$1&amp;"'",Metas_realizado[[#This Row],[202401]:[202412]])</f>
        <v>0</v>
      </c>
      <c r="J12" s="154">
        <f t="shared" si="0"/>
        <v>0</v>
      </c>
      <c r="K12" s="154" t="str">
        <f t="shared" si="1"/>
        <v/>
      </c>
      <c r="L12" s="154">
        <f t="shared" si="2"/>
        <v>0</v>
      </c>
      <c r="M12" s="143" t="str">
        <f t="shared" si="3"/>
        <v/>
      </c>
      <c r="N12" s="154">
        <f t="shared" si="4"/>
        <v>0</v>
      </c>
      <c r="O12" s="143" t="str">
        <f t="shared" si="5"/>
        <v/>
      </c>
      <c r="P12" s="154">
        <f t="shared" si="6"/>
        <v>0</v>
      </c>
      <c r="Q12" s="143" t="str">
        <f t="shared" si="7"/>
        <v/>
      </c>
      <c r="R12" s="85">
        <f t="shared" si="8"/>
        <v>0</v>
      </c>
      <c r="S12" s="143" t="str">
        <f t="shared" si="9"/>
        <v/>
      </c>
      <c r="T12" s="154" t="str">
        <f t="shared" si="10"/>
        <v/>
      </c>
      <c r="U12" s="143" t="str">
        <f t="shared" si="11"/>
        <v/>
      </c>
      <c r="V12" s="29"/>
      <c r="W12" s="154">
        <f>Metas_realizado[[#This Row],[202406]]-GERENCIAL7[[#This Row],[202406]]</f>
        <v>0</v>
      </c>
      <c r="X12" s="143" t="e">
        <f>Metas_realizado[[#This Row],[202406]]/GERENCIAL7[[#This Row],[202406]]-1</f>
        <v>#DIV/0!</v>
      </c>
      <c r="Y12" s="154">
        <f>Metas_realizado[[#This Row],[202406]]-PLDO2025[[#This Row],[202406]]</f>
        <v>0</v>
      </c>
      <c r="Z12" s="143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54">
        <f>SUMIF(Metas_realizado[[#Headers],[202401]:[202412]],"&lt;="&amp;"'"&amp;$I$1&amp;"'",Metas_realizado[[#This Row],[202401]:[202412]])</f>
        <v>0</v>
      </c>
      <c r="J13" s="154">
        <f t="shared" si="0"/>
        <v>0</v>
      </c>
      <c r="K13" s="154" t="str">
        <f t="shared" si="1"/>
        <v/>
      </c>
      <c r="L13" s="154">
        <f t="shared" si="2"/>
        <v>0</v>
      </c>
      <c r="M13" s="143" t="str">
        <f t="shared" si="3"/>
        <v/>
      </c>
      <c r="N13" s="154">
        <f t="shared" si="4"/>
        <v>0</v>
      </c>
      <c r="O13" s="143" t="str">
        <f t="shared" si="5"/>
        <v/>
      </c>
      <c r="P13" s="154">
        <f t="shared" si="6"/>
        <v>0</v>
      </c>
      <c r="Q13" s="143" t="str">
        <f t="shared" si="7"/>
        <v/>
      </c>
      <c r="R13" s="85">
        <f t="shared" si="8"/>
        <v>0</v>
      </c>
      <c r="S13" s="143" t="str">
        <f t="shared" si="9"/>
        <v/>
      </c>
      <c r="T13" s="154" t="str">
        <f t="shared" si="10"/>
        <v/>
      </c>
      <c r="U13" s="143" t="str">
        <f t="shared" si="11"/>
        <v/>
      </c>
      <c r="W13" s="154">
        <f>Metas_realizado[[#This Row],[202406]]-GERENCIAL7[[#This Row],[202406]]</f>
        <v>0</v>
      </c>
      <c r="X13" s="143" t="e">
        <f>Metas_realizado[[#This Row],[202406]]/GERENCIAL7[[#This Row],[202406]]-1</f>
        <v>#DIV/0!</v>
      </c>
      <c r="Y13" s="154">
        <f>Metas_realizado[[#This Row],[202406]]-PLDO2025[[#This Row],[202406]]</f>
        <v>0</v>
      </c>
      <c r="Z13" s="143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54">
        <f>SUMIF(Metas_realizado[[#Headers],[202401]:[202412]],"&lt;="&amp;"'"&amp;$I$1&amp;"'",Metas_realizado[[#This Row],[202401]:[202412]])</f>
        <v>0</v>
      </c>
      <c r="J14" s="154">
        <f t="shared" si="0"/>
        <v>0</v>
      </c>
      <c r="K14" s="154" t="str">
        <f t="shared" si="1"/>
        <v/>
      </c>
      <c r="L14" s="154">
        <f t="shared" si="2"/>
        <v>0</v>
      </c>
      <c r="M14" s="143" t="str">
        <f t="shared" si="3"/>
        <v/>
      </c>
      <c r="N14" s="154">
        <f t="shared" si="4"/>
        <v>0</v>
      </c>
      <c r="O14" s="143" t="str">
        <f t="shared" si="5"/>
        <v/>
      </c>
      <c r="P14" s="154">
        <f t="shared" si="6"/>
        <v>0</v>
      </c>
      <c r="Q14" s="143" t="str">
        <f t="shared" si="7"/>
        <v/>
      </c>
      <c r="R14" s="85">
        <f t="shared" si="8"/>
        <v>0</v>
      </c>
      <c r="S14" s="143" t="str">
        <f t="shared" si="9"/>
        <v/>
      </c>
      <c r="T14" s="154" t="str">
        <f t="shared" si="10"/>
        <v/>
      </c>
      <c r="U14" s="143" t="str">
        <f t="shared" si="11"/>
        <v/>
      </c>
      <c r="W14" s="154">
        <f>Metas_realizado[[#This Row],[202406]]-GERENCIAL7[[#This Row],[202406]]</f>
        <v>0</v>
      </c>
      <c r="X14" s="143" t="e">
        <f>Metas_realizado[[#This Row],[202406]]/GERENCIAL7[[#This Row],[202406]]-1</f>
        <v>#DIV/0!</v>
      </c>
      <c r="Y14" s="154">
        <f>Metas_realizado[[#This Row],[202406]]-PLDO2025[[#This Row],[202406]]</f>
        <v>0</v>
      </c>
      <c r="Z14" s="143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54">
        <f>SUMIF(Metas_realizado[[#Headers],[202401]:[202412]],"&lt;="&amp;"'"&amp;$I$1&amp;"'",Metas_realizado[[#This Row],[202401]:[202412]])</f>
        <v>0</v>
      </c>
      <c r="J15" s="154">
        <f t="shared" si="0"/>
        <v>0</v>
      </c>
      <c r="K15" s="154" t="str">
        <f t="shared" si="1"/>
        <v/>
      </c>
      <c r="L15" s="154">
        <f t="shared" si="2"/>
        <v>0</v>
      </c>
      <c r="M15" s="143" t="str">
        <f t="shared" si="3"/>
        <v/>
      </c>
      <c r="N15" s="154">
        <f t="shared" si="4"/>
        <v>0</v>
      </c>
      <c r="O15" s="143" t="str">
        <f t="shared" si="5"/>
        <v/>
      </c>
      <c r="P15" s="154">
        <f t="shared" si="6"/>
        <v>0</v>
      </c>
      <c r="Q15" s="143" t="str">
        <f t="shared" si="7"/>
        <v/>
      </c>
      <c r="R15" s="85">
        <f t="shared" si="8"/>
        <v>0</v>
      </c>
      <c r="S15" s="143" t="str">
        <f t="shared" si="9"/>
        <v/>
      </c>
      <c r="T15" s="154" t="str">
        <f t="shared" si="10"/>
        <v/>
      </c>
      <c r="U15" s="143" t="str">
        <f t="shared" si="11"/>
        <v/>
      </c>
      <c r="W15" s="154">
        <f>Metas_realizado[[#This Row],[202406]]-GERENCIAL7[[#This Row],[202406]]</f>
        <v>0</v>
      </c>
      <c r="X15" s="143" t="e">
        <f>Metas_realizado[[#This Row],[202406]]/GERENCIAL7[[#This Row],[202406]]-1</f>
        <v>#DIV/0!</v>
      </c>
      <c r="Y15" s="154">
        <f>Metas_realizado[[#This Row],[202406]]-PLDO2025[[#This Row],[202406]]</f>
        <v>0</v>
      </c>
      <c r="Z15" s="143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54">
        <f>SUMIF(Metas_realizado[[#Headers],[202401]:[202412]],"&lt;="&amp;"'"&amp;$I$1&amp;"'",Metas_realizado[[#This Row],[202401]:[202412]])</f>
        <v>0</v>
      </c>
      <c r="J16" s="154">
        <f t="shared" si="0"/>
        <v>0</v>
      </c>
      <c r="K16" s="154" t="str">
        <f t="shared" si="1"/>
        <v/>
      </c>
      <c r="L16" s="154">
        <f t="shared" si="2"/>
        <v>0</v>
      </c>
      <c r="M16" s="143" t="str">
        <f t="shared" si="3"/>
        <v/>
      </c>
      <c r="N16" s="154">
        <f t="shared" si="4"/>
        <v>0</v>
      </c>
      <c r="O16" s="143" t="str">
        <f t="shared" si="5"/>
        <v/>
      </c>
      <c r="P16" s="154">
        <f t="shared" si="6"/>
        <v>0</v>
      </c>
      <c r="Q16" s="143" t="str">
        <f t="shared" si="7"/>
        <v/>
      </c>
      <c r="R16" s="85">
        <f t="shared" si="8"/>
        <v>0</v>
      </c>
      <c r="S16" s="143" t="str">
        <f t="shared" si="9"/>
        <v/>
      </c>
      <c r="T16" s="154" t="str">
        <f t="shared" si="10"/>
        <v/>
      </c>
      <c r="U16" s="143" t="str">
        <f t="shared" si="11"/>
        <v/>
      </c>
      <c r="W16" s="154">
        <f>Metas_realizado[[#This Row],[202406]]-GERENCIAL7[[#This Row],[202406]]</f>
        <v>0</v>
      </c>
      <c r="X16" s="143" t="e">
        <f>Metas_realizado[[#This Row],[202406]]/GERENCIAL7[[#This Row],[202406]]-1</f>
        <v>#DIV/0!</v>
      </c>
      <c r="Y16" s="154">
        <f>Metas_realizado[[#This Row],[202406]]-PLDO2025[[#This Row],[202406]]</f>
        <v>0</v>
      </c>
      <c r="Z16" s="143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54">
        <f>SUMIF(Metas_realizado[[#Headers],[202401]:[202412]],"&lt;="&amp;"'"&amp;$I$1&amp;"'",Metas_realizado[[#This Row],[202401]:[202412]])</f>
        <v>0</v>
      </c>
      <c r="J17" s="154">
        <f t="shared" si="0"/>
        <v>-122672.61</v>
      </c>
      <c r="K17" s="154">
        <f t="shared" si="1"/>
        <v>-1</v>
      </c>
      <c r="L17" s="154">
        <f t="shared" si="2"/>
        <v>0</v>
      </c>
      <c r="M17" s="143" t="str">
        <f t="shared" si="3"/>
        <v/>
      </c>
      <c r="N17" s="154">
        <f t="shared" si="4"/>
        <v>0</v>
      </c>
      <c r="O17" s="143" t="str">
        <f t="shared" si="5"/>
        <v/>
      </c>
      <c r="P17" s="154">
        <f t="shared" si="6"/>
        <v>0</v>
      </c>
      <c r="Q17" s="143" t="str">
        <f t="shared" si="7"/>
        <v/>
      </c>
      <c r="R17" s="85">
        <f t="shared" si="8"/>
        <v>-110914.58</v>
      </c>
      <c r="S17" s="143">
        <f t="shared" si="9"/>
        <v>-1</v>
      </c>
      <c r="T17" s="154" t="str">
        <f t="shared" si="10"/>
        <v/>
      </c>
      <c r="U17" s="143" t="str">
        <f t="shared" si="11"/>
        <v/>
      </c>
      <c r="W17" s="154">
        <f>Metas_realizado[[#This Row],[202406]]-GERENCIAL7[[#This Row],[202406]]</f>
        <v>0</v>
      </c>
      <c r="X17" s="143" t="e">
        <f>Metas_realizado[[#This Row],[202406]]/GERENCIAL7[[#This Row],[202406]]-1</f>
        <v>#DIV/0!</v>
      </c>
      <c r="Y17" s="154">
        <f>Metas_realizado[[#This Row],[202406]]-PLDO2025[[#This Row],[202406]]</f>
        <v>0</v>
      </c>
      <c r="Z17" s="143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226168641.59000003</v>
      </c>
      <c r="D1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215256707.32999998</v>
      </c>
      <c r="E1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215256707.32999998</v>
      </c>
      <c r="F1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208452950.94</v>
      </c>
      <c r="G1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181661837.34</v>
      </c>
      <c r="H1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197169104.08000004</v>
      </c>
      <c r="I18" s="154">
        <f>SUMIF(Metas_realizado[[#Headers],[202401]:[202412]],"&lt;="&amp;"'"&amp;$I$1&amp;"'",Metas_realizado[[#This Row],[202401]:[202412]])</f>
        <v>200853298.59999999</v>
      </c>
      <c r="J18" s="154">
        <f t="shared" si="0"/>
        <v>-25315342.990000039</v>
      </c>
      <c r="K18" s="154">
        <f t="shared" si="1"/>
        <v>-0.1119312686853019</v>
      </c>
      <c r="L18" s="154">
        <f t="shared" si="2"/>
        <v>-14403408.729999989</v>
      </c>
      <c r="M18" s="143">
        <f t="shared" si="3"/>
        <v>-6.6912705804417993E-2</v>
      </c>
      <c r="N18" s="154">
        <f t="shared" si="4"/>
        <v>-14403408.729999989</v>
      </c>
      <c r="O18" s="143">
        <f t="shared" si="5"/>
        <v>-6.6912705804417993E-2</v>
      </c>
      <c r="P18" s="154">
        <f t="shared" si="6"/>
        <v>-7599652.3400000036</v>
      </c>
      <c r="Q18" s="143">
        <f t="shared" si="7"/>
        <v>-3.6457398687473885E-2</v>
      </c>
      <c r="R18" s="85">
        <f t="shared" si="8"/>
        <v>15507266.740000039</v>
      </c>
      <c r="S18" s="143">
        <f t="shared" si="9"/>
        <v>8.5363370573955377E-2</v>
      </c>
      <c r="T18" s="154">
        <f t="shared" si="10"/>
        <v>3684194.5199999511</v>
      </c>
      <c r="U18" s="143">
        <f t="shared" si="11"/>
        <v>1.8685455498672399E-2</v>
      </c>
      <c r="W18" s="154">
        <f>Metas_realizado[[#This Row],[202406]]-GERENCIAL7[[#This Row],[202406]]</f>
        <v>1287499.8299999982</v>
      </c>
      <c r="X18" s="143">
        <f>Metas_realizado[[#This Row],[202406]]/GERENCIAL7[[#This Row],[202406]]-1</f>
        <v>4.19323792292432E-2</v>
      </c>
      <c r="Y18" s="154">
        <f>Metas_realizado[[#This Row],[202406]]-PLDO2025[[#This Row],[202406]]</f>
        <v>1992927.1700000018</v>
      </c>
      <c r="Z18" s="143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3117502.99</v>
      </c>
      <c r="D1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4879236.25</v>
      </c>
      <c r="E1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4879236.25</v>
      </c>
      <c r="F1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4026604.7</v>
      </c>
      <c r="G1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2813788.65</v>
      </c>
      <c r="H1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3757328.23</v>
      </c>
      <c r="I19" s="154">
        <f>SUMIF(Metas_realizado[[#Headers],[202401]:[202412]],"&lt;="&amp;"'"&amp;$I$1&amp;"'",Metas_realizado[[#This Row],[202401]:[202412]])</f>
        <v>4104250.66</v>
      </c>
      <c r="J19" s="154">
        <f t="shared" si="0"/>
        <v>986747.66999999993</v>
      </c>
      <c r="K19" s="154">
        <f t="shared" si="1"/>
        <v>0.31651859618585321</v>
      </c>
      <c r="L19" s="154">
        <f t="shared" si="2"/>
        <v>-774985.58999999985</v>
      </c>
      <c r="M19" s="143">
        <f t="shared" si="3"/>
        <v>-0.15883338094153565</v>
      </c>
      <c r="N19" s="154">
        <f t="shared" si="4"/>
        <v>-774985.58999999985</v>
      </c>
      <c r="O19" s="143">
        <f t="shared" si="5"/>
        <v>-0.15883338094153565</v>
      </c>
      <c r="P19" s="154">
        <f t="shared" si="6"/>
        <v>77645.959999999963</v>
      </c>
      <c r="Q19" s="143">
        <f t="shared" si="7"/>
        <v>1.9283233837182889E-2</v>
      </c>
      <c r="R19" s="85">
        <f t="shared" si="8"/>
        <v>943539.58000000007</v>
      </c>
      <c r="S19" s="143">
        <f t="shared" si="9"/>
        <v>0.33532709715066922</v>
      </c>
      <c r="T19" s="154">
        <f t="shared" si="10"/>
        <v>346922.43000000017</v>
      </c>
      <c r="U19" s="143">
        <f t="shared" si="11"/>
        <v>9.2332212882024534E-2</v>
      </c>
      <c r="W19" s="154">
        <f>Metas_realizado[[#This Row],[202406]]-GERENCIAL7[[#This Row],[202406]]</f>
        <v>385290.42000000004</v>
      </c>
      <c r="X19" s="143">
        <f>Metas_realizado[[#This Row],[202406]]/GERENCIAL7[[#This Row],[202406]]-1</f>
        <v>0.96424154097888204</v>
      </c>
      <c r="Y19" s="154">
        <f>Metas_realizado[[#This Row],[202406]]-PLDO2025[[#This Row],[202406]]</f>
        <v>460398.37000000005</v>
      </c>
      <c r="Z19" s="143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20121601.789999999</v>
      </c>
      <c r="D2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29468169.359999999</v>
      </c>
      <c r="E2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29468169.359999999</v>
      </c>
      <c r="F2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19480075.25</v>
      </c>
      <c r="G2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17947002.079999998</v>
      </c>
      <c r="H2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19731519.75</v>
      </c>
      <c r="I20" s="154">
        <f>SUMIF(Metas_realizado[[#Headers],[202401]:[202412]],"&lt;="&amp;"'"&amp;$I$1&amp;"'",Metas_realizado[[#This Row],[202401]:[202412]])</f>
        <v>21689995.210000001</v>
      </c>
      <c r="J20" s="154">
        <f t="shared" si="0"/>
        <v>1568393.4200000018</v>
      </c>
      <c r="K20" s="154">
        <f t="shared" si="1"/>
        <v>7.7945753840504839E-2</v>
      </c>
      <c r="L20" s="154">
        <f t="shared" si="2"/>
        <v>-7778174.1499999985</v>
      </c>
      <c r="M20" s="143">
        <f t="shared" si="3"/>
        <v>-0.26395172550345347</v>
      </c>
      <c r="N20" s="154">
        <f t="shared" si="4"/>
        <v>-7778174.1499999985</v>
      </c>
      <c r="O20" s="143">
        <f t="shared" si="5"/>
        <v>-0.26395172550345347</v>
      </c>
      <c r="P20" s="154">
        <f t="shared" si="6"/>
        <v>2209919.9600000009</v>
      </c>
      <c r="Q20" s="143">
        <f t="shared" si="7"/>
        <v>0.11344514493084423</v>
      </c>
      <c r="R20" s="85">
        <f t="shared" si="8"/>
        <v>1784517.6700000018</v>
      </c>
      <c r="S20" s="143">
        <f t="shared" si="9"/>
        <v>9.9432632929187248E-2</v>
      </c>
      <c r="T20" s="154">
        <f t="shared" si="10"/>
        <v>1958475.4600000009</v>
      </c>
      <c r="U20" s="143">
        <f t="shared" si="11"/>
        <v>9.9256189326217603E-2</v>
      </c>
      <c r="W20" s="154">
        <f>Metas_realizado[[#This Row],[202406]]-GERENCIAL7[[#This Row],[202406]]</f>
        <v>-1076458.5700000003</v>
      </c>
      <c r="X20" s="143">
        <f>Metas_realizado[[#This Row],[202406]]/GERENCIAL7[[#This Row],[202406]]-1</f>
        <v>-0.25609579995002651</v>
      </c>
      <c r="Y20" s="154">
        <f>Metas_realizado[[#This Row],[202406]]-PLDO2025[[#This Row],[202406]]</f>
        <v>351675.75</v>
      </c>
      <c r="Z20" s="143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3781790.55</v>
      </c>
      <c r="D2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5764928.29</v>
      </c>
      <c r="E2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5764928.29</v>
      </c>
      <c r="F2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5397956.6100000003</v>
      </c>
      <c r="G2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3414833.1999999997</v>
      </c>
      <c r="H2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5046045.7600000007</v>
      </c>
      <c r="I21" s="154">
        <f>SUMIF(Metas_realizado[[#Headers],[202401]:[202412]],"&lt;="&amp;"'"&amp;$I$1&amp;"'",Metas_realizado[[#This Row],[202401]:[202412]])</f>
        <v>4084545.56</v>
      </c>
      <c r="J21" s="154">
        <f t="shared" si="0"/>
        <v>302755.01000000024</v>
      </c>
      <c r="K21" s="154">
        <f t="shared" si="1"/>
        <v>8.0055996226443549E-2</v>
      </c>
      <c r="L21" s="154">
        <f t="shared" si="2"/>
        <v>-1680382.73</v>
      </c>
      <c r="M21" s="143">
        <f t="shared" si="3"/>
        <v>-0.29148371765783054</v>
      </c>
      <c r="N21" s="154">
        <f t="shared" si="4"/>
        <v>-1680382.73</v>
      </c>
      <c r="O21" s="143">
        <f t="shared" si="5"/>
        <v>-0.29148371765783054</v>
      </c>
      <c r="P21" s="154">
        <f t="shared" si="6"/>
        <v>-1313411.0500000003</v>
      </c>
      <c r="Q21" s="143">
        <f t="shared" si="7"/>
        <v>-0.24331634077362474</v>
      </c>
      <c r="R21" s="85">
        <f t="shared" si="8"/>
        <v>1631212.560000001</v>
      </c>
      <c r="S21" s="143">
        <f t="shared" si="9"/>
        <v>0.47768440344319041</v>
      </c>
      <c r="T21" s="154">
        <f t="shared" si="10"/>
        <v>-961500.20000000065</v>
      </c>
      <c r="U21" s="143">
        <f t="shared" si="11"/>
        <v>-0.19054527955767098</v>
      </c>
      <c r="W21" s="154">
        <f>Metas_realizado[[#This Row],[202406]]-GERENCIAL7[[#This Row],[202406]]</f>
        <v>267452.13</v>
      </c>
      <c r="X21" s="143">
        <f>Metas_realizado[[#This Row],[202406]]/GERENCIAL7[[#This Row],[202406]]-1</f>
        <v>0.69159944926935402</v>
      </c>
      <c r="Y21" s="154">
        <f>Metas_realizado[[#This Row],[202406]]-PLDO2025[[#This Row],[202406]]</f>
        <v>476001.52</v>
      </c>
      <c r="Z21" s="143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54">
        <f>SUMIF(Metas_realizado[[#Headers],[202401]:[202412]],"&lt;="&amp;"'"&amp;$I$1&amp;"'",Metas_realizado[[#This Row],[202401]:[202412]])</f>
        <v>1120708.1000000001</v>
      </c>
      <c r="J22" s="154">
        <f t="shared" si="0"/>
        <v>1120708.1000000001</v>
      </c>
      <c r="K22" s="154" t="str">
        <f t="shared" si="1"/>
        <v/>
      </c>
      <c r="L22" s="154">
        <f t="shared" si="2"/>
        <v>1120708.1000000001</v>
      </c>
      <c r="M22" s="143" t="str">
        <f t="shared" si="3"/>
        <v/>
      </c>
      <c r="N22" s="154">
        <f t="shared" si="4"/>
        <v>1120708.1000000001</v>
      </c>
      <c r="O22" s="143" t="str">
        <f t="shared" si="5"/>
        <v/>
      </c>
      <c r="P22" s="154">
        <f t="shared" si="6"/>
        <v>1120708.1000000001</v>
      </c>
      <c r="Q22" s="143" t="str">
        <f t="shared" si="7"/>
        <v/>
      </c>
      <c r="R22" s="85">
        <f t="shared" si="8"/>
        <v>0</v>
      </c>
      <c r="S22" s="143" t="str">
        <f t="shared" si="9"/>
        <v/>
      </c>
      <c r="T22" s="154">
        <f t="shared" si="10"/>
        <v>1120708.1000000001</v>
      </c>
      <c r="U22" s="143" t="str">
        <f t="shared" si="11"/>
        <v/>
      </c>
      <c r="W22" s="154">
        <f>Metas_realizado[[#This Row],[202406]]-GERENCIAL7[[#This Row],[202406]]</f>
        <v>373945.8</v>
      </c>
      <c r="X22" s="143" t="e">
        <f>Metas_realizado[[#This Row],[202406]]/GERENCIAL7[[#This Row],[202406]]-1</f>
        <v>#DIV/0!</v>
      </c>
      <c r="Y22" s="154">
        <f>Metas_realizado[[#This Row],[202406]]-PLDO2025[[#This Row],[202406]]</f>
        <v>373945.8</v>
      </c>
      <c r="Z22" s="143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636874705.6099999</v>
      </c>
      <c r="D23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879523561.19999993</v>
      </c>
      <c r="E23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1019600602.52</v>
      </c>
      <c r="F23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1267704298.5599999</v>
      </c>
      <c r="G23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1978500947.8299999</v>
      </c>
      <c r="H23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1140724491.4400001</v>
      </c>
      <c r="I23" s="155">
        <f>SUMIF(Metas_realizado[[#Headers],[202401]:[202412]],"&lt;="&amp;"'"&amp;$I$1&amp;"'",Metas_realizado[[#This Row],[202401]:[202412]])</f>
        <v>1143754588.45</v>
      </c>
      <c r="J23" s="155">
        <f t="shared" si="0"/>
        <v>506879882.84000015</v>
      </c>
      <c r="K23" s="155">
        <f t="shared" si="1"/>
        <v>0.79588634683569293</v>
      </c>
      <c r="L23" s="155">
        <f t="shared" si="2"/>
        <v>264231027.25000012</v>
      </c>
      <c r="M23" s="34">
        <f t="shared" si="3"/>
        <v>0.30042518348171354</v>
      </c>
      <c r="N23" s="155">
        <f t="shared" si="4"/>
        <v>124153985.93000007</v>
      </c>
      <c r="O23" s="34">
        <f t="shared" si="5"/>
        <v>0.12176727399252862</v>
      </c>
      <c r="P23" s="155">
        <f t="shared" si="6"/>
        <v>-123949710.1099999</v>
      </c>
      <c r="Q23" s="34">
        <f t="shared" si="7"/>
        <v>-9.7774938722536286E-2</v>
      </c>
      <c r="R23" s="44">
        <f t="shared" si="8"/>
        <v>-837776456.38999987</v>
      </c>
      <c r="S23" s="34">
        <f t="shared" si="9"/>
        <v>-0.42344000760215184</v>
      </c>
      <c r="T23" s="155">
        <f t="shared" si="10"/>
        <v>3030097.0099999905</v>
      </c>
      <c r="U23" s="34">
        <f t="shared" si="11"/>
        <v>2.656291709994596E-3</v>
      </c>
      <c r="W23" s="155">
        <f>Metas_realizado[[#This Row],[202406]]-GERENCIAL7[[#This Row],[202406]]</f>
        <v>8171977.099999994</v>
      </c>
      <c r="X23" s="34">
        <f>Metas_realizado[[#This Row],[202406]]/GERENCIAL7[[#This Row],[202406]]-1</f>
        <v>6.3073973605660472E-2</v>
      </c>
      <c r="Y23" s="155">
        <f>Metas_realizado[[#This Row],[202406]]-PLDO2025[[#This Row],[202406]]</f>
        <v>4133408.7199999988</v>
      </c>
      <c r="Z23" s="34">
        <f>Metas_realizado[[#This Row],[202406]]/PLDO2025[[#This Row],[202406]]-1</f>
        <v>3.0938604380879253E-2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594837389.16999996</v>
      </c>
      <c r="D2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743352841.33000004</v>
      </c>
      <c r="E2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904999702.06000006</v>
      </c>
      <c r="F2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924379424.56000006</v>
      </c>
      <c r="G2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689356788.73000002</v>
      </c>
      <c r="H2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1001494028.6500001</v>
      </c>
      <c r="I24" s="154">
        <f>SUMIF(Metas_realizado[[#Headers],[202401]:[202412]],"&lt;="&amp;"'"&amp;$I$1&amp;"'",Metas_realizado[[#This Row],[202401]:[202412]])</f>
        <v>816540882.68999994</v>
      </c>
      <c r="J24" s="154">
        <f t="shared" si="0"/>
        <v>221703493.51999998</v>
      </c>
      <c r="K24" s="154">
        <f t="shared" si="1"/>
        <v>0.37271277420767301</v>
      </c>
      <c r="L24" s="154">
        <f t="shared" si="2"/>
        <v>73188041.359999895</v>
      </c>
      <c r="M24" s="143">
        <f t="shared" si="3"/>
        <v>9.8456664575402142E-2</v>
      </c>
      <c r="N24" s="154">
        <f t="shared" si="4"/>
        <v>-88458819.370000124</v>
      </c>
      <c r="O24" s="143">
        <f t="shared" si="5"/>
        <v>-9.7744583969084475E-2</v>
      </c>
      <c r="P24" s="154">
        <f t="shared" si="6"/>
        <v>-107838541.87000012</v>
      </c>
      <c r="Q24" s="143">
        <f t="shared" si="7"/>
        <v>-0.1166604740486632</v>
      </c>
      <c r="R24" s="85">
        <f t="shared" si="8"/>
        <v>312137239.92000008</v>
      </c>
      <c r="S24" s="143">
        <f t="shared" si="9"/>
        <v>0.45279490246995269</v>
      </c>
      <c r="T24" s="154">
        <f t="shared" si="10"/>
        <v>-184953145.96000016</v>
      </c>
      <c r="U24" s="143">
        <f t="shared" si="11"/>
        <v>-0.18467723288307014</v>
      </c>
      <c r="W24" s="154">
        <f>Metas_realizado[[#This Row],[202406]]-GERENCIAL7[[#This Row],[202406]]</f>
        <v>9713415.1700000167</v>
      </c>
      <c r="X24" s="143">
        <f>Metas_realizado[[#This Row],[202406]]/GERENCIAL7[[#This Row],[202406]]-1</f>
        <v>7.7158112746714913E-2</v>
      </c>
      <c r="Y24" s="154">
        <f>Metas_realizado[[#This Row],[202406]]-PLDO2025[[#This Row],[202406]]</f>
        <v>7382028.0600000173</v>
      </c>
      <c r="Z24" s="143">
        <f>Metas_realizado[[#This Row],[202406]]/PLDO2025[[#This Row],[202406]]-1</f>
        <v>5.7572631865878687E-2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42037316.440000027</v>
      </c>
      <c r="D2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136170719.87</v>
      </c>
      <c r="E2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114600900.46000001</v>
      </c>
      <c r="F2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300727596.31</v>
      </c>
      <c r="G2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1289144159.0999999</v>
      </c>
      <c r="H2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139230462.78999999</v>
      </c>
      <c r="I25" s="154">
        <f>SUMIF(Metas_realizado[[#Headers],[202401]:[202412]],"&lt;="&amp;"'"&amp;$I$1&amp;"'",Metas_realizado[[#This Row],[202401]:[202412]])</f>
        <v>327213705.75999999</v>
      </c>
      <c r="J25" s="154">
        <f t="shared" si="0"/>
        <v>285176389.31999993</v>
      </c>
      <c r="K25" s="154">
        <f t="shared" si="1"/>
        <v>6.7838866386019898</v>
      </c>
      <c r="L25" s="154">
        <f t="shared" si="2"/>
        <v>191042985.88999999</v>
      </c>
      <c r="M25" s="143">
        <f t="shared" si="3"/>
        <v>1.4029667029181137</v>
      </c>
      <c r="N25" s="154">
        <f t="shared" si="4"/>
        <v>212612805.29999998</v>
      </c>
      <c r="O25" s="143">
        <f t="shared" si="5"/>
        <v>1.8552455037140811</v>
      </c>
      <c r="P25" s="154">
        <f t="shared" si="6"/>
        <v>26486109.449999988</v>
      </c>
      <c r="Q25" s="143">
        <f t="shared" si="7"/>
        <v>8.8073425169458819E-2</v>
      </c>
      <c r="R25" s="85">
        <f t="shared" si="8"/>
        <v>-1149913696.3099999</v>
      </c>
      <c r="S25" s="143">
        <f t="shared" si="9"/>
        <v>-0.89199775540448323</v>
      </c>
      <c r="T25" s="154">
        <f t="shared" si="10"/>
        <v>187983242.97</v>
      </c>
      <c r="U25" s="143">
        <f t="shared" si="11"/>
        <v>1.3501588603747829</v>
      </c>
      <c r="W25" s="154">
        <f>Metas_realizado[[#This Row],[202406]]-GERENCIAL7[[#This Row],[202406]]</f>
        <v>-1541438.0699999998</v>
      </c>
      <c r="X25" s="143">
        <f>Metas_realizado[[#This Row],[202406]]/GERENCIAL7[[#This Row],[202406]]-1</f>
        <v>-0.41977619079753703</v>
      </c>
      <c r="Y25" s="154">
        <f>Metas_realizado[[#This Row],[202406]]-PLDO2025[[#This Row],[202406]]</f>
        <v>-1003917.6699999999</v>
      </c>
      <c r="Z25" s="143">
        <f>Metas_realizado[[#This Row],[202406]]/PLDO2025[[#This Row],[202406]]-1</f>
        <v>-0.32027724438168814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3">
        <f>SUMIF(Metas_realizado[[#Headers],[202401]:[202412]],"&lt;="&amp;"'"&amp;$I$1&amp;"'",Metas_realizado[[#This Row],[202401]:[202412]])</f>
        <v>403367.13</v>
      </c>
      <c r="J26" s="153">
        <f t="shared" si="0"/>
        <v>403367.13</v>
      </c>
      <c r="K26" s="153" t="str">
        <f t="shared" si="1"/>
        <v/>
      </c>
      <c r="L26" s="153">
        <f t="shared" si="2"/>
        <v>403367.13</v>
      </c>
      <c r="M26" s="139" t="str">
        <f t="shared" si="3"/>
        <v/>
      </c>
      <c r="N26" s="153">
        <f t="shared" si="4"/>
        <v>403367.13</v>
      </c>
      <c r="O26" s="139" t="str">
        <f t="shared" si="5"/>
        <v/>
      </c>
      <c r="P26" s="153">
        <f t="shared" si="6"/>
        <v>222301.24</v>
      </c>
      <c r="Q26" s="139">
        <f t="shared" si="7"/>
        <v>1.2277367095481098</v>
      </c>
      <c r="R26" s="98">
        <f t="shared" si="8"/>
        <v>0</v>
      </c>
      <c r="S26" s="139" t="str">
        <f t="shared" si="9"/>
        <v/>
      </c>
      <c r="T26" s="153">
        <f t="shared" si="10"/>
        <v>403367.13</v>
      </c>
      <c r="U26" s="139" t="str">
        <f t="shared" si="11"/>
        <v/>
      </c>
      <c r="W26" s="153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3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55">
        <f>SUMIF(Metas_realizado[[#Headers],[202401]:[202412]],"&lt;="&amp;"'"&amp;$I$1&amp;"'",Metas_realizado[[#This Row],[202401]:[202412]])</f>
        <v>0</v>
      </c>
      <c r="J27" s="155">
        <f t="shared" si="0"/>
        <v>0</v>
      </c>
      <c r="K27" s="155" t="str">
        <f t="shared" si="1"/>
        <v/>
      </c>
      <c r="L27" s="155">
        <f t="shared" si="2"/>
        <v>0</v>
      </c>
      <c r="M27" s="34" t="str">
        <f t="shared" si="3"/>
        <v/>
      </c>
      <c r="N27" s="155">
        <f t="shared" si="4"/>
        <v>0</v>
      </c>
      <c r="O27" s="34" t="str">
        <f t="shared" si="5"/>
        <v/>
      </c>
      <c r="P27" s="155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55" t="str">
        <f t="shared" si="10"/>
        <v/>
      </c>
      <c r="U27" s="34" t="str">
        <f t="shared" si="11"/>
        <v/>
      </c>
      <c r="W27" s="155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55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2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2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2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2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1204020032.6500001</v>
      </c>
      <c r="H2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785802643.39999998</v>
      </c>
      <c r="I28" s="155">
        <f>SUMIF(Metas_realizado[[#Headers],[202401]:[202412]],"&lt;="&amp;"'"&amp;$I$1&amp;"'",Metas_realizado[[#This Row],[202401]:[202412]])</f>
        <v>104042134.20999999</v>
      </c>
      <c r="J28" s="155">
        <f t="shared" si="0"/>
        <v>-28055596.739999995</v>
      </c>
      <c r="K28" s="155">
        <f t="shared" si="1"/>
        <v>-0.21238515255511281</v>
      </c>
      <c r="L28" s="155">
        <f t="shared" si="2"/>
        <v>-31555302.519999996</v>
      </c>
      <c r="M28" s="34">
        <f t="shared" si="3"/>
        <v>-0.23271311966488384</v>
      </c>
      <c r="N28" s="155">
        <f t="shared" si="4"/>
        <v>-31555302.519999996</v>
      </c>
      <c r="O28" s="34">
        <f t="shared" si="5"/>
        <v>-0.23271311966488384</v>
      </c>
      <c r="P28" s="155">
        <f t="shared" si="6"/>
        <v>-22617246.180000007</v>
      </c>
      <c r="Q28" s="34">
        <f t="shared" si="7"/>
        <v>-0.17856747846356658</v>
      </c>
      <c r="R28" s="44">
        <f t="shared" si="8"/>
        <v>-418217389.25000012</v>
      </c>
      <c r="S28" s="34">
        <f t="shared" si="9"/>
        <v>-0.34735085622248352</v>
      </c>
      <c r="T28" s="155">
        <f t="shared" si="10"/>
        <v>-681760509.18999994</v>
      </c>
      <c r="U28" s="34">
        <f t="shared" si="11"/>
        <v>-0.86759762761826309</v>
      </c>
      <c r="W28" s="155">
        <f>Metas_realizado[[#This Row],[202406]]-GERENCIAL7[[#This Row],[202406]]</f>
        <v>-4409451.6399999987</v>
      </c>
      <c r="X28" s="34">
        <f>Metas_realizado[[#This Row],[202406]]/GERENCIAL7[[#This Row],[202406]]-1</f>
        <v>-0.21541545390678085</v>
      </c>
      <c r="Y28" s="155">
        <f>Metas_realizado[[#This Row],[202406]]-PLDO2025[[#This Row],[202406]]</f>
        <v>-3020954.08</v>
      </c>
      <c r="Z28" s="34">
        <f>Metas_realizado[[#This Row],[202406]]/PLDO2025[[#This Row],[202406]]-1</f>
        <v>-0.15832241571617656</v>
      </c>
    </row>
    <row r="29" spans="1:26" s="2" customFormat="1" ht="19.7" hidden="1" customHeight="1" x14ac:dyDescent="0.2">
      <c r="A29" s="132" t="s">
        <v>0</v>
      </c>
      <c r="B29" s="147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1006104617.9</v>
      </c>
      <c r="H2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2">
        <f>SUMIF(Metas_realizado[[#Headers],[202401]:[202412]],"&lt;="&amp;"'"&amp;$I$1&amp;"'",Metas_realizado[[#This Row],[202401]:[202412]])</f>
        <v>0</v>
      </c>
      <c r="J29" s="152">
        <f t="shared" si="0"/>
        <v>0</v>
      </c>
      <c r="K29" s="152" t="str">
        <f t="shared" si="1"/>
        <v/>
      </c>
      <c r="L29" s="152">
        <f t="shared" si="2"/>
        <v>0</v>
      </c>
      <c r="M29" s="35" t="str">
        <f t="shared" si="3"/>
        <v/>
      </c>
      <c r="N29" s="152">
        <f t="shared" si="4"/>
        <v>0</v>
      </c>
      <c r="O29" s="35" t="str">
        <f t="shared" si="5"/>
        <v/>
      </c>
      <c r="P29" s="152">
        <f t="shared" si="6"/>
        <v>0</v>
      </c>
      <c r="Q29" s="35" t="str">
        <f t="shared" si="7"/>
        <v/>
      </c>
      <c r="R29" s="45">
        <f t="shared" si="8"/>
        <v>-396083170.13999999</v>
      </c>
      <c r="S29" s="35">
        <f t="shared" si="9"/>
        <v>-0.39367990474661352</v>
      </c>
      <c r="T29" s="152" t="str">
        <f t="shared" si="10"/>
        <v/>
      </c>
      <c r="U29" s="35" t="str">
        <f t="shared" si="11"/>
        <v/>
      </c>
      <c r="W29" s="152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2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47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3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3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3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3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197915414.75</v>
      </c>
      <c r="H3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175781195.64000002</v>
      </c>
      <c r="I30" s="152">
        <f>SUMIF(Metas_realizado[[#Headers],[202401]:[202412]],"&lt;="&amp;"'"&amp;$I$1&amp;"'",Metas_realizado[[#This Row],[202401]:[202412]])</f>
        <v>104042134.20999999</v>
      </c>
      <c r="J30" s="152">
        <f t="shared" si="0"/>
        <v>-28055596.739999995</v>
      </c>
      <c r="K30" s="152">
        <f t="shared" si="1"/>
        <v>-0.21238515255511281</v>
      </c>
      <c r="L30" s="152">
        <f t="shared" si="2"/>
        <v>-31555302.519999996</v>
      </c>
      <c r="M30" s="35">
        <f t="shared" si="3"/>
        <v>-0.23271311966488384</v>
      </c>
      <c r="N30" s="152">
        <f t="shared" si="4"/>
        <v>-31555302.519999996</v>
      </c>
      <c r="O30" s="35">
        <f t="shared" si="5"/>
        <v>-0.23271311966488384</v>
      </c>
      <c r="P30" s="152">
        <f t="shared" si="6"/>
        <v>-22617246.180000007</v>
      </c>
      <c r="Q30" s="35">
        <f t="shared" si="7"/>
        <v>-0.17856747846356658</v>
      </c>
      <c r="R30" s="45">
        <f t="shared" si="8"/>
        <v>-22134219.109999985</v>
      </c>
      <c r="S30" s="35">
        <f t="shared" si="9"/>
        <v>-0.11183676187102043</v>
      </c>
      <c r="T30" s="152">
        <f t="shared" si="10"/>
        <v>-71739061.430000022</v>
      </c>
      <c r="U30" s="35">
        <f t="shared" si="11"/>
        <v>-0.40811567567740104</v>
      </c>
      <c r="W30" s="152">
        <f>Metas_realizado[[#This Row],[202406]]-GERENCIAL7[[#This Row],[202406]]</f>
        <v>-4409451.6399999987</v>
      </c>
      <c r="X30" s="35">
        <f>Metas_realizado[[#This Row],[202406]]/GERENCIAL7[[#This Row],[202406]]-1</f>
        <v>-0.21541545390678085</v>
      </c>
      <c r="Y30" s="152">
        <f>Metas_realizado[[#This Row],[202406]]-PLDO2025[[#This Row],[202406]]</f>
        <v>-3020954.08</v>
      </c>
      <c r="Z30" s="35">
        <f>Metas_realizado[[#This Row],[202406]]/PLDO2025[[#This Row],[202406]]-1</f>
        <v>-0.15832241571617656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5956689916.0299997</v>
      </c>
      <c r="D31" s="156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5788774338.75</v>
      </c>
      <c r="E31" s="156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5140922735.5999994</v>
      </c>
      <c r="F31" s="156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5776597522.6700001</v>
      </c>
      <c r="G31" s="156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5007206565.1199999</v>
      </c>
      <c r="H31" s="156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5078017810.3999996</v>
      </c>
      <c r="I31" s="156">
        <f>SUMIF(Metas_realizado[[#Headers],[202401]:[202412]],"&lt;="&amp;"'"&amp;$I$1&amp;"'",Metas_realizado[[#This Row],[202401]:[202412]])</f>
        <v>5438676859.1099997</v>
      </c>
      <c r="J31" s="156">
        <f t="shared" si="0"/>
        <v>-518013056.92000008</v>
      </c>
      <c r="K31" s="156">
        <f t="shared" si="1"/>
        <v>-8.6963240360385274E-2</v>
      </c>
      <c r="L31" s="156">
        <f t="shared" si="2"/>
        <v>-350097479.64000034</v>
      </c>
      <c r="M31" s="36">
        <f t="shared" si="3"/>
        <v>-6.0478688432618832E-2</v>
      </c>
      <c r="N31" s="156">
        <f t="shared" si="4"/>
        <v>297754123.51000023</v>
      </c>
      <c r="O31" s="36">
        <f t="shared" si="5"/>
        <v>5.7918420257146552E-2</v>
      </c>
      <c r="P31" s="156">
        <f t="shared" si="6"/>
        <v>-337920663.56000042</v>
      </c>
      <c r="Q31" s="36">
        <f t="shared" si="7"/>
        <v>-5.8498218412109559E-2</v>
      </c>
      <c r="R31" s="46">
        <f t="shared" si="8"/>
        <v>70811245.279999733</v>
      </c>
      <c r="S31" s="36">
        <f t="shared" si="9"/>
        <v>1.4141866200062081E-2</v>
      </c>
      <c r="T31" s="156">
        <f t="shared" si="10"/>
        <v>360659048.71000004</v>
      </c>
      <c r="U31" s="36">
        <f t="shared" si="11"/>
        <v>7.102358876555237E-2</v>
      </c>
      <c r="W31" s="156">
        <f>Metas_realizado[[#This Row],[202406]]-GERENCIAL7[[#This Row],[202406]]</f>
        <v>122672672.11000001</v>
      </c>
      <c r="X31" s="36">
        <f>Metas_realizado[[#This Row],[202406]]/GERENCIAL7[[#This Row],[202406]]-1</f>
        <v>0.16538720366343318</v>
      </c>
      <c r="Y31" s="156">
        <f>Metas_realizado[[#This Row],[202406]]-PLDO2025[[#This Row],[202406]]</f>
        <v>38753681.280000091</v>
      </c>
      <c r="Z31" s="36">
        <f>Metas_realizado[[#This Row],[202406]]/PLDO2025[[#This Row],[202406]]-1</f>
        <v>4.6937228287381894E-2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2507353556.2300005</v>
      </c>
      <c r="D32" s="157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2490422875.6599998</v>
      </c>
      <c r="E32" s="157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2336545138.0500002</v>
      </c>
      <c r="F32" s="157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2599193054.2999997</v>
      </c>
      <c r="G32" s="157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2213144009.5099998</v>
      </c>
      <c r="H32" s="157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2360084435.9700003</v>
      </c>
      <c r="I32" s="157">
        <f>SUMIF(Metas_realizado[[#Headers],[202401]:[202412]],"&lt;="&amp;"'"&amp;$I$1&amp;"'",Metas_realizado[[#This Row],[202401]:[202412]])</f>
        <v>2426843690.7200003</v>
      </c>
      <c r="J32" s="157">
        <f t="shared" si="0"/>
        <v>-80509865.510000229</v>
      </c>
      <c r="K32" s="157">
        <f t="shared" si="1"/>
        <v>-3.2109498602603592E-2</v>
      </c>
      <c r="L32" s="157">
        <f t="shared" si="2"/>
        <v>-63579184.93999958</v>
      </c>
      <c r="M32" s="37">
        <f t="shared" si="3"/>
        <v>-2.5529473553020599E-2</v>
      </c>
      <c r="N32" s="157">
        <f t="shared" si="4"/>
        <v>90298552.670000076</v>
      </c>
      <c r="O32" s="37">
        <f t="shared" si="5"/>
        <v>3.8646183717794713E-2</v>
      </c>
      <c r="P32" s="157">
        <f t="shared" si="6"/>
        <v>-172349363.57999945</v>
      </c>
      <c r="Q32" s="37">
        <f t="shared" si="7"/>
        <v>-6.6308796607036036E-2</v>
      </c>
      <c r="R32" s="47">
        <f t="shared" si="8"/>
        <v>146940426.46000051</v>
      </c>
      <c r="S32" s="37">
        <f t="shared" si="9"/>
        <v>6.6394426132501794E-2</v>
      </c>
      <c r="T32" s="157">
        <f t="shared" si="10"/>
        <v>66759254.75</v>
      </c>
      <c r="U32" s="37">
        <f t="shared" si="11"/>
        <v>2.8286807765232291E-2</v>
      </c>
      <c r="W32" s="157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57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58056560.979999989</v>
      </c>
      <c r="D33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58057124.349999994</v>
      </c>
      <c r="E33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49324798.390000001</v>
      </c>
      <c r="F33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58080493.910000004</v>
      </c>
      <c r="G33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55181766.75</v>
      </c>
      <c r="H33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-4433101.0700000022</v>
      </c>
      <c r="I33" s="152">
        <f>SUMIF(Metas_realizado[[#Headers],[202401]:[202412]],"&lt;="&amp;"'"&amp;$I$1&amp;"'",Metas_realizado[[#This Row],[202401]:[202412]])</f>
        <v>59353240.739999995</v>
      </c>
      <c r="J33" s="152">
        <f t="shared" si="0"/>
        <v>1296679.7600000054</v>
      </c>
      <c r="K33" s="152">
        <f t="shared" si="1"/>
        <v>2.23347669602183E-2</v>
      </c>
      <c r="L33" s="152">
        <f t="shared" si="2"/>
        <v>1296116.3900000006</v>
      </c>
      <c r="M33" s="35">
        <f t="shared" si="3"/>
        <v>2.2324846511279306E-2</v>
      </c>
      <c r="N33" s="152">
        <f t="shared" si="4"/>
        <v>10028442.349999994</v>
      </c>
      <c r="O33" s="35">
        <f t="shared" si="5"/>
        <v>0.20331441135769834</v>
      </c>
      <c r="P33" s="152">
        <f t="shared" si="6"/>
        <v>1272746.8299999908</v>
      </c>
      <c r="Q33" s="35">
        <f t="shared" si="7"/>
        <v>2.1913498738013626E-2</v>
      </c>
      <c r="R33" s="45">
        <f t="shared" si="8"/>
        <v>-59614867.82</v>
      </c>
      <c r="S33" s="35">
        <f t="shared" si="9"/>
        <v>-1.0803363380894289</v>
      </c>
      <c r="T33" s="152">
        <f t="shared" si="10"/>
        <v>63786341.809999995</v>
      </c>
      <c r="U33" s="35">
        <f t="shared" si="11"/>
        <v>-14.388650473516041</v>
      </c>
      <c r="W33" s="152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2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2129647199.7999997</v>
      </c>
      <c r="D3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2097131344.2500002</v>
      </c>
      <c r="E3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2162621426.3400002</v>
      </c>
      <c r="F3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2203908773.5299997</v>
      </c>
      <c r="G3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1944719438.9399998</v>
      </c>
      <c r="H3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1878082998.8900003</v>
      </c>
      <c r="I34" s="152">
        <f>SUMIF(Metas_realizado[[#Headers],[202401]:[202412]],"&lt;="&amp;"'"&amp;$I$1&amp;"'",Metas_realizado[[#This Row],[202401]:[202412]])</f>
        <v>2073820022.9499998</v>
      </c>
      <c r="J34" s="152">
        <f t="shared" si="0"/>
        <v>-55827176.849999905</v>
      </c>
      <c r="K34" s="152">
        <f t="shared" si="1"/>
        <v>-2.6214284157133005E-2</v>
      </c>
      <c r="L34" s="152">
        <f t="shared" si="2"/>
        <v>-23311321.300000429</v>
      </c>
      <c r="M34" s="35">
        <f t="shared" si="3"/>
        <v>-1.1115813687071374E-2</v>
      </c>
      <c r="N34" s="152">
        <f t="shared" si="4"/>
        <v>-88801403.390000343</v>
      </c>
      <c r="O34" s="35">
        <f t="shared" si="5"/>
        <v>-4.1061927116983643E-2</v>
      </c>
      <c r="P34" s="152">
        <f t="shared" si="6"/>
        <v>-130088750.57999992</v>
      </c>
      <c r="Q34" s="35">
        <f t="shared" si="7"/>
        <v>-5.9026377199650093E-2</v>
      </c>
      <c r="R34" s="45">
        <f t="shared" si="8"/>
        <v>-66636440.049999475</v>
      </c>
      <c r="S34" s="35">
        <f t="shared" si="9"/>
        <v>-3.4265323169865969E-2</v>
      </c>
      <c r="T34" s="152">
        <f t="shared" si="10"/>
        <v>195737024.05999947</v>
      </c>
      <c r="U34" s="35">
        <f t="shared" si="11"/>
        <v>0.1042217112745738</v>
      </c>
      <c r="W34" s="152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2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1261632599.02</v>
      </c>
      <c r="D3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1143162994.49</v>
      </c>
      <c r="E3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592431372.82000005</v>
      </c>
      <c r="F3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915415200.93000007</v>
      </c>
      <c r="G3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705896154.78999996</v>
      </c>
      <c r="H3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844283476.61000001</v>
      </c>
      <c r="I35" s="152">
        <f>SUMIF(Metas_realizado[[#Headers],[202401]:[202412]],"&lt;="&amp;"'"&amp;$I$1&amp;"'",Metas_realizado[[#This Row],[202401]:[202412]])</f>
        <v>878659904.70000005</v>
      </c>
      <c r="J35" s="152">
        <f t="shared" si="0"/>
        <v>-382972694.31999993</v>
      </c>
      <c r="K35" s="152">
        <f t="shared" si="1"/>
        <v>-0.30355326472816424</v>
      </c>
      <c r="L35" s="152">
        <f t="shared" si="2"/>
        <v>-264503089.78999996</v>
      </c>
      <c r="M35" s="35">
        <f t="shared" si="3"/>
        <v>-0.23137828206904376</v>
      </c>
      <c r="N35" s="152">
        <f t="shared" si="4"/>
        <v>286228531.88</v>
      </c>
      <c r="O35" s="35">
        <f t="shared" si="5"/>
        <v>0.48314209039527944</v>
      </c>
      <c r="P35" s="152">
        <f t="shared" si="6"/>
        <v>-36755296.230000019</v>
      </c>
      <c r="Q35" s="35">
        <f t="shared" si="7"/>
        <v>-4.0151503047643478E-2</v>
      </c>
      <c r="R35" s="45">
        <f t="shared" si="8"/>
        <v>138387321.82000005</v>
      </c>
      <c r="S35" s="35">
        <f t="shared" si="9"/>
        <v>0.19604487272093096</v>
      </c>
      <c r="T35" s="152">
        <f t="shared" si="10"/>
        <v>34376428.090000033</v>
      </c>
      <c r="U35" s="35">
        <f t="shared" si="11"/>
        <v>4.071668940866835E-2</v>
      </c>
      <c r="W35" s="152">
        <f>Metas_realizado[[#This Row],[202406]]-GERENCIAL7[[#This Row],[202406]]</f>
        <v>45146294.140000001</v>
      </c>
      <c r="X35" s="35">
        <f>Metas_realizado[[#This Row],[202406]]/GERENCIAL7[[#This Row],[202406]]-1</f>
        <v>0.55290896438957282</v>
      </c>
      <c r="Y35" s="152">
        <f>Metas_realizado[[#This Row],[202406]]-PLDO2025[[#This Row],[202406]]</f>
        <v>8939015.3599999994</v>
      </c>
      <c r="Z35" s="35">
        <f>Metas_realizado[[#This Row],[202406]]/PLDO2025[[#This Row],[202406]]-1</f>
        <v>7.5844616934135134E-2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2742178251.1599998</v>
      </c>
      <c r="D36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2388229584.4200001</v>
      </c>
      <c r="E36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2369115728.3299999</v>
      </c>
      <c r="F36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2359173457.3200002</v>
      </c>
      <c r="G36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1447125702.9099998</v>
      </c>
      <c r="H36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2230169509.5300002</v>
      </c>
      <c r="I36" s="155">
        <f>SUMIF(Metas_realizado[[#Headers],[202401]:[202412]],"&lt;="&amp;"'"&amp;$I$1&amp;"'",Metas_realizado[[#This Row],[202401]:[202412]])</f>
        <v>2334717477.8099999</v>
      </c>
      <c r="J36" s="155">
        <f t="shared" ref="J36:J62" si="12">IF(LEFT($I$1,4)="2023",$H36-C36,$I36-C36)</f>
        <v>-407460773.3499999</v>
      </c>
      <c r="K36" s="155">
        <f t="shared" ref="K36:K62" si="13">IF(LEFT($I$1,4)="2023",IF(C36,$H36/C36-1,""),IF(C36,$I36/C36-1,""))</f>
        <v>-0.14859018489320863</v>
      </c>
      <c r="L36" s="155">
        <f t="shared" ref="L36:L62" si="14">IF(LEFT($I$1,4)="2023",$H36-D36,$I36-D36)</f>
        <v>-53512106.610000134</v>
      </c>
      <c r="M36" s="34">
        <f t="shared" ref="M36:M62" si="15">IF(LEFT($I$1,4)="2023",IF(D36,$H36/D36-1,""),IF(D36,$I36/D36-1,""))</f>
        <v>-2.240660067151623E-2</v>
      </c>
      <c r="N36" s="155">
        <f t="shared" ref="N36:N62" si="16">IF(LEFT($I$1,4)="2023",$H36-E36,$I36-E36)</f>
        <v>-34398250.519999981</v>
      </c>
      <c r="O36" s="34">
        <f t="shared" ref="O36:O62" si="17">IF(LEFT($I$1,4)="2023",IF(E36,$H36/E36-1,""),IF(E36,$I36/E36-1,""))</f>
        <v>-1.4519447112128825E-2</v>
      </c>
      <c r="P36" s="155">
        <f t="shared" ref="P36:P62" si="18">IF(LEFT($I$1,4)="2023",$H36-F36,$I36-F36)</f>
        <v>-24455979.510000229</v>
      </c>
      <c r="Q36" s="34">
        <f t="shared" ref="Q36:Q62" si="19">IF(LEFT($I$1,4)="2023",IF(F36,$H36/F36-1,""),IF(F36,$I36/F36-1,""))</f>
        <v>-1.0366333782757087E-2</v>
      </c>
      <c r="R36" s="44">
        <f t="shared" si="8"/>
        <v>783043806.62000036</v>
      </c>
      <c r="S36" s="34">
        <f t="shared" si="9"/>
        <v>0.54110282544591071</v>
      </c>
      <c r="T36" s="155">
        <f t="shared" si="10"/>
        <v>104547968.27999973</v>
      </c>
      <c r="U36" s="34">
        <f t="shared" si="11"/>
        <v>4.6878933566817826E-2</v>
      </c>
      <c r="W36" s="155">
        <f>Metas_realizado[[#This Row],[202406]]-GERENCIAL7[[#This Row],[202406]]</f>
        <v>7315998.4599999785</v>
      </c>
      <c r="X36" s="34">
        <f>Metas_realizado[[#This Row],[202406]]/GERENCIAL7[[#This Row],[202406]]-1</f>
        <v>2.2481990109989081E-2</v>
      </c>
      <c r="Y36" s="155">
        <f>Metas_realizado[[#This Row],[202406]]-PLDO2025[[#This Row],[202406]]</f>
        <v>-19624278.530000031</v>
      </c>
      <c r="Z36" s="34">
        <f>Metas_realizado[[#This Row],[202406]]/PLDO2025[[#This Row],[202406]]-1</f>
        <v>-5.5694426001970387E-2</v>
      </c>
    </row>
    <row r="37" spans="1:26" s="2" customFormat="1" ht="19.7" customHeight="1" x14ac:dyDescent="0.2">
      <c r="A37" s="132" t="s">
        <v>0</v>
      </c>
      <c r="B37" s="147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563467971.26999998</v>
      </c>
      <c r="D3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564958916.57000005</v>
      </c>
      <c r="E3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540940864.81000006</v>
      </c>
      <c r="F3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535880025.82000005</v>
      </c>
      <c r="G3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451090017.22000009</v>
      </c>
      <c r="H3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494580436.37000006</v>
      </c>
      <c r="I37" s="154">
        <f>SUMIF(Metas_realizado[[#Headers],[202401]:[202412]],"&lt;="&amp;"'"&amp;$I$1&amp;"'",Metas_realizado[[#This Row],[202401]:[202412]])</f>
        <v>532620909.49999994</v>
      </c>
      <c r="J37" s="154">
        <f t="shared" si="12"/>
        <v>-30847061.770000041</v>
      </c>
      <c r="K37" s="154">
        <f t="shared" si="13"/>
        <v>-5.4745013634890149E-2</v>
      </c>
      <c r="L37" s="154">
        <f t="shared" si="14"/>
        <v>-32338007.070000112</v>
      </c>
      <c r="M37" s="143">
        <f t="shared" si="15"/>
        <v>-5.7239572863690413E-2</v>
      </c>
      <c r="N37" s="154">
        <f t="shared" si="16"/>
        <v>-8319955.3100001216</v>
      </c>
      <c r="O37" s="143">
        <f t="shared" si="17"/>
        <v>-1.5380526507130177E-2</v>
      </c>
      <c r="P37" s="154">
        <f t="shared" si="18"/>
        <v>-3259116.3200001121</v>
      </c>
      <c r="Q37" s="143">
        <f t="shared" si="19"/>
        <v>-6.0818022000597161E-3</v>
      </c>
      <c r="R37" s="85">
        <f t="shared" si="8"/>
        <v>43490419.149999976</v>
      </c>
      <c r="S37" s="143">
        <f t="shared" si="9"/>
        <v>9.6411841295058753E-2</v>
      </c>
      <c r="T37" s="154">
        <f t="shared" si="10"/>
        <v>38040473.129999876</v>
      </c>
      <c r="U37" s="143">
        <f t="shared" si="11"/>
        <v>7.6914633763518925E-2</v>
      </c>
      <c r="W37" s="154">
        <f>Metas_realizado[[#This Row],[202406]]-GERENCIAL7[[#This Row],[202406]]</f>
        <v>2223013.3500000089</v>
      </c>
      <c r="X37" s="143">
        <f>Metas_realizado[[#This Row],[202406]]/GERENCIAL7[[#This Row],[202406]]-1</f>
        <v>2.6614619439033982E-2</v>
      </c>
      <c r="Y37" s="154">
        <f>Metas_realizado[[#This Row],[202406]]-PLDO2025[[#This Row],[202406]]</f>
        <v>2961675.3599999994</v>
      </c>
      <c r="Z37" s="143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47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451776808.90000004</v>
      </c>
      <c r="D3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330150165.37</v>
      </c>
      <c r="E3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316114801.97000003</v>
      </c>
      <c r="F3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326337806.10000002</v>
      </c>
      <c r="G3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401315765.25999999</v>
      </c>
      <c r="H3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295499956.39999998</v>
      </c>
      <c r="I38" s="154">
        <f>SUMIF(Metas_realizado[[#Headers],[202401]:[202412]],"&lt;="&amp;"'"&amp;$I$1&amp;"'",Metas_realizado[[#This Row],[202401]:[202412]])</f>
        <v>332561963.94999999</v>
      </c>
      <c r="J38" s="154">
        <f t="shared" si="12"/>
        <v>-119214844.95000005</v>
      </c>
      <c r="K38" s="154">
        <f t="shared" si="13"/>
        <v>-0.26387995709710732</v>
      </c>
      <c r="L38" s="154">
        <f t="shared" si="14"/>
        <v>2411798.5799999833</v>
      </c>
      <c r="M38" s="143">
        <f t="shared" si="15"/>
        <v>7.3051563590680324E-3</v>
      </c>
      <c r="N38" s="154">
        <f t="shared" si="16"/>
        <v>16447161.979999959</v>
      </c>
      <c r="O38" s="143">
        <f t="shared" si="17"/>
        <v>5.2029078921653316E-2</v>
      </c>
      <c r="P38" s="154">
        <f t="shared" si="18"/>
        <v>6224157.8499999642</v>
      </c>
      <c r="Q38" s="143">
        <f t="shared" si="19"/>
        <v>1.9072745276998981E-2</v>
      </c>
      <c r="R38" s="85">
        <f t="shared" si="8"/>
        <v>-105815808.86000001</v>
      </c>
      <c r="S38" s="143">
        <f t="shared" si="9"/>
        <v>-0.26367219536328268</v>
      </c>
      <c r="T38" s="154">
        <f t="shared" si="10"/>
        <v>37062007.550000012</v>
      </c>
      <c r="U38" s="143">
        <f t="shared" si="11"/>
        <v>0.12542136385235692</v>
      </c>
      <c r="W38" s="154">
        <f>Metas_realizado[[#This Row],[202406]]-GERENCIAL7[[#This Row],[202406]]</f>
        <v>796031.45000000298</v>
      </c>
      <c r="X38" s="143">
        <f>Metas_realizado[[#This Row],[202406]]/GERENCIAL7[[#This Row],[202406]]-1</f>
        <v>1.6308475865083771E-2</v>
      </c>
      <c r="Y38" s="154">
        <f>Metas_realizado[[#This Row],[202406]]-PLDO2025[[#This Row],[202406]]</f>
        <v>1227690.450000003</v>
      </c>
      <c r="Z38" s="143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4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1010487871.0400002</v>
      </c>
      <c r="D3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758775967.39999998</v>
      </c>
      <c r="E3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757401972.16999996</v>
      </c>
      <c r="F3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578281549.12</v>
      </c>
      <c r="G3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657108697.68000007</v>
      </c>
      <c r="I39" s="154">
        <f>SUMIF(Metas_realizado[[#Headers],[202401]:[202412]],"&lt;="&amp;"'"&amp;$I$1&amp;"'",Metas_realizado[[#This Row],[202401]:[202412]])</f>
        <v>535453730.68999994</v>
      </c>
      <c r="J39" s="154">
        <f t="shared" si="12"/>
        <v>-475034140.35000026</v>
      </c>
      <c r="K39" s="154">
        <f t="shared" si="13"/>
        <v>-0.47010375281505579</v>
      </c>
      <c r="L39" s="154">
        <f t="shared" si="14"/>
        <v>-223322236.71000004</v>
      </c>
      <c r="M39" s="143">
        <f t="shared" si="15"/>
        <v>-0.29431906953409404</v>
      </c>
      <c r="N39" s="154">
        <f t="shared" si="16"/>
        <v>-221948241.48000002</v>
      </c>
      <c r="O39" s="143">
        <f t="shared" si="17"/>
        <v>-0.29303890092087514</v>
      </c>
      <c r="P39" s="154">
        <f t="shared" si="18"/>
        <v>-42827818.430000067</v>
      </c>
      <c r="Q39" s="143">
        <f t="shared" si="19"/>
        <v>-7.4060496128872333E-2</v>
      </c>
      <c r="R39" s="85">
        <f t="shared" si="8"/>
        <v>657108697.68000007</v>
      </c>
      <c r="S39" s="143" t="str">
        <f t="shared" si="9"/>
        <v/>
      </c>
      <c r="T39" s="154">
        <f t="shared" si="10"/>
        <v>-121654966.99000013</v>
      </c>
      <c r="U39" s="143">
        <f t="shared" si="11"/>
        <v>-0.18513674742020214</v>
      </c>
      <c r="W39" s="154">
        <f>Metas_realizado[[#This Row],[202406]]-GERENCIAL7[[#This Row],[202406]]</f>
        <v>11006571.620000005</v>
      </c>
      <c r="X39" s="143">
        <f>Metas_realizado[[#This Row],[202406]]/GERENCIAL7[[#This Row],[202406]]-1</f>
        <v>0.13354785784189449</v>
      </c>
      <c r="Y39" s="154">
        <f>Metas_realizado[[#This Row],[202406]]-PLDO2025[[#This Row],[202406]]</f>
        <v>-16563928.689999998</v>
      </c>
      <c r="Z39" s="143">
        <f>Metas_realizado[[#This Row],[202406]]/PLDO2025[[#This Row],[202406]]-1</f>
        <v>-0.15059871538504521</v>
      </c>
    </row>
    <row r="40" spans="1:26" s="2" customFormat="1" ht="19.7" customHeight="1" x14ac:dyDescent="0.2">
      <c r="A40" s="130" t="s">
        <v>0</v>
      </c>
      <c r="B40" s="144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716445599.94999993</v>
      </c>
      <c r="D4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734344535.08000004</v>
      </c>
      <c r="E4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754658089.38</v>
      </c>
      <c r="F4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918674076.27999997</v>
      </c>
      <c r="G4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594719920.42999995</v>
      </c>
      <c r="H4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782980419.07999992</v>
      </c>
      <c r="I40" s="154">
        <f>SUMIF(Metas_realizado[[#Headers],[202401]:[202412]],"&lt;="&amp;"'"&amp;$I$1&amp;"'",Metas_realizado[[#This Row],[202401]:[202412]])</f>
        <v>849208471.42000008</v>
      </c>
      <c r="J40" s="154">
        <f t="shared" si="12"/>
        <v>132762871.47000015</v>
      </c>
      <c r="K40" s="154">
        <f t="shared" si="13"/>
        <v>0.18530767929800329</v>
      </c>
      <c r="L40" s="154">
        <f t="shared" si="14"/>
        <v>114863936.34000003</v>
      </c>
      <c r="M40" s="143">
        <f t="shared" si="15"/>
        <v>0.1564169553294037</v>
      </c>
      <c r="N40" s="154">
        <f t="shared" si="16"/>
        <v>94550382.040000081</v>
      </c>
      <c r="O40" s="143">
        <f t="shared" si="17"/>
        <v>0.12528903270311376</v>
      </c>
      <c r="P40" s="154">
        <f t="shared" si="18"/>
        <v>-69465604.859999895</v>
      </c>
      <c r="Q40" s="143">
        <f t="shared" si="19"/>
        <v>-7.5615070299238196E-2</v>
      </c>
      <c r="R40" s="85">
        <f t="shared" si="8"/>
        <v>188260498.64999998</v>
      </c>
      <c r="S40" s="143">
        <f t="shared" si="9"/>
        <v>0.31655320796028175</v>
      </c>
      <c r="T40" s="154">
        <f t="shared" si="10"/>
        <v>66228052.340000153</v>
      </c>
      <c r="U40" s="143">
        <f t="shared" si="11"/>
        <v>8.4584557577848329E-2</v>
      </c>
      <c r="W40" s="154">
        <f>Metas_realizado[[#This Row],[202406]]-GERENCIAL7[[#This Row],[202406]]</f>
        <v>-6709617.9600000083</v>
      </c>
      <c r="X40" s="143">
        <f>Metas_realizado[[#This Row],[202406]]/GERENCIAL7[[#This Row],[202406]]-1</f>
        <v>-6.063144269677867E-2</v>
      </c>
      <c r="Y40" s="154">
        <f>Metas_realizado[[#This Row],[202406]]-PLDO2025[[#This Row],[202406]]</f>
        <v>-7249715.650000006</v>
      </c>
      <c r="Z40" s="143">
        <f>Metas_realizado[[#This Row],[202406]]/PLDO2025[[#This Row],[202406]]-1</f>
        <v>-6.5193849337497167E-2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58202267.88000001</v>
      </c>
      <c r="D4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65737865.260000005</v>
      </c>
      <c r="E4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66169580.789999992</v>
      </c>
      <c r="F4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144456450.69999999</v>
      </c>
      <c r="G4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133860204.78</v>
      </c>
      <c r="H4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77409118.390000001</v>
      </c>
      <c r="I41" s="153">
        <f>SUMIF(Metas_realizado[[#Headers],[202401]:[202412]],"&lt;="&amp;"'"&amp;$I$1&amp;"'",Metas_realizado[[#This Row],[202401]:[202412]])</f>
        <v>129412565.46999998</v>
      </c>
      <c r="J41" s="153">
        <f t="shared" si="12"/>
        <v>71210297.589999974</v>
      </c>
      <c r="K41" s="153">
        <f t="shared" si="13"/>
        <v>1.2234969561120814</v>
      </c>
      <c r="L41" s="153">
        <f t="shared" si="14"/>
        <v>63674700.209999979</v>
      </c>
      <c r="M41" s="139">
        <f t="shared" si="15"/>
        <v>0.96861527155103078</v>
      </c>
      <c r="N41" s="153">
        <f t="shared" si="16"/>
        <v>63242984.679999992</v>
      </c>
      <c r="O41" s="139">
        <f t="shared" si="17"/>
        <v>0.95577127624114722</v>
      </c>
      <c r="P41" s="153">
        <f t="shared" si="18"/>
        <v>-15043885.230000004</v>
      </c>
      <c r="Q41" s="139">
        <f t="shared" si="19"/>
        <v>-0.10414131841881125</v>
      </c>
      <c r="R41" s="98">
        <f t="shared" si="8"/>
        <v>-56451086.390000001</v>
      </c>
      <c r="S41" s="139">
        <f t="shared" si="9"/>
        <v>-0.42171671919057407</v>
      </c>
      <c r="T41" s="153">
        <f t="shared" si="10"/>
        <v>52003447.079999983</v>
      </c>
      <c r="U41" s="139">
        <f t="shared" si="11"/>
        <v>0.67180001738293904</v>
      </c>
      <c r="W41" s="153">
        <f>Metas_realizado[[#This Row],[202406]]-GERENCIAL7[[#This Row],[202406]]</f>
        <v>-24220075.669999998</v>
      </c>
      <c r="X41" s="139">
        <f>Metas_realizado[[#This Row],[202406]]/GERENCIAL7[[#This Row],[202406]]-1</f>
        <v>-0.55357892113619056</v>
      </c>
      <c r="Y41" s="153">
        <f>Metas_realizado[[#This Row],[202406]]-PLDO2025[[#This Row],[202406]]</f>
        <v>-32026434.889999997</v>
      </c>
      <c r="Z41" s="139">
        <f>Metas_realizado[[#This Row],[202406]]/PLDO2025[[#This Row],[202406]]-1</f>
        <v>-0.62117099935087294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3">
        <f>SUMIF(Metas_realizado[[#Headers],[202401]:[202412]],"&lt;="&amp;"'"&amp;$I$1&amp;"'",Metas_realizado[[#This Row],[202401]:[202412]])</f>
        <v>0</v>
      </c>
      <c r="J42" s="153">
        <f t="shared" si="12"/>
        <v>0</v>
      </c>
      <c r="K42" s="153" t="str">
        <f t="shared" si="13"/>
        <v/>
      </c>
      <c r="L42" s="153">
        <f t="shared" si="14"/>
        <v>0</v>
      </c>
      <c r="M42" s="139" t="str">
        <f t="shared" si="15"/>
        <v/>
      </c>
      <c r="N42" s="153">
        <f t="shared" si="16"/>
        <v>0</v>
      </c>
      <c r="O42" s="139" t="str">
        <f t="shared" si="17"/>
        <v/>
      </c>
      <c r="P42" s="153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3" t="str">
        <f t="shared" si="10"/>
        <v/>
      </c>
      <c r="U42" s="139" t="str">
        <f t="shared" si="11"/>
        <v/>
      </c>
      <c r="W42" s="153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3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3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3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3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3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3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3" s="153">
        <f>SUMIF(Metas_realizado[[#Headers],[202401]:[202412]],"&lt;="&amp;"'"&amp;$I$1&amp;"'",Metas_realizado[[#This Row],[202401]:[202412]])</f>
        <v>63816357.699999996</v>
      </c>
      <c r="J43" s="153">
        <f t="shared" si="12"/>
        <v>37851603.099999994</v>
      </c>
      <c r="K43" s="153">
        <f t="shared" si="13"/>
        <v>1.4578070805259991</v>
      </c>
      <c r="L43" s="153">
        <f t="shared" si="14"/>
        <v>55432903.399999991</v>
      </c>
      <c r="M43" s="139">
        <f t="shared" si="15"/>
        <v>6.6121793495075165</v>
      </c>
      <c r="N43" s="153">
        <f t="shared" si="16"/>
        <v>55001187.869999997</v>
      </c>
      <c r="O43" s="139">
        <f t="shared" si="17"/>
        <v>6.2393792667293395</v>
      </c>
      <c r="P43" s="153">
        <f t="shared" si="18"/>
        <v>931370.70000000298</v>
      </c>
      <c r="Q43" s="139">
        <f t="shared" si="19"/>
        <v>1.481070036636889E-2</v>
      </c>
      <c r="R43" s="98">
        <f t="shared" si="8"/>
        <v>-28306579.75</v>
      </c>
      <c r="S43" s="139">
        <f t="shared" si="9"/>
        <v>-0.91677964204846274</v>
      </c>
      <c r="T43" s="153">
        <f t="shared" si="10"/>
        <v>61246837.619999997</v>
      </c>
      <c r="U43" s="139">
        <f t="shared" si="11"/>
        <v>23.835905427133302</v>
      </c>
      <c r="W43" s="153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3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47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2">
        <f>SUMIF(Metas_realizado[[#Headers],[202401]:[202412]],"&lt;="&amp;"'"&amp;$I$1&amp;"'",Metas_realizado[[#This Row],[202401]:[202412]])</f>
        <v>0</v>
      </c>
      <c r="J44" s="152">
        <f t="shared" si="12"/>
        <v>0</v>
      </c>
      <c r="K44" s="152" t="str">
        <f t="shared" si="13"/>
        <v/>
      </c>
      <c r="L44" s="152">
        <f t="shared" si="14"/>
        <v>0</v>
      </c>
      <c r="M44" s="35" t="str">
        <f t="shared" si="15"/>
        <v/>
      </c>
      <c r="N44" s="152">
        <f t="shared" si="16"/>
        <v>0</v>
      </c>
      <c r="O44" s="35" t="str">
        <f t="shared" si="17"/>
        <v/>
      </c>
      <c r="P44" s="152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2" t="str">
        <f t="shared" si="10"/>
        <v/>
      </c>
      <c r="U44" s="35" t="str">
        <f t="shared" si="11"/>
        <v/>
      </c>
      <c r="W44" s="152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2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4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5" s="152">
        <f>SUMIF(Metas_realizado[[#Headers],[202401]:[202412]],"&lt;="&amp;"'"&amp;$I$1&amp;"'",Metas_realizado[[#This Row],[202401]:[202412]])</f>
        <v>63816357.699999996</v>
      </c>
      <c r="J45" s="152">
        <f t="shared" si="12"/>
        <v>37851603.099999994</v>
      </c>
      <c r="K45" s="152">
        <f t="shared" si="13"/>
        <v>1.4578070805259991</v>
      </c>
      <c r="L45" s="152">
        <f t="shared" si="14"/>
        <v>55432903.399999991</v>
      </c>
      <c r="M45" s="35">
        <f t="shared" si="15"/>
        <v>6.6121793495075165</v>
      </c>
      <c r="N45" s="152">
        <f t="shared" si="16"/>
        <v>55001187.869999997</v>
      </c>
      <c r="O45" s="35">
        <f t="shared" si="17"/>
        <v>6.2393792667293395</v>
      </c>
      <c r="P45" s="152">
        <f t="shared" si="18"/>
        <v>931370.70000000298</v>
      </c>
      <c r="Q45" s="35">
        <f t="shared" si="19"/>
        <v>1.481070036636889E-2</v>
      </c>
      <c r="R45" s="45">
        <f t="shared" si="8"/>
        <v>-28306579.75</v>
      </c>
      <c r="S45" s="35">
        <f t="shared" si="9"/>
        <v>-0.91677964204846274</v>
      </c>
      <c r="T45" s="152">
        <f t="shared" si="10"/>
        <v>61246837.619999997</v>
      </c>
      <c r="U45" s="35">
        <f t="shared" si="11"/>
        <v>23.835905427133302</v>
      </c>
      <c r="W45" s="152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2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10953981.640000001</v>
      </c>
      <c r="D4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9013486.9000000004</v>
      </c>
      <c r="E4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9013486.9000000004</v>
      </c>
      <c r="F4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8654213.9100000001</v>
      </c>
      <c r="G4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8451218.1600000001</v>
      </c>
      <c r="H4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8273990.6500000004</v>
      </c>
      <c r="I46" s="153">
        <f>SUMIF(Metas_realizado[[#Headers],[202401]:[202412]],"&lt;="&amp;"'"&amp;$I$1&amp;"'",Metas_realizado[[#This Row],[202401]:[202412]])</f>
        <v>6881067.709999999</v>
      </c>
      <c r="J46" s="153">
        <f t="shared" si="12"/>
        <v>-4072913.9300000016</v>
      </c>
      <c r="K46" s="153">
        <f t="shared" si="13"/>
        <v>-0.37182040867470367</v>
      </c>
      <c r="L46" s="153">
        <f t="shared" si="14"/>
        <v>-2132419.1900000013</v>
      </c>
      <c r="M46" s="139">
        <f t="shared" si="15"/>
        <v>-0.23658093850449835</v>
      </c>
      <c r="N46" s="153">
        <f t="shared" si="16"/>
        <v>-2132419.1900000013</v>
      </c>
      <c r="O46" s="139">
        <f t="shared" si="17"/>
        <v>-0.23658093850449835</v>
      </c>
      <c r="P46" s="153">
        <f t="shared" si="18"/>
        <v>-1773146.2000000011</v>
      </c>
      <c r="Q46" s="139">
        <f t="shared" si="19"/>
        <v>-0.20488818723918056</v>
      </c>
      <c r="R46" s="98">
        <f t="shared" si="8"/>
        <v>-177227.50999999978</v>
      </c>
      <c r="S46" s="139">
        <f t="shared" si="9"/>
        <v>-2.0970646674206783E-2</v>
      </c>
      <c r="T46" s="153">
        <f t="shared" si="10"/>
        <v>-1392922.9400000013</v>
      </c>
      <c r="U46" s="139">
        <f t="shared" si="11"/>
        <v>-0.1683495907745558</v>
      </c>
      <c r="W46" s="153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3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21233487.210000001</v>
      </c>
      <c r="D47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72843495.519999996</v>
      </c>
      <c r="G47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66495607.659999996</v>
      </c>
      <c r="I47" s="153">
        <f>SUMIF(Metas_realizado[[#Headers],[202401]:[202412]],"&lt;="&amp;"'"&amp;$I$1&amp;"'",Metas_realizado[[#This Row],[202401]:[202412]])</f>
        <v>58644928.640000001</v>
      </c>
      <c r="J47" s="153">
        <f t="shared" si="12"/>
        <v>37411441.43</v>
      </c>
      <c r="K47" s="153">
        <f t="shared" si="13"/>
        <v>1.7619075500881891</v>
      </c>
      <c r="L47" s="153">
        <f t="shared" si="14"/>
        <v>10378004.579999998</v>
      </c>
      <c r="M47" s="139">
        <f t="shared" si="15"/>
        <v>0.21501276043816731</v>
      </c>
      <c r="N47" s="153">
        <f t="shared" si="16"/>
        <v>10378004.579999998</v>
      </c>
      <c r="O47" s="139">
        <f t="shared" si="17"/>
        <v>0.21501276043816731</v>
      </c>
      <c r="P47" s="153">
        <f t="shared" si="18"/>
        <v>-14198566.879999995</v>
      </c>
      <c r="Q47" s="139">
        <f t="shared" si="19"/>
        <v>-0.19491880199655742</v>
      </c>
      <c r="R47" s="98">
        <f t="shared" si="8"/>
        <v>-27992279.13000001</v>
      </c>
      <c r="S47" s="139">
        <f t="shared" si="9"/>
        <v>-0.29625256824944179</v>
      </c>
      <c r="T47" s="153">
        <f t="shared" si="10"/>
        <v>-7850679.0199999958</v>
      </c>
      <c r="U47" s="139">
        <f t="shared" si="11"/>
        <v>-0.1180631217048419</v>
      </c>
      <c r="W47" s="153">
        <f>Metas_realizado[[#This Row],[202406]]-GERENCIAL7[[#This Row],[202406]]</f>
        <v>-22492667.490000002</v>
      </c>
      <c r="X47" s="139">
        <f>Metas_realizado[[#This Row],[202406]]/GERENCIAL7[[#This Row],[202406]]-1</f>
        <v>-0.54842419609200554</v>
      </c>
      <c r="Y47" s="153">
        <f>Metas_realizado[[#This Row],[202406]]-PLDO2025[[#This Row],[202406]]</f>
        <v>-34921841.549999997</v>
      </c>
      <c r="Z47" s="139">
        <f>Metas_realizado[[#This Row],[202406]]/PLDO2025[[#This Row],[202406]]-1</f>
        <v>-0.65344773639542586</v>
      </c>
    </row>
    <row r="48" spans="1:26" s="2" customFormat="1" ht="19.7" customHeight="1" x14ac:dyDescent="0.2">
      <c r="A48" s="130" t="s">
        <v>0</v>
      </c>
      <c r="B48" s="144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12815317.980000002</v>
      </c>
      <c r="D48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66055190</v>
      </c>
      <c r="G48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36751013.710000001</v>
      </c>
      <c r="I48" s="152">
        <f>SUMIF(Metas_realizado[[#Headers],[202401]:[202412]],"&lt;="&amp;"'"&amp;$I$1&amp;"'",Metas_realizado[[#This Row],[202401]:[202412]])</f>
        <v>54008116.640000001</v>
      </c>
      <c r="J48" s="152">
        <f t="shared" si="12"/>
        <v>41192798.659999996</v>
      </c>
      <c r="K48" s="152">
        <f t="shared" si="13"/>
        <v>3.2143407385042497</v>
      </c>
      <c r="L48" s="152">
        <f t="shared" si="14"/>
        <v>6754733.6799999997</v>
      </c>
      <c r="M48" s="35">
        <f t="shared" si="15"/>
        <v>0.14294709197260835</v>
      </c>
      <c r="N48" s="152">
        <f t="shared" si="16"/>
        <v>6754733.6799999997</v>
      </c>
      <c r="O48" s="35">
        <f t="shared" si="17"/>
        <v>0.14294709197260835</v>
      </c>
      <c r="P48" s="152">
        <f t="shared" si="18"/>
        <v>-12047073.359999999</v>
      </c>
      <c r="Q48" s="35">
        <f t="shared" si="19"/>
        <v>-0.18237890709269022</v>
      </c>
      <c r="R48" s="45">
        <f t="shared" si="8"/>
        <v>-47196965.220000006</v>
      </c>
      <c r="S48" s="35">
        <f t="shared" si="9"/>
        <v>-0.56221681357397757</v>
      </c>
      <c r="T48" s="152">
        <f t="shared" si="10"/>
        <v>17257102.93</v>
      </c>
      <c r="U48" s="35">
        <f t="shared" si="11"/>
        <v>0.46956807956849134</v>
      </c>
      <c r="W48" s="152">
        <f>Metas_realizado[[#This Row],[202406]]-GERENCIAL7[[#This Row],[202406]]</f>
        <v>-22089027.390000001</v>
      </c>
      <c r="X48" s="35">
        <f>Metas_realizado[[#This Row],[202406]]/GERENCIAL7[[#This Row],[202406]]-1</f>
        <v>-0.55222948132768412</v>
      </c>
      <c r="Y48" s="152">
        <f>Metas_realizado[[#This Row],[202406]]-PLDO2025[[#This Row],[202406]]</f>
        <v>-31743437.030000001</v>
      </c>
      <c r="Z48" s="35">
        <f>Metas_realizado[[#This Row],[202406]]/PLDO2025[[#This Row],[202406]]-1</f>
        <v>-0.63929091223006362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8418169.2300000023</v>
      </c>
      <c r="D4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6788305.5199999996</v>
      </c>
      <c r="G4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2">
        <f>SUMIF(Metas_realizado[[#Headers],[202401]:[202412]],"&lt;="&amp;"'"&amp;$I$1&amp;"'",Metas_realizado[[#This Row],[202401]:[202412]])</f>
        <v>4636812</v>
      </c>
      <c r="J49" s="152">
        <f t="shared" si="12"/>
        <v>-3781357.2300000023</v>
      </c>
      <c r="K49" s="152">
        <f t="shared" si="13"/>
        <v>-0.44918997547878958</v>
      </c>
      <c r="L49" s="152">
        <f t="shared" si="14"/>
        <v>3623270.9</v>
      </c>
      <c r="M49" s="35">
        <f t="shared" si="15"/>
        <v>3.5748633183202934</v>
      </c>
      <c r="N49" s="152">
        <f t="shared" si="16"/>
        <v>3623270.9</v>
      </c>
      <c r="O49" s="35">
        <f t="shared" si="17"/>
        <v>3.5748633183202934</v>
      </c>
      <c r="P49" s="152">
        <f t="shared" si="18"/>
        <v>-2151493.5199999996</v>
      </c>
      <c r="Q49" s="35">
        <f t="shared" si="19"/>
        <v>-0.31694117385571052</v>
      </c>
      <c r="R49" s="45">
        <f t="shared" si="8"/>
        <v>19204686.09</v>
      </c>
      <c r="S49" s="35">
        <f t="shared" si="9"/>
        <v>1.8220924077414091</v>
      </c>
      <c r="T49" s="152">
        <f t="shared" si="10"/>
        <v>-25107781.949999999</v>
      </c>
      <c r="U49" s="35">
        <f t="shared" si="11"/>
        <v>-0.84411244585169398</v>
      </c>
      <c r="W49" s="152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2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3">
        <f>SUMIF(Metas_realizado[[#Headers],[202401]:[202412]],"&lt;="&amp;"'"&amp;$I$1&amp;"'",Metas_realizado[[#This Row],[202401]:[202412]])</f>
        <v>70211.42</v>
      </c>
      <c r="J50" s="153">
        <f t="shared" si="12"/>
        <v>20166.989999999998</v>
      </c>
      <c r="K50" s="153">
        <f t="shared" si="13"/>
        <v>0.4029817104520923</v>
      </c>
      <c r="L50" s="153">
        <f t="shared" si="14"/>
        <v>-3788.5800000000017</v>
      </c>
      <c r="M50" s="139">
        <f t="shared" si="15"/>
        <v>-5.1197027027026998E-2</v>
      </c>
      <c r="N50" s="153">
        <f t="shared" si="16"/>
        <v>-3788.5800000000017</v>
      </c>
      <c r="O50" s="139">
        <f t="shared" si="17"/>
        <v>-5.1197027027026998E-2</v>
      </c>
      <c r="P50" s="153">
        <f t="shared" si="18"/>
        <v>-3542.8500000000058</v>
      </c>
      <c r="Q50" s="139">
        <f t="shared" si="19"/>
        <v>-4.8035862872753077E-2</v>
      </c>
      <c r="R50" s="98">
        <f t="shared" si="8"/>
        <v>25000</v>
      </c>
      <c r="S50" s="139">
        <f t="shared" si="9"/>
        <v>0.55555555555555558</v>
      </c>
      <c r="T50" s="153">
        <f t="shared" si="10"/>
        <v>211.41999999999825</v>
      </c>
      <c r="U50" s="139">
        <f t="shared" si="11"/>
        <v>3.0202857142855866E-3</v>
      </c>
      <c r="W50" s="153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3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2">
        <f>SUMIF(Metas_realizado[[#Headers],[202401]:[202412]],"&lt;="&amp;"'"&amp;$I$1&amp;"'",Metas_realizado[[#This Row],[202401]:[202412]])</f>
        <v>0</v>
      </c>
      <c r="J51" s="152">
        <f t="shared" si="12"/>
        <v>0</v>
      </c>
      <c r="K51" s="152" t="str">
        <f t="shared" si="13"/>
        <v/>
      </c>
      <c r="L51" s="152">
        <f t="shared" si="14"/>
        <v>0</v>
      </c>
      <c r="M51" s="35" t="str">
        <f t="shared" si="15"/>
        <v/>
      </c>
      <c r="N51" s="152">
        <f t="shared" si="16"/>
        <v>0</v>
      </c>
      <c r="O51" s="35" t="str">
        <f t="shared" si="17"/>
        <v/>
      </c>
      <c r="P51" s="152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2" t="str">
        <f t="shared" si="10"/>
        <v/>
      </c>
      <c r="U51" s="35" t="str">
        <f t="shared" si="11"/>
        <v/>
      </c>
      <c r="W51" s="152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2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2">
        <f>SUMIF(Metas_realizado[[#Headers],[202401]:[202412]],"&lt;="&amp;"'"&amp;$I$1&amp;"'",Metas_realizado[[#This Row],[202401]:[202412]])</f>
        <v>70211.42</v>
      </c>
      <c r="J52" s="152">
        <f t="shared" si="12"/>
        <v>20166.989999999998</v>
      </c>
      <c r="K52" s="152">
        <f t="shared" si="13"/>
        <v>0.4029817104520923</v>
      </c>
      <c r="L52" s="152">
        <f t="shared" si="14"/>
        <v>-3788.5800000000017</v>
      </c>
      <c r="M52" s="35">
        <f t="shared" si="15"/>
        <v>-5.1197027027026998E-2</v>
      </c>
      <c r="N52" s="152">
        <f t="shared" si="16"/>
        <v>-3788.5800000000017</v>
      </c>
      <c r="O52" s="35">
        <f t="shared" si="17"/>
        <v>-5.1197027027026998E-2</v>
      </c>
      <c r="P52" s="152">
        <f t="shared" si="18"/>
        <v>-3542.8500000000058</v>
      </c>
      <c r="Q52" s="35">
        <f t="shared" si="19"/>
        <v>-4.8035862872753077E-2</v>
      </c>
      <c r="R52" s="45">
        <f t="shared" si="8"/>
        <v>25000</v>
      </c>
      <c r="S52" s="35">
        <f t="shared" si="9"/>
        <v>0.55555555555555558</v>
      </c>
      <c r="T52" s="152">
        <f t="shared" si="10"/>
        <v>211.41999999999825</v>
      </c>
      <c r="U52" s="35">
        <f t="shared" si="11"/>
        <v>3.0202857142855866E-3</v>
      </c>
      <c r="W52" s="152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2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58">
        <f>SUMIF(Metas_realizado[[#Headers],[202401]:[202412]],"&lt;="&amp;"'"&amp;$I$1&amp;"'",Metas_realizado[[#This Row],[202401]:[202412]])</f>
        <v>70211.42</v>
      </c>
      <c r="J53" s="158">
        <f t="shared" si="12"/>
        <v>20166.989999999998</v>
      </c>
      <c r="K53" s="158">
        <f t="shared" si="13"/>
        <v>0.4029817104520923</v>
      </c>
      <c r="L53" s="158">
        <f t="shared" si="14"/>
        <v>-3788.5800000000017</v>
      </c>
      <c r="M53" s="146">
        <f t="shared" si="15"/>
        <v>-5.1197027027026998E-2</v>
      </c>
      <c r="N53" s="158">
        <f t="shared" si="16"/>
        <v>-3788.5800000000017</v>
      </c>
      <c r="O53" s="146">
        <f t="shared" si="17"/>
        <v>-5.1197027027026998E-2</v>
      </c>
      <c r="P53" s="158">
        <f t="shared" si="18"/>
        <v>-3542.8500000000058</v>
      </c>
      <c r="Q53" s="146">
        <f t="shared" si="19"/>
        <v>-4.8035862872753077E-2</v>
      </c>
      <c r="R53" s="145">
        <f t="shared" si="8"/>
        <v>25000</v>
      </c>
      <c r="S53" s="146">
        <f t="shared" si="9"/>
        <v>0.55555555555555558</v>
      </c>
      <c r="T53" s="158">
        <f t="shared" si="10"/>
        <v>211.41999999999825</v>
      </c>
      <c r="U53" s="146">
        <f t="shared" si="11"/>
        <v>3.0202857142855866E-3</v>
      </c>
      <c r="W53" s="158">
        <f>Metas_realizado[[#This Row],[202406]]-GERENCIAL7[[#This Row],[202406]]</f>
        <v>0</v>
      </c>
      <c r="X53" s="146" t="e">
        <f>Metas_realizado[[#This Row],[202406]]/GERENCIAL7[[#This Row],[202406]]-1</f>
        <v>#DIV/0!</v>
      </c>
      <c r="Y53" s="158">
        <f>Metas_realizado[[#This Row],[202406]]-PLDO2025[[#This Row],[202406]]</f>
        <v>0</v>
      </c>
      <c r="Z53" s="146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54">
        <f>SUMIF(Metas_realizado[[#Headers],[202401]:[202412]],"&lt;="&amp;"'"&amp;$I$1&amp;"'",Metas_realizado[[#This Row],[202401]:[202412]])</f>
        <v>0</v>
      </c>
      <c r="J54" s="154">
        <f t="shared" si="12"/>
        <v>0</v>
      </c>
      <c r="K54" s="154" t="str">
        <f t="shared" si="13"/>
        <v/>
      </c>
      <c r="L54" s="154">
        <f t="shared" si="14"/>
        <v>0</v>
      </c>
      <c r="M54" s="143" t="str">
        <f t="shared" si="15"/>
        <v/>
      </c>
      <c r="N54" s="154">
        <f t="shared" si="16"/>
        <v>0</v>
      </c>
      <c r="O54" s="143" t="str">
        <f t="shared" si="17"/>
        <v/>
      </c>
      <c r="P54" s="154">
        <f t="shared" si="18"/>
        <v>0</v>
      </c>
      <c r="Q54" s="143" t="str">
        <f t="shared" si="19"/>
        <v/>
      </c>
      <c r="R54" s="85">
        <f t="shared" si="8"/>
        <v>0</v>
      </c>
      <c r="S54" s="143" t="str">
        <f t="shared" si="9"/>
        <v/>
      </c>
      <c r="T54" s="154" t="str">
        <f t="shared" si="10"/>
        <v/>
      </c>
      <c r="U54" s="143" t="str">
        <f t="shared" si="11"/>
        <v/>
      </c>
      <c r="W54" s="154">
        <f>Metas_realizado[[#This Row],[202406]]-GERENCIAL7[[#This Row],[202406]]</f>
        <v>0</v>
      </c>
      <c r="X54" s="143" t="e">
        <f>Metas_realizado[[#This Row],[202406]]/GERENCIAL7[[#This Row],[202406]]-1</f>
        <v>#DIV/0!</v>
      </c>
      <c r="Y54" s="154">
        <f>Metas_realizado[[#This Row],[202406]]-PLDO2025[[#This Row],[202406]]</f>
        <v>0</v>
      </c>
      <c r="Z54" s="143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54">
        <f>SUMIF(Metas_realizado[[#Headers],[202401]:[202412]],"&lt;="&amp;"'"&amp;$I$1&amp;"'",Metas_realizado[[#This Row],[202401]:[202412]])</f>
        <v>0</v>
      </c>
      <c r="J55" s="154">
        <f t="shared" si="12"/>
        <v>0</v>
      </c>
      <c r="K55" s="154" t="str">
        <f t="shared" si="13"/>
        <v/>
      </c>
      <c r="L55" s="154">
        <f t="shared" si="14"/>
        <v>0</v>
      </c>
      <c r="M55" s="143" t="str">
        <f t="shared" si="15"/>
        <v/>
      </c>
      <c r="N55" s="154">
        <f t="shared" si="16"/>
        <v>0</v>
      </c>
      <c r="O55" s="143" t="str">
        <f t="shared" si="17"/>
        <v/>
      </c>
      <c r="P55" s="154">
        <f t="shared" si="18"/>
        <v>0</v>
      </c>
      <c r="Q55" s="143" t="str">
        <f t="shared" si="19"/>
        <v/>
      </c>
      <c r="R55" s="85">
        <f t="shared" si="8"/>
        <v>0</v>
      </c>
      <c r="S55" s="143" t="str">
        <f t="shared" si="9"/>
        <v/>
      </c>
      <c r="T55" s="154" t="str">
        <f t="shared" si="10"/>
        <v/>
      </c>
      <c r="U55" s="143" t="str">
        <f t="shared" si="11"/>
        <v/>
      </c>
      <c r="W55" s="154">
        <f>Metas_realizado[[#This Row],[202406]]-GERENCIAL7[[#This Row],[202406]]</f>
        <v>0</v>
      </c>
      <c r="X55" s="143" t="e">
        <f>Metas_realizado[[#This Row],[202406]]/GERENCIAL7[[#This Row],[202406]]-1</f>
        <v>#DIV/0!</v>
      </c>
      <c r="Y55" s="154">
        <f>Metas_realizado[[#This Row],[202406]]-PLDO2025[[#This Row],[202406]]</f>
        <v>0</v>
      </c>
      <c r="Z55" s="143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54">
        <f>SUMIF(Metas_realizado[[#Headers],[202401]:[202412]],"&lt;="&amp;"'"&amp;$I$1&amp;"'",Metas_realizado[[#This Row],[202401]:[202412]])</f>
        <v>0</v>
      </c>
      <c r="J56" s="154">
        <f t="shared" si="12"/>
        <v>0</v>
      </c>
      <c r="K56" s="154" t="str">
        <f t="shared" si="13"/>
        <v/>
      </c>
      <c r="L56" s="154">
        <f t="shared" si="14"/>
        <v>0</v>
      </c>
      <c r="M56" s="143" t="str">
        <f t="shared" si="15"/>
        <v/>
      </c>
      <c r="N56" s="154">
        <f t="shared" si="16"/>
        <v>0</v>
      </c>
      <c r="O56" s="143" t="str">
        <f t="shared" si="17"/>
        <v/>
      </c>
      <c r="P56" s="154">
        <f t="shared" si="18"/>
        <v>0</v>
      </c>
      <c r="Q56" s="143" t="str">
        <f t="shared" si="19"/>
        <v/>
      </c>
      <c r="R56" s="85">
        <f t="shared" si="8"/>
        <v>0</v>
      </c>
      <c r="S56" s="143" t="str">
        <f t="shared" si="9"/>
        <v/>
      </c>
      <c r="T56" s="154" t="str">
        <f t="shared" si="10"/>
        <v/>
      </c>
      <c r="U56" s="143" t="str">
        <f t="shared" si="11"/>
        <v/>
      </c>
      <c r="W56" s="154">
        <f>Metas_realizado[[#This Row],[202406]]-GERENCIAL7[[#This Row],[202406]]</f>
        <v>0</v>
      </c>
      <c r="X56" s="143" t="e">
        <f>Metas_realizado[[#This Row],[202406]]/GERENCIAL7[[#This Row],[202406]]-1</f>
        <v>#DIV/0!</v>
      </c>
      <c r="Y56" s="154">
        <f>Metas_realizado[[#This Row],[202406]]-PLDO2025[[#This Row],[202406]]</f>
        <v>0</v>
      </c>
      <c r="Z56" s="143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54">
        <f>SUMIF(Metas_realizado[[#Headers],[202401]:[202412]],"&lt;="&amp;"'"&amp;$I$1&amp;"'",Metas_realizado[[#This Row],[202401]:[202412]])</f>
        <v>0</v>
      </c>
      <c r="J57" s="154">
        <f t="shared" si="12"/>
        <v>0</v>
      </c>
      <c r="K57" s="154" t="str">
        <f t="shared" si="13"/>
        <v/>
      </c>
      <c r="L57" s="154">
        <f t="shared" si="14"/>
        <v>0</v>
      </c>
      <c r="M57" s="143" t="str">
        <f t="shared" si="15"/>
        <v/>
      </c>
      <c r="N57" s="154">
        <f t="shared" si="16"/>
        <v>0</v>
      </c>
      <c r="O57" s="143" t="str">
        <f t="shared" si="17"/>
        <v/>
      </c>
      <c r="P57" s="154">
        <f t="shared" si="18"/>
        <v>0</v>
      </c>
      <c r="Q57" s="143" t="str">
        <f t="shared" si="19"/>
        <v/>
      </c>
      <c r="R57" s="85">
        <f t="shared" si="8"/>
        <v>0</v>
      </c>
      <c r="S57" s="143" t="str">
        <f t="shared" si="9"/>
        <v/>
      </c>
      <c r="T57" s="154" t="str">
        <f t="shared" si="10"/>
        <v/>
      </c>
      <c r="U57" s="143" t="str">
        <f t="shared" si="11"/>
        <v/>
      </c>
      <c r="W57" s="154">
        <f>Metas_realizado[[#This Row],[202406]]-GERENCIAL7[[#This Row],[202406]]</f>
        <v>0</v>
      </c>
      <c r="X57" s="143" t="e">
        <f>Metas_realizado[[#This Row],[202406]]/GERENCIAL7[[#This Row],[202406]]-1</f>
        <v>#DIV/0!</v>
      </c>
      <c r="Y57" s="154">
        <f>Metas_realizado[[#This Row],[202406]]-PLDO2025[[#This Row],[202406]]</f>
        <v>0</v>
      </c>
      <c r="Z57" s="143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5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23447410547.900002</v>
      </c>
      <c r="E5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23688909697.079998</v>
      </c>
      <c r="F5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24388195058.829998</v>
      </c>
      <c r="G5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23002228478.360004</v>
      </c>
      <c r="H5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22265079396.790001</v>
      </c>
      <c r="I58" s="155">
        <f>SUMIF(Metas_realizado[[#Headers],[202401]:[202412]],"&lt;="&amp;"'"&amp;$I$1&amp;"'",Metas_realizado[[#This Row],[202401]:[202412]])</f>
        <v>23677053716.73</v>
      </c>
      <c r="J58" s="155">
        <f t="shared" si="12"/>
        <v>-848195331.68999863</v>
      </c>
      <c r="K58" s="155">
        <f t="shared" si="13"/>
        <v>-3.4584575676088525E-2</v>
      </c>
      <c r="L58" s="155">
        <f t="shared" si="14"/>
        <v>229643168.82999802</v>
      </c>
      <c r="M58" s="34">
        <f t="shared" si="15"/>
        <v>9.7939671573057385E-3</v>
      </c>
      <c r="N58" s="155">
        <f t="shared" si="16"/>
        <v>-11855980.349998474</v>
      </c>
      <c r="O58" s="34">
        <f t="shared" si="17"/>
        <v>-5.0048653575052171E-4</v>
      </c>
      <c r="P58" s="155">
        <f t="shared" si="18"/>
        <v>-711141342.09999847</v>
      </c>
      <c r="Q58" s="34">
        <f t="shared" si="19"/>
        <v>-2.9159244478099366E-2</v>
      </c>
      <c r="R58" s="44">
        <f t="shared" si="8"/>
        <v>-737149081.57000351</v>
      </c>
      <c r="S58" s="34">
        <f t="shared" si="9"/>
        <v>-3.2046855036828137E-2</v>
      </c>
      <c r="T58" s="155">
        <f t="shared" si="10"/>
        <v>1411974319.9399986</v>
      </c>
      <c r="U58" s="34">
        <f t="shared" si="11"/>
        <v>6.341654097777738E-2</v>
      </c>
      <c r="W58" s="155">
        <f>Metas_realizado[[#This Row],[202406]]-GERENCIAL7[[#This Row],[202406]]</f>
        <v>143729138.13999987</v>
      </c>
      <c r="X58" s="34">
        <f>Metas_realizado[[#This Row],[202406]]/GERENCIAL7[[#This Row],[202406]]-1</f>
        <v>4.0859221555223701E-2</v>
      </c>
      <c r="Y58" s="155">
        <f>Metas_realizado[[#This Row],[202406]]-PLDO2025[[#This Row],[202406]]</f>
        <v>62312312.96999979</v>
      </c>
      <c r="Z58" s="34">
        <f>Metas_realizado[[#This Row],[202406]]/PLDO2025[[#This Row],[202406]]-1</f>
        <v>1.7313381626532287E-2</v>
      </c>
    </row>
    <row r="59" spans="1:26" s="2" customFormat="1" ht="19.7" customHeight="1" x14ac:dyDescent="0.2">
      <c r="A59" s="161" t="s">
        <v>603</v>
      </c>
      <c r="B59" s="162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59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59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59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59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59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59" s="159">
        <f>SUMIF(Metas_realizado[[#Headers],[202401]:[202412]],"&lt;="&amp;"'"&amp;$I$1&amp;"'",Metas_realizado[[#This Row],[202401]:[202412]])</f>
        <v>849242757.70000005</v>
      </c>
      <c r="J59" s="159">
        <f t="shared" si="12"/>
        <v>-85779047.389999866</v>
      </c>
      <c r="K59" s="159">
        <f t="shared" si="13"/>
        <v>-9.1740157206005812E-2</v>
      </c>
      <c r="L59" s="159">
        <f t="shared" si="14"/>
        <v>20823750.690000057</v>
      </c>
      <c r="M59" s="33">
        <f t="shared" si="15"/>
        <v>2.5136736981879348E-2</v>
      </c>
      <c r="N59" s="159">
        <f t="shared" si="16"/>
        <v>20823750.690000057</v>
      </c>
      <c r="O59" s="33">
        <f t="shared" si="17"/>
        <v>2.5136736981879348E-2</v>
      </c>
      <c r="P59" s="159">
        <f t="shared" si="18"/>
        <v>40380342.790000081</v>
      </c>
      <c r="Q59" s="33">
        <f t="shared" si="19"/>
        <v>4.9922387350008313E-2</v>
      </c>
      <c r="R59" s="43">
        <f t="shared" si="8"/>
        <v>81143410.340000033</v>
      </c>
      <c r="S59" s="33">
        <f t="shared" si="9"/>
        <v>0.1050121961817847</v>
      </c>
      <c r="T59" s="159">
        <f t="shared" si="10"/>
        <v>-4605284.0099998713</v>
      </c>
      <c r="U59" s="33">
        <f t="shared" si="11"/>
        <v>-5.3935639423343673E-3</v>
      </c>
      <c r="W59" s="159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59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2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6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6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6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6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6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60" s="154">
        <f>SUMIF(Metas_realizado[[#Headers],[202401]:[202412]],"&lt;="&amp;"'"&amp;$I$1&amp;"'",Metas_realizado[[#This Row],[202401]:[202412]])</f>
        <v>849242757.70000005</v>
      </c>
      <c r="J60" s="154">
        <f t="shared" si="12"/>
        <v>-85779047.389999866</v>
      </c>
      <c r="K60" s="154">
        <f t="shared" si="13"/>
        <v>-9.1740157206005812E-2</v>
      </c>
      <c r="L60" s="154">
        <f t="shared" si="14"/>
        <v>20823750.690000057</v>
      </c>
      <c r="M60" s="143">
        <f t="shared" si="15"/>
        <v>2.5136736981879348E-2</v>
      </c>
      <c r="N60" s="154">
        <f t="shared" si="16"/>
        <v>20823750.690000057</v>
      </c>
      <c r="O60" s="143">
        <f t="shared" si="17"/>
        <v>2.5136736981879348E-2</v>
      </c>
      <c r="P60" s="154">
        <f t="shared" si="18"/>
        <v>40380342.790000081</v>
      </c>
      <c r="Q60" s="143">
        <f t="shared" si="19"/>
        <v>4.9922387350008313E-2</v>
      </c>
      <c r="R60" s="85">
        <f t="shared" si="8"/>
        <v>81143410.340000033</v>
      </c>
      <c r="S60" s="143">
        <f t="shared" si="9"/>
        <v>0.1050121961817847</v>
      </c>
      <c r="T60" s="154">
        <f t="shared" si="10"/>
        <v>-4605284.0099998713</v>
      </c>
      <c r="U60" s="143">
        <f t="shared" si="11"/>
        <v>-5.3935639423343673E-3</v>
      </c>
      <c r="W60" s="154">
        <f>Metas_realizado[[#This Row],[202406]]-GERENCIAL7[[#This Row],[202406]]</f>
        <v>14716847.219999999</v>
      </c>
      <c r="X60" s="143">
        <f>Metas_realizado[[#This Row],[202406]]/GERENCIAL7[[#This Row],[202406]]-1</f>
        <v>0.12601015268731652</v>
      </c>
      <c r="Y60" s="154">
        <f>Metas_realizado[[#This Row],[202406]]-PLDO2025[[#This Row],[202406]]</f>
        <v>21332619.459999993</v>
      </c>
      <c r="Z60" s="143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2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54">
        <f>SUMIF(Metas_realizado[[#Headers],[202401]:[202412]],"&lt;="&amp;"'"&amp;$I$1&amp;"'",Metas_realizado[[#This Row],[202401]:[202412]])</f>
        <v>0</v>
      </c>
      <c r="J61" s="154">
        <f t="shared" si="12"/>
        <v>0</v>
      </c>
      <c r="K61" s="154" t="str">
        <f t="shared" si="13"/>
        <v/>
      </c>
      <c r="L61" s="154">
        <f t="shared" si="14"/>
        <v>0</v>
      </c>
      <c r="M61" s="143" t="str">
        <f t="shared" si="15"/>
        <v/>
      </c>
      <c r="N61" s="154">
        <f t="shared" si="16"/>
        <v>0</v>
      </c>
      <c r="O61" s="143" t="str">
        <f t="shared" si="17"/>
        <v/>
      </c>
      <c r="P61" s="154">
        <f t="shared" si="18"/>
        <v>0</v>
      </c>
      <c r="Q61" s="143" t="str">
        <f t="shared" si="19"/>
        <v/>
      </c>
      <c r="R61" s="85">
        <f t="shared" si="8"/>
        <v>0</v>
      </c>
      <c r="S61" s="143" t="str">
        <f t="shared" si="9"/>
        <v/>
      </c>
      <c r="T61" s="154" t="str">
        <f t="shared" si="10"/>
        <v/>
      </c>
      <c r="U61" s="143" t="str">
        <f t="shared" si="11"/>
        <v/>
      </c>
      <c r="W61" s="154">
        <f>Metas_realizado[[#This Row],[202406]]-GERENCIAL7[[#This Row],[202406]]</f>
        <v>0</v>
      </c>
      <c r="X61" s="143" t="e">
        <f>Metas_realizado[[#This Row],[202406]]/GERENCIAL7[[#This Row],[202406]]-1</f>
        <v>#DIV/0!</v>
      </c>
      <c r="Y61" s="154">
        <f>Metas_realizado[[#This Row],[202406]]-PLDO2025[[#This Row],[202406]]</f>
        <v>0</v>
      </c>
      <c r="Z61" s="143" t="e">
        <f>Metas_realizado[[#This Row],[202406]]/PLDO2025[[#This Row],[202406]]-1</f>
        <v>#DIV/0!</v>
      </c>
    </row>
    <row r="62" spans="1:26" s="2" customFormat="1" ht="19.7" customHeight="1" x14ac:dyDescent="0.2">
      <c r="A62" s="161" t="s">
        <v>606</v>
      </c>
      <c r="B62" s="162"/>
      <c r="C62" s="16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62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24275849385.82</v>
      </c>
      <c r="E62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24517328704.09</v>
      </c>
      <c r="F62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25197074267.220001</v>
      </c>
      <c r="G62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23774933109.73</v>
      </c>
      <c r="H62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23118927438.499996</v>
      </c>
      <c r="I62" s="164">
        <f>SUMIF(Metas_realizado[[#Headers],[202401]:[202412]],"&lt;="&amp;"'"&amp;$I$1&amp;"'",Metas_realizado[[#This Row],[202401]:[202412]])</f>
        <v>24526301138.02</v>
      </c>
      <c r="J62" s="164">
        <f t="shared" si="12"/>
        <v>1052089.6000022888</v>
      </c>
      <c r="K62" s="164">
        <f t="shared" si="13"/>
        <v>4.2898222885501269E-5</v>
      </c>
      <c r="L62" s="164">
        <f t="shared" si="14"/>
        <v>250451752.20000076</v>
      </c>
      <c r="M62" s="165">
        <f t="shared" si="15"/>
        <v>1.0316909955220499E-2</v>
      </c>
      <c r="N62" s="164">
        <f t="shared" si="16"/>
        <v>8972433.9300003052</v>
      </c>
      <c r="O62" s="165">
        <f t="shared" si="17"/>
        <v>3.6596294964641451E-4</v>
      </c>
      <c r="P62" s="164">
        <f t="shared" si="18"/>
        <v>-670773129.20000076</v>
      </c>
      <c r="Q62" s="165">
        <f t="shared" si="19"/>
        <v>-2.6621072037424587E-2</v>
      </c>
      <c r="R62" s="163">
        <f t="shared" si="8"/>
        <v>-656005671.23000336</v>
      </c>
      <c r="S62" s="165">
        <f t="shared" si="9"/>
        <v>-2.7592324579938765E-2</v>
      </c>
      <c r="T62" s="164">
        <f t="shared" si="10"/>
        <v>1407373699.5200043</v>
      </c>
      <c r="U62" s="165">
        <f t="shared" si="11"/>
        <v>6.0875388932459806E-2</v>
      </c>
      <c r="V62" s="166"/>
      <c r="W62" s="164">
        <f>Metas_realizado[[#This Row],[202406]]-GERENCIAL7[[#This Row],[202406]]</f>
        <v>158445985.35999966</v>
      </c>
      <c r="X62" s="165">
        <f>Metas_realizado[[#This Row],[202406]]/GERENCIAL7[[#This Row],[202406]]-1</f>
        <v>4.3595491791528218E-2</v>
      </c>
      <c r="Y62" s="164">
        <f>Metas_realizado[[#This Row],[202406]]-PLDO2025[[#This Row],[202406]]</f>
        <v>83644932.429999828</v>
      </c>
      <c r="Z62" s="165">
        <f>Metas_realizado[[#This Row],[202406]]/PLDO2025[[#This Row],[202406]]-1</f>
        <v>2.2550307348215393E-2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J4:U62">
    <cfRule type="cellIs" dxfId="121" priority="7" operator="lessThan">
      <formula>0</formula>
    </cfRule>
  </conditionalFormatting>
  <conditionalFormatting sqref="W4:Z62">
    <cfRule type="cellIs" dxfId="12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87" t="s">
        <v>533</v>
      </c>
      <c r="C2" s="187" t="s">
        <v>545</v>
      </c>
      <c r="D2" s="187" t="s">
        <v>546</v>
      </c>
      <c r="E2" s="187" t="s">
        <v>547</v>
      </c>
      <c r="F2" s="187"/>
      <c r="G2" s="187" t="s">
        <v>548</v>
      </c>
      <c r="H2" s="187"/>
    </row>
    <row r="3" spans="2:8" x14ac:dyDescent="0.25">
      <c r="B3" s="187"/>
      <c r="C3" s="187"/>
      <c r="D3" s="187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89" t="s">
        <v>372</v>
      </c>
      <c r="C2" s="189"/>
      <c r="D2" s="189"/>
      <c r="E2" s="189"/>
      <c r="F2" s="189"/>
      <c r="G2" s="189"/>
      <c r="H2" s="189"/>
      <c r="I2" s="189"/>
      <c r="J2" s="189"/>
      <c r="K2" s="38"/>
      <c r="L2" s="39"/>
      <c r="M2" s="82" t="s">
        <v>552</v>
      </c>
      <c r="N2" s="89" t="s">
        <v>553</v>
      </c>
      <c r="O2" s="172" t="s">
        <v>554</v>
      </c>
      <c r="P2" s="174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190" t="s">
        <v>44</v>
      </c>
      <c r="E4" s="190"/>
      <c r="F4" s="190"/>
      <c r="G4" s="190"/>
      <c r="H4" s="190"/>
      <c r="I4" s="190"/>
      <c r="J4" s="190"/>
      <c r="K4" s="42"/>
      <c r="L4" s="42"/>
      <c r="M4" s="42">
        <f>RECEITA_LIQUIDA_mensal_empare!D4</f>
        <v>23381672682.639999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1" t="s">
        <v>3</v>
      </c>
      <c r="F5" s="191"/>
      <c r="G5" s="191"/>
      <c r="H5" s="191"/>
      <c r="I5" s="191"/>
      <c r="J5" s="191"/>
      <c r="K5" s="95"/>
      <c r="L5" s="95"/>
      <c r="M5" s="95">
        <f>RECEITA_LIQUIDA_mensal_empare!D5</f>
        <v>13150144558.83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88" t="s">
        <v>4</v>
      </c>
      <c r="G6" s="188"/>
      <c r="H6" s="188"/>
      <c r="I6" s="188"/>
      <c r="J6" s="188"/>
      <c r="K6" s="98"/>
      <c r="L6" s="98"/>
      <c r="M6" s="98">
        <f>RECEITA_LIQUIDA_mensal_empare!D6</f>
        <v>8798994351.4000015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88" t="s">
        <v>48</v>
      </c>
      <c r="H7" s="188"/>
      <c r="I7" s="188"/>
      <c r="J7" s="188"/>
      <c r="K7" s="98"/>
      <c r="L7" s="98"/>
      <c r="M7" s="98">
        <f>RECEITA_LIQUIDA_mensal_empare!D7</f>
        <v>633993986.09000003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509613834.98000002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1437631006.4699998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1769911379.8900001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1039423033.6199999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88" t="s">
        <v>64</v>
      </c>
      <c r="H14" s="188"/>
      <c r="I14" s="188"/>
      <c r="J14" s="188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88" t="s">
        <v>71</v>
      </c>
      <c r="H17" s="188"/>
      <c r="I17" s="188"/>
      <c r="J17" s="188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88" t="s">
        <v>5</v>
      </c>
      <c r="G18" s="188"/>
      <c r="H18" s="188"/>
      <c r="I18" s="188"/>
      <c r="J18" s="188"/>
      <c r="K18" s="98"/>
      <c r="L18" s="98"/>
      <c r="M18" s="98">
        <f>RECEITA_LIQUIDA_mensal_empare!D18</f>
        <v>215256707.32999998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88" t="s">
        <v>74</v>
      </c>
      <c r="G19" s="188"/>
      <c r="H19" s="188"/>
      <c r="I19" s="188"/>
      <c r="J19" s="188"/>
      <c r="K19" s="98"/>
      <c r="L19" s="98"/>
      <c r="M19" s="98">
        <f>RECEITA_LIQUIDA_mensal_empare!D19</f>
        <v>4879236.25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29468169.359999999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5764928.29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88" t="s">
        <v>6</v>
      </c>
      <c r="G22" s="188"/>
      <c r="H22" s="188"/>
      <c r="I22" s="188"/>
      <c r="J22" s="188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88" t="s">
        <v>7</v>
      </c>
      <c r="G23" s="188"/>
      <c r="H23" s="188"/>
      <c r="I23" s="188"/>
      <c r="J23" s="188"/>
      <c r="K23" s="98"/>
      <c r="L23" s="98"/>
      <c r="M23" s="98">
        <f>RECEITA_LIQUIDA_mensal_empare!D23</f>
        <v>879523561.19999993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88" t="s">
        <v>8</v>
      </c>
      <c r="G24" s="188"/>
      <c r="H24" s="188"/>
      <c r="I24" s="188"/>
      <c r="J24" s="188"/>
      <c r="K24" s="98"/>
      <c r="L24" s="98"/>
      <c r="M24" s="98">
        <f>RECEITA_LIQUIDA_mensal_empare!D24</f>
        <v>743352841.33000004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136170719.87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88" t="s">
        <v>9</v>
      </c>
      <c r="G27" s="188"/>
      <c r="H27" s="188"/>
      <c r="I27" s="188"/>
      <c r="J27" s="188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88" t="s">
        <v>82</v>
      </c>
      <c r="H28" s="188"/>
      <c r="I28" s="188"/>
      <c r="J28" s="188"/>
      <c r="K28" s="98"/>
      <c r="L28" s="98"/>
      <c r="M28" s="98">
        <f>RECEITA_LIQUIDA_mensal_empare!D28</f>
        <v>135597436.72999999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135597436.72999999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2" t="s">
        <v>87</v>
      </c>
      <c r="H31" s="192"/>
      <c r="I31" s="192"/>
      <c r="J31" s="192"/>
      <c r="K31" s="103"/>
      <c r="L31" s="103"/>
      <c r="M31" s="103">
        <f>RECEITA_LIQUIDA_mensal_empare!D31</f>
        <v>5788774338.75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2490422875.6599998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58057124.349999994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2097131344.2500002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1143162994.49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88" t="s">
        <v>96</v>
      </c>
      <c r="H36" s="188"/>
      <c r="I36" s="188"/>
      <c r="J36" s="188"/>
      <c r="K36" s="98"/>
      <c r="L36" s="98"/>
      <c r="M36" s="98">
        <f>RECEITA_LIQUIDA_mensal_empare!D36</f>
        <v>2388229584.4200001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88" t="s">
        <v>10</v>
      </c>
      <c r="G37" s="188"/>
      <c r="H37" s="188"/>
      <c r="I37" s="188"/>
      <c r="J37" s="188"/>
      <c r="K37" s="98"/>
      <c r="L37" s="98"/>
      <c r="M37" s="98">
        <f>RECEITA_LIQUIDA_mensal_empare!D37</f>
        <v>564958916.57000005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330150165.37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758775967.39999998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734344535.08000004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65737865.260000005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88" t="s">
        <v>106</v>
      </c>
      <c r="G42" s="188"/>
      <c r="H42" s="188"/>
      <c r="I42" s="188"/>
      <c r="J42" s="188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8383454.3000000007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8383454.3000000007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9013486.9000000004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1" t="s">
        <v>11</v>
      </c>
      <c r="F53" s="191"/>
      <c r="G53" s="191"/>
      <c r="H53" s="191"/>
      <c r="I53" s="191"/>
      <c r="J53" s="191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88" t="s">
        <v>12</v>
      </c>
      <c r="G54" s="188"/>
      <c r="H54" s="188"/>
      <c r="I54" s="188"/>
      <c r="J54" s="188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88" t="s">
        <v>13</v>
      </c>
      <c r="G55" s="188"/>
      <c r="H55" s="188"/>
      <c r="I55" s="188"/>
      <c r="J55" s="188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88" t="s">
        <v>133</v>
      </c>
      <c r="G56" s="188"/>
      <c r="H56" s="188"/>
      <c r="I56" s="188"/>
      <c r="J56" s="188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88" t="s">
        <v>15</v>
      </c>
      <c r="G57" s="188"/>
      <c r="H57" s="188"/>
      <c r="I57" s="188"/>
      <c r="J57" s="188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88" t="s">
        <v>16</v>
      </c>
      <c r="G58" s="188"/>
      <c r="H58" s="188"/>
      <c r="I58" s="188"/>
      <c r="J58" s="188"/>
      <c r="K58" s="98"/>
      <c r="L58" s="98"/>
      <c r="M58" s="98">
        <f>RECEITA_LIQUIDA_mensal_empare!D58</f>
        <v>23447410547.900002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1" t="s">
        <v>137</v>
      </c>
      <c r="F59" s="191"/>
      <c r="G59" s="191"/>
      <c r="H59" s="191"/>
      <c r="I59" s="191"/>
      <c r="J59" s="191"/>
      <c r="K59" s="95"/>
      <c r="L59" s="95"/>
      <c r="M59" s="95">
        <f>RECEITA_LIQUIDA_mensal_empare!D59</f>
        <v>828419007.00999999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88" t="s">
        <v>4</v>
      </c>
      <c r="G60" s="188"/>
      <c r="H60" s="188"/>
      <c r="I60" s="188"/>
      <c r="J60" s="188"/>
      <c r="K60" s="98"/>
      <c r="L60" s="98"/>
      <c r="M60" s="98">
        <f>RECEITA_LIQUIDA_mensal_empare!D60</f>
        <v>828419007.00999999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88" t="s">
        <v>5</v>
      </c>
      <c r="G61" s="188"/>
      <c r="H61" s="188"/>
      <c r="I61" s="188"/>
      <c r="J61" s="188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88" t="s">
        <v>74</v>
      </c>
      <c r="G62" s="188"/>
      <c r="H62" s="188"/>
      <c r="I62" s="188"/>
      <c r="J62" s="188"/>
      <c r="K62" s="98"/>
      <c r="L62" s="98"/>
      <c r="M62" s="98">
        <f>RECEITA_LIQUIDA_mensal_empare!D62</f>
        <v>24275849385.82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88" t="s">
        <v>7</v>
      </c>
      <c r="G63" s="188"/>
      <c r="H63" s="188"/>
      <c r="I63" s="188"/>
      <c r="J63" s="188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88" t="s">
        <v>8</v>
      </c>
      <c r="G64" s="188"/>
      <c r="H64" s="188"/>
      <c r="I64" s="188"/>
      <c r="J64" s="188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88" t="s">
        <v>9</v>
      </c>
      <c r="G65" s="188"/>
      <c r="H65" s="188"/>
      <c r="I65" s="188"/>
      <c r="J65" s="188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88" t="s">
        <v>10</v>
      </c>
      <c r="G66" s="188"/>
      <c r="H66" s="188"/>
      <c r="I66" s="188"/>
      <c r="J66" s="188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1" t="s">
        <v>146</v>
      </c>
      <c r="F67" s="191"/>
      <c r="G67" s="191"/>
      <c r="H67" s="191"/>
      <c r="I67" s="191"/>
      <c r="J67" s="191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88" t="s">
        <v>12</v>
      </c>
      <c r="G68" s="188"/>
      <c r="H68" s="188"/>
      <c r="I68" s="188"/>
      <c r="J68" s="188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88" t="s">
        <v>13</v>
      </c>
      <c r="G69" s="188"/>
      <c r="H69" s="188"/>
      <c r="I69" s="188"/>
      <c r="J69" s="188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88" t="s">
        <v>14</v>
      </c>
      <c r="G70" s="188"/>
      <c r="H70" s="188"/>
      <c r="I70" s="188"/>
      <c r="J70" s="188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88" t="s">
        <v>15</v>
      </c>
      <c r="G71" s="188"/>
      <c r="H71" s="188"/>
      <c r="I71" s="188"/>
      <c r="J71" s="188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88" t="s">
        <v>16</v>
      </c>
      <c r="G72" s="188"/>
      <c r="H72" s="188"/>
      <c r="I72" s="188"/>
      <c r="J72" s="188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3" t="s">
        <v>152</v>
      </c>
      <c r="E73" s="193"/>
      <c r="F73" s="193"/>
      <c r="G73" s="193"/>
      <c r="H73" s="193"/>
      <c r="I73" s="193"/>
      <c r="J73" s="193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94" t="s">
        <v>154</v>
      </c>
      <c r="F74" s="194"/>
      <c r="G74" s="194"/>
      <c r="H74" s="194"/>
      <c r="I74" s="194"/>
      <c r="J74" s="194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88" t="s">
        <v>156</v>
      </c>
      <c r="G75" s="188"/>
      <c r="H75" s="188"/>
      <c r="I75" s="188"/>
      <c r="J75" s="188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88" t="s">
        <v>158</v>
      </c>
      <c r="H76" s="188"/>
      <c r="I76" s="188"/>
      <c r="J76" s="188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88" t="s">
        <v>160</v>
      </c>
      <c r="I77" s="188"/>
      <c r="J77" s="188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88" t="s">
        <v>167</v>
      </c>
      <c r="I80" s="188"/>
      <c r="J80" s="188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88" t="s">
        <v>191</v>
      </c>
      <c r="I88" s="188"/>
      <c r="J88" s="188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88" t="s">
        <v>200</v>
      </c>
      <c r="I91" s="188"/>
      <c r="J91" s="188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88" t="s">
        <v>230</v>
      </c>
      <c r="I101" s="188"/>
      <c r="J101" s="188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88" t="s">
        <v>231</v>
      </c>
      <c r="J102" s="188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88" t="s">
        <v>244</v>
      </c>
      <c r="J107" s="188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88" t="s">
        <v>263</v>
      </c>
      <c r="J114" s="188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88" t="s">
        <v>269</v>
      </c>
      <c r="H117" s="188"/>
      <c r="I117" s="188"/>
      <c r="J117" s="188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88" t="s">
        <v>270</v>
      </c>
      <c r="I118" s="188"/>
      <c r="J118" s="188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88" t="s">
        <v>276</v>
      </c>
      <c r="I121" s="188"/>
      <c r="J121" s="188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88" t="s">
        <v>281</v>
      </c>
      <c r="H124" s="188"/>
      <c r="I124" s="188"/>
      <c r="J124" s="188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88" t="s">
        <v>282</v>
      </c>
      <c r="I125" s="188"/>
      <c r="J125" s="188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88" t="s">
        <v>292</v>
      </c>
      <c r="I129" s="188"/>
      <c r="J129" s="188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88" t="s">
        <v>299</v>
      </c>
      <c r="I132" s="188"/>
      <c r="J132" s="188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88" t="s">
        <v>307</v>
      </c>
      <c r="I140" s="188"/>
      <c r="J140" s="188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94" t="s">
        <v>309</v>
      </c>
      <c r="F141" s="194"/>
      <c r="G141" s="194"/>
      <c r="H141" s="194"/>
      <c r="I141" s="194"/>
      <c r="J141" s="194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94" t="s">
        <v>311</v>
      </c>
      <c r="F142" s="194"/>
      <c r="G142" s="194"/>
      <c r="H142" s="194"/>
      <c r="I142" s="194"/>
      <c r="J142" s="194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94" t="s">
        <v>313</v>
      </c>
      <c r="F143" s="194"/>
      <c r="G143" s="194"/>
      <c r="H143" s="194"/>
      <c r="I143" s="194"/>
      <c r="J143" s="194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3" t="s">
        <v>314</v>
      </c>
      <c r="E144" s="193"/>
      <c r="F144" s="193"/>
      <c r="G144" s="193"/>
      <c r="H144" s="193"/>
      <c r="I144" s="193"/>
      <c r="J144" s="193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E143:J143"/>
    <mergeCell ref="D144:J144"/>
    <mergeCell ref="H125:J125"/>
    <mergeCell ref="H129:J129"/>
    <mergeCell ref="H132:J132"/>
    <mergeCell ref="H140:J140"/>
    <mergeCell ref="E141:J141"/>
    <mergeCell ref="E142:J142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G14:J14"/>
    <mergeCell ref="O2:P2"/>
    <mergeCell ref="B2:J2"/>
    <mergeCell ref="D4:J4"/>
    <mergeCell ref="E5:J5"/>
    <mergeCell ref="F6:J6"/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tabSelected="1" workbookViewId="0">
      <pane xSplit="3" ySplit="3" topLeftCell="AC40" activePane="bottomRight" state="frozen"/>
      <selection pane="topRight" activeCell="D1" sqref="D1"/>
      <selection pane="bottomLeft" activeCell="A4" sqref="A4"/>
      <selection pane="bottomRight" activeCell="AH40" sqref="AH40:AH64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4" width="16.85546875" bestFit="1" customWidth="1"/>
    <col min="35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t="s">
        <v>558</v>
      </c>
      <c r="B3" t="s">
        <v>17</v>
      </c>
      <c r="C3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" t="s">
        <v>315</v>
      </c>
      <c r="BN3" s="1" t="s">
        <v>316</v>
      </c>
      <c r="BO3" s="1" t="s">
        <v>317</v>
      </c>
      <c r="BP3" s="1" t="s">
        <v>318</v>
      </c>
      <c r="BQ3" s="1" t="s">
        <v>319</v>
      </c>
      <c r="BR3" s="1" t="s">
        <v>320</v>
      </c>
      <c r="BS3" s="1" t="s">
        <v>357</v>
      </c>
      <c r="BT3" s="1" t="s">
        <v>358</v>
      </c>
      <c r="BU3" s="1" t="s">
        <v>359</v>
      </c>
      <c r="BV3" s="1" t="s">
        <v>360</v>
      </c>
      <c r="BW3" s="1" t="s">
        <v>361</v>
      </c>
      <c r="BX3" s="1" t="s">
        <v>362</v>
      </c>
      <c r="BY3" s="1" t="s">
        <v>363</v>
      </c>
      <c r="BZ3" s="1" t="s">
        <v>364</v>
      </c>
      <c r="CA3" s="1" t="s">
        <v>365</v>
      </c>
      <c r="CB3" s="1" t="s">
        <v>366</v>
      </c>
      <c r="CC3" s="1" t="s">
        <v>367</v>
      </c>
      <c r="CD3" s="1" t="s">
        <v>368</v>
      </c>
      <c r="CE3" s="1" t="s">
        <v>369</v>
      </c>
      <c r="CF3" s="1" t="s">
        <v>370</v>
      </c>
      <c r="CG3" s="1" t="s">
        <v>371</v>
      </c>
      <c r="CH3" s="1" t="s">
        <v>376</v>
      </c>
      <c r="CI3" s="1" t="s">
        <v>377</v>
      </c>
      <c r="CJ3" s="1" t="s">
        <v>378</v>
      </c>
      <c r="CK3" s="1" t="s">
        <v>379</v>
      </c>
      <c r="CL3" s="1" t="s">
        <v>380</v>
      </c>
      <c r="CM3" s="1" t="s">
        <v>381</v>
      </c>
      <c r="CN3" s="1" t="s">
        <v>382</v>
      </c>
      <c r="CO3" s="1" t="s">
        <v>383</v>
      </c>
      <c r="CP3" s="1" t="s">
        <v>384</v>
      </c>
      <c r="CQ3" s="1" t="s">
        <v>385</v>
      </c>
      <c r="CR3" s="1" t="s">
        <v>386</v>
      </c>
      <c r="CS3" s="1" t="s">
        <v>387</v>
      </c>
      <c r="CT3" s="1" t="s">
        <v>388</v>
      </c>
      <c r="CU3" s="1" t="s">
        <v>389</v>
      </c>
      <c r="CV3" s="1" t="s">
        <v>390</v>
      </c>
      <c r="CW3" s="1" t="s">
        <v>391</v>
      </c>
      <c r="CX3" s="1" t="s">
        <v>392</v>
      </c>
      <c r="CY3" s="1" t="s">
        <v>393</v>
      </c>
      <c r="CZ3" s="1" t="s">
        <v>394</v>
      </c>
      <c r="DA3" s="1" t="s">
        <v>395</v>
      </c>
      <c r="DB3" s="1" t="s">
        <v>396</v>
      </c>
      <c r="DC3" s="1" t="s">
        <v>397</v>
      </c>
      <c r="DD3" s="1" t="s">
        <v>398</v>
      </c>
      <c r="DE3" s="1" t="s">
        <v>399</v>
      </c>
      <c r="DF3" s="1" t="s">
        <v>400</v>
      </c>
      <c r="DG3" s="1" t="s">
        <v>401</v>
      </c>
      <c r="DH3" s="1" t="s">
        <v>402</v>
      </c>
      <c r="DI3" s="1" t="s">
        <v>403</v>
      </c>
      <c r="DJ3" s="1" t="s">
        <v>404</v>
      </c>
      <c r="DK3" s="1" t="s">
        <v>405</v>
      </c>
      <c r="DL3" s="1" t="s">
        <v>406</v>
      </c>
      <c r="DM3" s="1" t="s">
        <v>407</v>
      </c>
      <c r="DN3" s="1" t="s">
        <v>408</v>
      </c>
      <c r="DO3" s="1" t="s">
        <v>409</v>
      </c>
      <c r="DP3" s="1" t="s">
        <v>410</v>
      </c>
    </row>
    <row r="4" spans="1:120" x14ac:dyDescent="0.25">
      <c r="A4" t="s">
        <v>559</v>
      </c>
      <c r="B4" t="s">
        <v>0</v>
      </c>
      <c r="C4" t="s">
        <v>0</v>
      </c>
      <c r="D4" s="9">
        <v>2836151890.5500002</v>
      </c>
      <c r="E4" s="9">
        <v>3023634796.46</v>
      </c>
      <c r="F4" s="9">
        <v>2942827927.52</v>
      </c>
      <c r="G4" s="9">
        <v>3086026543.1900001</v>
      </c>
      <c r="H4" s="9">
        <v>3433277416.0999999</v>
      </c>
      <c r="I4" s="9">
        <v>3313158687.48</v>
      </c>
      <c r="J4" s="9">
        <v>4233291012.2800002</v>
      </c>
      <c r="K4" s="9">
        <v>2987902079.8200002</v>
      </c>
      <c r="L4" s="9">
        <v>3023758233.1599998</v>
      </c>
      <c r="M4" s="9">
        <v>3216506255.3099999</v>
      </c>
      <c r="N4" s="9">
        <v>3211207830.1900001</v>
      </c>
      <c r="O4" s="9">
        <v>3509236510.2399998</v>
      </c>
      <c r="P4" s="9">
        <v>3029899035.1999998</v>
      </c>
      <c r="Q4" s="9">
        <v>3045762697.5799999</v>
      </c>
      <c r="R4" s="9">
        <v>3186474315.3200002</v>
      </c>
      <c r="S4" s="9">
        <v>3335890038.4000001</v>
      </c>
      <c r="T4" s="9">
        <v>3225310889.5799999</v>
      </c>
      <c r="U4" s="9">
        <v>3124212303.3000002</v>
      </c>
      <c r="V4" s="9">
        <v>3240120999.02</v>
      </c>
      <c r="W4" s="9">
        <v>3207073571.3099999</v>
      </c>
      <c r="X4" s="9">
        <v>3325710537.4899998</v>
      </c>
      <c r="Y4" s="9">
        <v>3782903276.5999999</v>
      </c>
      <c r="Z4" s="9">
        <v>3912090808.27</v>
      </c>
      <c r="AA4" s="9">
        <v>3836646089.96</v>
      </c>
      <c r="AB4" s="9">
        <v>3413323047.4200001</v>
      </c>
      <c r="AC4" s="9">
        <v>3358213292.23</v>
      </c>
      <c r="AD4" s="9">
        <v>3086842270.52</v>
      </c>
      <c r="AE4" s="9">
        <v>3504543532.3200002</v>
      </c>
      <c r="AF4" s="9">
        <v>3785295887.54</v>
      </c>
      <c r="AG4" s="9">
        <v>3641864480.48</v>
      </c>
      <c r="AH4" s="9">
        <v>2757558640.75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t="s">
        <v>560</v>
      </c>
      <c r="B5" t="s">
        <v>0</v>
      </c>
      <c r="C5" t="s">
        <v>0</v>
      </c>
      <c r="D5" s="9">
        <v>1703117045.3900001</v>
      </c>
      <c r="E5" s="9">
        <v>1667234218.5999999</v>
      </c>
      <c r="F5" s="9">
        <v>1690805648.8299999</v>
      </c>
      <c r="G5" s="9">
        <v>1809175166.74</v>
      </c>
      <c r="H5" s="9">
        <v>1872350233.9000001</v>
      </c>
      <c r="I5" s="9">
        <v>1875240050.6199999</v>
      </c>
      <c r="J5" s="9">
        <v>1776127827.3599999</v>
      </c>
      <c r="K5" s="9">
        <v>1685805696.98</v>
      </c>
      <c r="L5" s="9">
        <v>1747660048.3499999</v>
      </c>
      <c r="M5" s="9">
        <v>1772090320.3299999</v>
      </c>
      <c r="N5" s="9">
        <v>1776617265.27</v>
      </c>
      <c r="O5" s="9">
        <v>1891343788.5</v>
      </c>
      <c r="P5" s="9">
        <v>1731445943.95</v>
      </c>
      <c r="Q5" s="9">
        <v>1619515119.3599999</v>
      </c>
      <c r="R5" s="9">
        <v>1623715996.8900001</v>
      </c>
      <c r="S5" s="9">
        <v>1742976937.2</v>
      </c>
      <c r="T5" s="9">
        <v>1692888052.52</v>
      </c>
      <c r="U5" s="9">
        <v>1777798242.4100001</v>
      </c>
      <c r="V5" s="9">
        <v>1846712443.03</v>
      </c>
      <c r="W5" s="9">
        <v>1843070872.3099999</v>
      </c>
      <c r="X5" s="9">
        <v>2037749065.1500001</v>
      </c>
      <c r="Y5" s="9">
        <v>2341061471.8200002</v>
      </c>
      <c r="Z5" s="9">
        <v>1919541273.6300001</v>
      </c>
      <c r="AA5" s="9">
        <v>2035679934.8800001</v>
      </c>
      <c r="AB5" s="9">
        <v>2026836809.7</v>
      </c>
      <c r="AC5" s="9">
        <v>1828133905.01</v>
      </c>
      <c r="AD5" s="9">
        <v>1741159051.25</v>
      </c>
      <c r="AE5" s="9">
        <v>2057975262.8099999</v>
      </c>
      <c r="AF5" s="9">
        <v>1973555143.1600001</v>
      </c>
      <c r="AG5" s="9">
        <v>2136297383.24</v>
      </c>
      <c r="AH5" s="9">
        <v>1814409968.49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t="s">
        <v>0</v>
      </c>
      <c r="B6" t="s">
        <v>59</v>
      </c>
      <c r="C6" t="s">
        <v>0</v>
      </c>
      <c r="D6" s="9">
        <v>1271105811.5999999</v>
      </c>
      <c r="E6" s="9">
        <v>1246769341.73</v>
      </c>
      <c r="F6" s="9">
        <v>1187352469.75</v>
      </c>
      <c r="G6" s="9">
        <v>1313430245.25</v>
      </c>
      <c r="H6" s="9">
        <v>1337352510.1400001</v>
      </c>
      <c r="I6" s="9">
        <v>1326882687.1500001</v>
      </c>
      <c r="J6" s="9">
        <v>1272303483.24</v>
      </c>
      <c r="K6" s="9">
        <v>1155684685.2</v>
      </c>
      <c r="L6" s="9">
        <v>1165160770.6900001</v>
      </c>
      <c r="M6" s="9">
        <v>1149915074.6199999</v>
      </c>
      <c r="N6" s="9">
        <v>1137497865.6700001</v>
      </c>
      <c r="O6" s="9">
        <v>1052083204.98</v>
      </c>
      <c r="P6" s="9">
        <v>1171007094.1400001</v>
      </c>
      <c r="Q6" s="9">
        <v>1095751574.4200001</v>
      </c>
      <c r="R6" s="9">
        <v>1044957812.74</v>
      </c>
      <c r="S6" s="9">
        <v>1194331588.48</v>
      </c>
      <c r="T6" s="9">
        <v>1111157510.96</v>
      </c>
      <c r="U6" s="9">
        <v>1208340410.8699999</v>
      </c>
      <c r="V6" s="9">
        <v>1236057818.3399999</v>
      </c>
      <c r="W6" s="9">
        <v>1237360835.25</v>
      </c>
      <c r="X6" s="9">
        <v>1351342731.3599999</v>
      </c>
      <c r="Y6" s="9">
        <v>1278211993.6700001</v>
      </c>
      <c r="Z6" s="9">
        <v>1292635868.28</v>
      </c>
      <c r="AA6" s="9">
        <v>1284843182.3599999</v>
      </c>
      <c r="AB6" s="9">
        <v>1352840083.51</v>
      </c>
      <c r="AC6" s="9">
        <v>1272781886.0899999</v>
      </c>
      <c r="AD6" s="9">
        <v>1209655056.04</v>
      </c>
      <c r="AE6" s="9">
        <v>1460346560.1300001</v>
      </c>
      <c r="AF6" s="9">
        <v>1388517774.8299999</v>
      </c>
      <c r="AG6" s="9">
        <v>1521334876.9100001</v>
      </c>
      <c r="AH6" s="9">
        <v>1389905460.6900001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t="s">
        <v>0</v>
      </c>
      <c r="B7" t="s">
        <v>53</v>
      </c>
      <c r="C7" t="s">
        <v>0</v>
      </c>
      <c r="D7" s="9">
        <v>46760593.060000002</v>
      </c>
      <c r="E7" s="9">
        <v>43174791.140000001</v>
      </c>
      <c r="F7" s="9">
        <v>53379908.869999997</v>
      </c>
      <c r="G7" s="9">
        <v>50714018.969999999</v>
      </c>
      <c r="H7" s="9">
        <v>66728765.299999997</v>
      </c>
      <c r="I7" s="9">
        <v>66201224.780000001</v>
      </c>
      <c r="J7" s="9">
        <v>62126151.030000001</v>
      </c>
      <c r="K7" s="9">
        <v>79692399.680000007</v>
      </c>
      <c r="L7" s="9">
        <v>92234711.670000002</v>
      </c>
      <c r="M7" s="9">
        <v>118079026.5</v>
      </c>
      <c r="N7" s="9">
        <v>136121607.00999999</v>
      </c>
      <c r="O7" s="9">
        <v>153756297.09999999</v>
      </c>
      <c r="P7" s="9">
        <v>91652896.659999996</v>
      </c>
      <c r="Q7" s="9">
        <v>68603265.609999999</v>
      </c>
      <c r="R7" s="9">
        <v>74915919.269999996</v>
      </c>
      <c r="S7" s="9">
        <v>61473212.939999998</v>
      </c>
      <c r="T7" s="9">
        <v>68793982.719999999</v>
      </c>
      <c r="U7" s="9">
        <v>66553696.340000004</v>
      </c>
      <c r="V7" s="9">
        <v>77692126.989999995</v>
      </c>
      <c r="W7" s="9">
        <v>86421640.099999994</v>
      </c>
      <c r="X7" s="9">
        <v>146258544.34</v>
      </c>
      <c r="Y7" s="9">
        <v>385832264.17000002</v>
      </c>
      <c r="Z7" s="9">
        <v>90804961.569999993</v>
      </c>
      <c r="AA7" s="9">
        <v>56101332.810000002</v>
      </c>
      <c r="AB7" s="9">
        <v>146544017.46000001</v>
      </c>
      <c r="AC7" s="9">
        <v>68337661.099999994</v>
      </c>
      <c r="AD7" s="9">
        <v>62642681.939999998</v>
      </c>
      <c r="AE7" s="9">
        <v>71582747.840000004</v>
      </c>
      <c r="AF7" s="9">
        <v>65014265</v>
      </c>
      <c r="AG7" s="9">
        <v>68202927.920000002</v>
      </c>
      <c r="AH7" s="9">
        <v>63696977.799999997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t="s">
        <v>0</v>
      </c>
      <c r="B8" t="s">
        <v>56</v>
      </c>
      <c r="C8" t="s">
        <v>0</v>
      </c>
      <c r="D8" s="9">
        <v>45263394.590000004</v>
      </c>
      <c r="E8" s="9">
        <v>33924235.460000001</v>
      </c>
      <c r="F8" s="9">
        <v>48813843.380000003</v>
      </c>
      <c r="G8" s="9">
        <v>54316275.100000001</v>
      </c>
      <c r="H8" s="9">
        <v>46563125.140000001</v>
      </c>
      <c r="I8" s="9">
        <v>72773646.450000003</v>
      </c>
      <c r="J8" s="9">
        <v>41862265.079999998</v>
      </c>
      <c r="K8" s="9">
        <v>51775399.649999999</v>
      </c>
      <c r="L8" s="9">
        <v>85879441.329999998</v>
      </c>
      <c r="M8" s="9">
        <v>79635515.25</v>
      </c>
      <c r="N8" s="9">
        <v>66228303.960000001</v>
      </c>
      <c r="O8" s="9">
        <v>84387499.189999998</v>
      </c>
      <c r="P8" s="9">
        <v>54878823.880000003</v>
      </c>
      <c r="Q8" s="9">
        <v>65067194.350000001</v>
      </c>
      <c r="R8" s="9">
        <v>93196647.239999995</v>
      </c>
      <c r="S8" s="9">
        <v>100741484.41</v>
      </c>
      <c r="T8" s="9">
        <v>99622994.629999995</v>
      </c>
      <c r="U8" s="9">
        <v>78702143.920000002</v>
      </c>
      <c r="V8" s="9">
        <v>102919376.70999999</v>
      </c>
      <c r="W8" s="9">
        <v>88338285.469999999</v>
      </c>
      <c r="X8" s="9">
        <v>72044479.069999993</v>
      </c>
      <c r="Y8" s="9">
        <v>69937196.840000004</v>
      </c>
      <c r="Z8" s="9">
        <v>79519576.599999994</v>
      </c>
      <c r="AA8" s="9">
        <v>79191788.829999998</v>
      </c>
      <c r="AB8" s="9">
        <v>57336256.990000002</v>
      </c>
      <c r="AC8" s="9">
        <v>59974416.880000003</v>
      </c>
      <c r="AD8" s="9">
        <v>60142447.189999998</v>
      </c>
      <c r="AE8" s="9">
        <v>62977301.700000003</v>
      </c>
      <c r="AF8" s="9">
        <v>71894627.819999993</v>
      </c>
      <c r="AG8" s="9">
        <v>78053993.079999998</v>
      </c>
      <c r="AH8" s="9">
        <v>59564947.719999999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t="s">
        <v>0</v>
      </c>
      <c r="B9" t="s">
        <v>561</v>
      </c>
      <c r="C9" t="s">
        <v>0</v>
      </c>
      <c r="D9" s="9">
        <v>149836484.03999999</v>
      </c>
      <c r="E9" s="9">
        <v>149245107.56</v>
      </c>
      <c r="F9" s="9">
        <v>171912063.81</v>
      </c>
      <c r="G9" s="9">
        <v>171587496.72999999</v>
      </c>
      <c r="H9" s="9">
        <v>181402223.87</v>
      </c>
      <c r="I9" s="9">
        <v>174183293.46000001</v>
      </c>
      <c r="J9" s="9">
        <v>188197864.77000001</v>
      </c>
      <c r="K9" s="9">
        <v>172222263.63</v>
      </c>
      <c r="L9" s="9">
        <v>177846712.25999999</v>
      </c>
      <c r="M9" s="9">
        <v>177432306.75999999</v>
      </c>
      <c r="N9" s="9">
        <v>185569552.22999999</v>
      </c>
      <c r="O9" s="9">
        <v>352643290.70999998</v>
      </c>
      <c r="P9" s="9">
        <v>185074153.31999999</v>
      </c>
      <c r="Q9" s="9">
        <v>178840631.43000001</v>
      </c>
      <c r="R9" s="9">
        <v>181276771.24000001</v>
      </c>
      <c r="S9" s="9">
        <v>186072781.11000001</v>
      </c>
      <c r="T9" s="9">
        <v>187471465.28999999</v>
      </c>
      <c r="U9" s="9">
        <v>208958498.31999999</v>
      </c>
      <c r="V9" s="9">
        <v>207077476.25</v>
      </c>
      <c r="W9" s="9">
        <v>191889864.80000001</v>
      </c>
      <c r="X9" s="9">
        <v>197564646.13999999</v>
      </c>
      <c r="Y9" s="9">
        <v>204635478.61000001</v>
      </c>
      <c r="Z9" s="9">
        <v>218915384.62</v>
      </c>
      <c r="AA9" s="9">
        <v>396397432.26999998</v>
      </c>
      <c r="AB9" s="9">
        <v>202354380.22</v>
      </c>
      <c r="AC9" s="9">
        <v>202926145</v>
      </c>
      <c r="AD9" s="9">
        <v>186403031.91</v>
      </c>
      <c r="AE9" s="9">
        <v>221532938.59999999</v>
      </c>
      <c r="AF9" s="9">
        <v>216005454.55000001</v>
      </c>
      <c r="AG9" s="9">
        <v>231747196.22</v>
      </c>
      <c r="AH9" s="9">
        <v>70471804.370000005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t="s">
        <v>0</v>
      </c>
      <c r="B10" t="s">
        <v>562</v>
      </c>
      <c r="C10" t="s">
        <v>0</v>
      </c>
      <c r="D10" s="9">
        <v>190150762.09999999</v>
      </c>
      <c r="E10" s="9">
        <v>194120742.71000001</v>
      </c>
      <c r="F10" s="9">
        <v>229347363.02000001</v>
      </c>
      <c r="G10" s="9">
        <v>219127130.69</v>
      </c>
      <c r="H10" s="9">
        <v>240303609.44999999</v>
      </c>
      <c r="I10" s="9">
        <v>235199198.78</v>
      </c>
      <c r="J10" s="9">
        <v>211638063.24000001</v>
      </c>
      <c r="K10" s="9">
        <v>226430948.81999999</v>
      </c>
      <c r="L10" s="9">
        <v>226538412.40000001</v>
      </c>
      <c r="M10" s="9">
        <v>247028397.19999999</v>
      </c>
      <c r="N10" s="9">
        <v>251199936.40000001</v>
      </c>
      <c r="O10" s="9">
        <v>248473496.52000001</v>
      </c>
      <c r="P10" s="9">
        <v>228832975.94999999</v>
      </c>
      <c r="Q10" s="9">
        <v>211252453.55000001</v>
      </c>
      <c r="R10" s="9">
        <v>229368846.40000001</v>
      </c>
      <c r="S10" s="9">
        <v>200357870.25999999</v>
      </c>
      <c r="T10" s="9">
        <v>225842098.91999999</v>
      </c>
      <c r="U10" s="9">
        <v>215243492.96000001</v>
      </c>
      <c r="V10" s="9">
        <v>222965644.74000001</v>
      </c>
      <c r="W10" s="9">
        <v>239060246.69</v>
      </c>
      <c r="X10" s="9">
        <v>270538664.24000001</v>
      </c>
      <c r="Y10" s="9">
        <v>402444538.52999997</v>
      </c>
      <c r="Z10" s="9">
        <v>237665482.56</v>
      </c>
      <c r="AA10" s="9">
        <v>219146198.61000001</v>
      </c>
      <c r="AB10" s="9">
        <v>267762071.52000001</v>
      </c>
      <c r="AC10" s="9">
        <v>224113795.94</v>
      </c>
      <c r="AD10" s="9">
        <v>222315834.16999999</v>
      </c>
      <c r="AE10" s="9">
        <v>241535714.53999999</v>
      </c>
      <c r="AF10" s="9">
        <v>232123020.96000001</v>
      </c>
      <c r="AG10" s="9">
        <v>236958389.11000001</v>
      </c>
      <c r="AH10" s="9">
        <v>230770777.91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t="s">
        <v>563</v>
      </c>
      <c r="B11" t="s">
        <v>0</v>
      </c>
      <c r="C11" t="s">
        <v>0</v>
      </c>
      <c r="D11" s="9">
        <v>109164374.06</v>
      </c>
      <c r="E11" s="9">
        <v>108812049.90000001</v>
      </c>
      <c r="F11" s="9">
        <v>120355140.76000001</v>
      </c>
      <c r="G11" s="9">
        <v>124940921.14</v>
      </c>
      <c r="H11" s="9">
        <v>124166832.84999999</v>
      </c>
      <c r="I11" s="9">
        <v>121117556.98</v>
      </c>
      <c r="J11" s="9">
        <v>128907957.94</v>
      </c>
      <c r="K11" s="9">
        <v>124327893.64</v>
      </c>
      <c r="L11" s="9">
        <v>124998207.97</v>
      </c>
      <c r="M11" s="9">
        <v>107675427.98</v>
      </c>
      <c r="N11" s="9">
        <v>153177351.61000001</v>
      </c>
      <c r="O11" s="9">
        <v>226238057.96000001</v>
      </c>
      <c r="P11" s="9">
        <v>123075224.52</v>
      </c>
      <c r="Q11" s="9">
        <v>125397454.77</v>
      </c>
      <c r="R11" s="9">
        <v>125925872.56</v>
      </c>
      <c r="S11" s="9">
        <v>127654386.48999999</v>
      </c>
      <c r="T11" s="9">
        <v>135081708.80000001</v>
      </c>
      <c r="U11" s="9">
        <v>142610906.94999999</v>
      </c>
      <c r="V11" s="9">
        <v>138157534.18000001</v>
      </c>
      <c r="W11" s="9">
        <v>135142985.16</v>
      </c>
      <c r="X11" s="9">
        <v>133381974.04000001</v>
      </c>
      <c r="Y11" s="9">
        <v>138001606.21000001</v>
      </c>
      <c r="Z11" s="9">
        <v>144349591.71000001</v>
      </c>
      <c r="AA11" s="9">
        <v>247188035.75</v>
      </c>
      <c r="AB11" s="9">
        <v>139544254.77000001</v>
      </c>
      <c r="AC11" s="9">
        <v>139893273.66999999</v>
      </c>
      <c r="AD11" s="9">
        <v>141099783.33000001</v>
      </c>
      <c r="AE11" s="9">
        <v>140847740.41999999</v>
      </c>
      <c r="AF11" s="9">
        <v>148666539.28</v>
      </c>
      <c r="AG11" s="9">
        <v>154605964.80000001</v>
      </c>
      <c r="AH11" s="9">
        <v>83026308.209999993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2436.9699999999998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10783246.17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110914.58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1974.7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t="s">
        <v>0</v>
      </c>
      <c r="B18" t="s">
        <v>570</v>
      </c>
      <c r="C18" t="s">
        <v>0</v>
      </c>
      <c r="D18" s="9">
        <v>24391815.649999999</v>
      </c>
      <c r="E18" s="9">
        <v>24272248.780000001</v>
      </c>
      <c r="F18" s="9">
        <v>26556150.559999999</v>
      </c>
      <c r="G18" s="9">
        <v>26577751.559999999</v>
      </c>
      <c r="H18" s="9">
        <v>26629333.920000002</v>
      </c>
      <c r="I18" s="9">
        <v>26648948.940000001</v>
      </c>
      <c r="J18" s="9">
        <v>26585587.93</v>
      </c>
      <c r="K18" s="9">
        <v>27068003.91</v>
      </c>
      <c r="L18" s="9">
        <v>27382114.59</v>
      </c>
      <c r="M18" s="9">
        <v>14916608.609999999</v>
      </c>
      <c r="N18" s="9">
        <v>40367281.310000002</v>
      </c>
      <c r="O18" s="9">
        <v>54974412.880000003</v>
      </c>
      <c r="P18" s="9">
        <v>27766942.43</v>
      </c>
      <c r="Q18" s="9">
        <v>27633373.989999998</v>
      </c>
      <c r="R18" s="9">
        <v>27622433.32</v>
      </c>
      <c r="S18" s="9">
        <v>27686309.640000001</v>
      </c>
      <c r="T18" s="9">
        <v>28486721.629999999</v>
      </c>
      <c r="U18" s="9">
        <v>28420113.550000001</v>
      </c>
      <c r="V18" s="9">
        <v>29553209.52</v>
      </c>
      <c r="W18" s="9">
        <v>29191977.739999998</v>
      </c>
      <c r="X18" s="9">
        <v>29355751.449999999</v>
      </c>
      <c r="Y18" s="9">
        <v>30842140.719999999</v>
      </c>
      <c r="Z18" s="9">
        <v>30638882.510000002</v>
      </c>
      <c r="AA18" s="9">
        <v>60305509.189999998</v>
      </c>
      <c r="AB18" s="9">
        <v>30607362.199999999</v>
      </c>
      <c r="AC18" s="9">
        <v>30638056.07</v>
      </c>
      <c r="AD18" s="9">
        <v>30671227.690000001</v>
      </c>
      <c r="AE18" s="9">
        <v>30659656.739999998</v>
      </c>
      <c r="AF18" s="9">
        <v>31985064.82</v>
      </c>
      <c r="AG18" s="9">
        <v>31991692</v>
      </c>
      <c r="AH18" s="9">
        <v>14300239.08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t="s">
        <v>0</v>
      </c>
      <c r="B19" t="s">
        <v>571</v>
      </c>
      <c r="C19" t="s">
        <v>0</v>
      </c>
      <c r="D19" s="9">
        <v>35739.5</v>
      </c>
      <c r="E19" s="9">
        <v>57102.62</v>
      </c>
      <c r="F19" s="9">
        <v>49763.35</v>
      </c>
      <c r="G19" s="9">
        <v>142375.53</v>
      </c>
      <c r="H19" s="9">
        <v>1220803.1399999999</v>
      </c>
      <c r="I19" s="9">
        <v>358827.12</v>
      </c>
      <c r="J19" s="9">
        <v>949177.39</v>
      </c>
      <c r="K19" s="9">
        <v>365157.32</v>
      </c>
      <c r="L19" s="9">
        <v>364256.16</v>
      </c>
      <c r="M19" s="9">
        <v>165604.34</v>
      </c>
      <c r="N19" s="9">
        <v>108327.38</v>
      </c>
      <c r="O19" s="9">
        <v>171550.11</v>
      </c>
      <c r="P19" s="9">
        <v>17889.759999999998</v>
      </c>
      <c r="Q19" s="9">
        <v>898399.7</v>
      </c>
      <c r="R19" s="9">
        <v>1042982.84</v>
      </c>
      <c r="S19" s="9">
        <v>702702.4</v>
      </c>
      <c r="T19" s="9">
        <v>561240.39</v>
      </c>
      <c r="U19" s="9">
        <v>307303.46000000002</v>
      </c>
      <c r="V19" s="9">
        <v>226809.68</v>
      </c>
      <c r="W19" s="9">
        <v>592068.49</v>
      </c>
      <c r="X19" s="9">
        <v>356249.08</v>
      </c>
      <c r="Y19" s="9">
        <v>705039.08</v>
      </c>
      <c r="Z19" s="9">
        <v>321828.90000000002</v>
      </c>
      <c r="AA19" s="9">
        <v>494922.16</v>
      </c>
      <c r="AB19" s="9">
        <v>78551.070000000007</v>
      </c>
      <c r="AC19" s="9">
        <v>248543.25</v>
      </c>
      <c r="AD19" s="9">
        <v>482855.44</v>
      </c>
      <c r="AE19" s="9">
        <v>950382.02</v>
      </c>
      <c r="AF19" s="9">
        <v>1189234.8400000001</v>
      </c>
      <c r="AG19" s="9">
        <v>784869.16</v>
      </c>
      <c r="AH19" s="9">
        <v>369814.88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t="s">
        <v>0</v>
      </c>
      <c r="B20" t="s">
        <v>572</v>
      </c>
      <c r="C20" t="s">
        <v>0</v>
      </c>
      <c r="D20" s="9">
        <v>2467562.7200000002</v>
      </c>
      <c r="E20" s="9">
        <v>2445529.5699999998</v>
      </c>
      <c r="F20" s="9">
        <v>2599749.5299999998</v>
      </c>
      <c r="G20" s="9">
        <v>2580093.86</v>
      </c>
      <c r="H20" s="9">
        <v>2575176.13</v>
      </c>
      <c r="I20" s="9">
        <v>2625659.14</v>
      </c>
      <c r="J20" s="9">
        <v>2653231.13</v>
      </c>
      <c r="K20" s="9">
        <v>2641266.2400000002</v>
      </c>
      <c r="L20" s="9">
        <v>2686484.57</v>
      </c>
      <c r="M20" s="9">
        <v>0</v>
      </c>
      <c r="N20" s="9">
        <v>5436073.96</v>
      </c>
      <c r="O20" s="9">
        <v>5223353.97</v>
      </c>
      <c r="P20" s="9">
        <v>2766859.83</v>
      </c>
      <c r="Q20" s="9">
        <v>2824471.41</v>
      </c>
      <c r="R20" s="9">
        <v>2784193.42</v>
      </c>
      <c r="S20" s="9">
        <v>2802963.44</v>
      </c>
      <c r="T20" s="9">
        <v>2855110.08</v>
      </c>
      <c r="U20" s="9">
        <v>2841968.6</v>
      </c>
      <c r="V20" s="9">
        <v>2855952.97</v>
      </c>
      <c r="W20" s="9">
        <v>2860999.52</v>
      </c>
      <c r="X20" s="9">
        <v>2849985.5</v>
      </c>
      <c r="Y20" s="9">
        <v>2917131.71</v>
      </c>
      <c r="Z20" s="9">
        <v>2906775.63</v>
      </c>
      <c r="AA20" s="9">
        <v>5765435.0800000001</v>
      </c>
      <c r="AB20" s="9">
        <v>3019436</v>
      </c>
      <c r="AC20" s="9">
        <v>3095260.49</v>
      </c>
      <c r="AD20" s="9">
        <v>3103891.93</v>
      </c>
      <c r="AE20" s="9">
        <v>3034884.99</v>
      </c>
      <c r="AF20" s="9">
        <v>3150238.46</v>
      </c>
      <c r="AG20" s="9">
        <v>3126884.75</v>
      </c>
      <c r="AH20" s="9">
        <v>3159398.59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t="s">
        <v>0</v>
      </c>
      <c r="B21" t="s">
        <v>573</v>
      </c>
      <c r="C21" t="s">
        <v>0</v>
      </c>
      <c r="D21" s="9">
        <v>17629.419999999998</v>
      </c>
      <c r="E21" s="9">
        <v>26264.42</v>
      </c>
      <c r="F21" s="9">
        <v>59770.52</v>
      </c>
      <c r="G21" s="9">
        <v>1080022.1100000001</v>
      </c>
      <c r="H21" s="9">
        <v>1351777.74</v>
      </c>
      <c r="I21" s="9">
        <v>347275.63</v>
      </c>
      <c r="J21" s="9">
        <v>532093.36</v>
      </c>
      <c r="K21" s="9">
        <v>356816.53</v>
      </c>
      <c r="L21" s="9">
        <v>208129.51</v>
      </c>
      <c r="M21" s="9">
        <v>14813.4</v>
      </c>
      <c r="N21" s="9">
        <v>21612.89</v>
      </c>
      <c r="O21" s="9">
        <v>54093.69</v>
      </c>
      <c r="P21" s="9">
        <v>9172.85</v>
      </c>
      <c r="Q21" s="9">
        <v>555427.30000000005</v>
      </c>
      <c r="R21" s="9">
        <v>1402222.87</v>
      </c>
      <c r="S21" s="9">
        <v>1748122.16</v>
      </c>
      <c r="T21" s="9">
        <v>803690.73</v>
      </c>
      <c r="U21" s="9">
        <v>168739.44</v>
      </c>
      <c r="V21" s="9">
        <v>358670.41</v>
      </c>
      <c r="W21" s="9">
        <v>162406.56</v>
      </c>
      <c r="X21" s="9">
        <v>133498.13</v>
      </c>
      <c r="Y21" s="9">
        <v>231494.38</v>
      </c>
      <c r="Z21" s="9">
        <v>470943.83</v>
      </c>
      <c r="AA21" s="9">
        <v>660297.97</v>
      </c>
      <c r="AB21" s="9">
        <v>85152.9</v>
      </c>
      <c r="AC21" s="9">
        <v>220958.43</v>
      </c>
      <c r="AD21" s="9">
        <v>502232.05</v>
      </c>
      <c r="AE21" s="9">
        <v>826654.42</v>
      </c>
      <c r="AF21" s="9">
        <v>1401740.54</v>
      </c>
      <c r="AG21" s="9">
        <v>654167.49</v>
      </c>
      <c r="AH21" s="9">
        <v>393639.73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373945.8</v>
      </c>
      <c r="AH22" s="9">
        <v>746762.3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t="s">
        <v>575</v>
      </c>
      <c r="B23" t="s">
        <v>0</v>
      </c>
      <c r="C23" t="s">
        <v>0</v>
      </c>
      <c r="D23" s="9">
        <v>85616595.569999993</v>
      </c>
      <c r="E23" s="9">
        <v>84639996.489999995</v>
      </c>
      <c r="F23" s="9">
        <v>94445629.739999995</v>
      </c>
      <c r="G23" s="9">
        <v>85878274.180000007</v>
      </c>
      <c r="H23" s="9">
        <v>119992177.42</v>
      </c>
      <c r="I23" s="9">
        <v>200538733.41999999</v>
      </c>
      <c r="J23" s="9">
        <v>1307389541.01</v>
      </c>
      <c r="K23" s="9">
        <v>152099013.81999999</v>
      </c>
      <c r="L23" s="9">
        <v>141144844.16</v>
      </c>
      <c r="M23" s="9">
        <v>137380702.56999999</v>
      </c>
      <c r="N23" s="9">
        <v>133344156.56999999</v>
      </c>
      <c r="O23" s="9">
        <v>147733542.80000001</v>
      </c>
      <c r="P23" s="9">
        <v>153250287.5</v>
      </c>
      <c r="Q23" s="9">
        <v>124432371.61</v>
      </c>
      <c r="R23" s="9">
        <v>159087083.77000001</v>
      </c>
      <c r="S23" s="9">
        <v>155142948.97</v>
      </c>
      <c r="T23" s="9">
        <v>247285819.22999999</v>
      </c>
      <c r="U23" s="9">
        <v>151291353.71000001</v>
      </c>
      <c r="V23" s="9">
        <v>150234626.65000001</v>
      </c>
      <c r="W23" s="9">
        <v>166059454.74000001</v>
      </c>
      <c r="X23" s="9">
        <v>139766902.97</v>
      </c>
      <c r="Y23" s="9">
        <v>146992701.46000001</v>
      </c>
      <c r="Z23" s="9">
        <v>142439095.59</v>
      </c>
      <c r="AA23" s="9">
        <v>132738244.38</v>
      </c>
      <c r="AB23" s="9">
        <v>152791256.61000001</v>
      </c>
      <c r="AC23" s="9">
        <v>128853321.63</v>
      </c>
      <c r="AD23" s="9">
        <v>133056996.43000001</v>
      </c>
      <c r="AE23" s="9">
        <v>145021255.33000001</v>
      </c>
      <c r="AF23" s="9">
        <v>441896349.85000002</v>
      </c>
      <c r="AG23" s="9">
        <v>137733769.91</v>
      </c>
      <c r="AH23" s="9">
        <v>4401638.6900000004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t="s">
        <v>0</v>
      </c>
      <c r="B24" t="s">
        <v>576</v>
      </c>
      <c r="C24" t="s">
        <v>0</v>
      </c>
      <c r="D24" s="9">
        <v>74742680.790000007</v>
      </c>
      <c r="E24" s="9">
        <v>81852641.469999999</v>
      </c>
      <c r="F24" s="9">
        <v>91686070.230000004</v>
      </c>
      <c r="G24" s="9">
        <v>82824155.840000004</v>
      </c>
      <c r="H24" s="9">
        <v>117197035.19</v>
      </c>
      <c r="I24" s="9">
        <v>116939181.19</v>
      </c>
      <c r="J24" s="9">
        <v>124115024.02</v>
      </c>
      <c r="K24" s="9">
        <v>148086536.78</v>
      </c>
      <c r="L24" s="9">
        <v>137462443.59999999</v>
      </c>
      <c r="M24" s="9">
        <v>133437951.43000001</v>
      </c>
      <c r="N24" s="9">
        <v>129479419.28</v>
      </c>
      <c r="O24" s="9">
        <v>144642397.13</v>
      </c>
      <c r="P24" s="9">
        <v>151468594.80000001</v>
      </c>
      <c r="Q24" s="9">
        <v>119701188.17</v>
      </c>
      <c r="R24" s="9">
        <v>156086152.25999999</v>
      </c>
      <c r="S24" s="9">
        <v>123282358.04000001</v>
      </c>
      <c r="T24" s="9">
        <v>155132649.34999999</v>
      </c>
      <c r="U24" s="9">
        <v>148292631.05000001</v>
      </c>
      <c r="V24" s="9">
        <v>147530454.97999999</v>
      </c>
      <c r="W24" s="9">
        <v>159928893.27000001</v>
      </c>
      <c r="X24" s="9">
        <v>137003234.43000001</v>
      </c>
      <c r="Y24" s="9">
        <v>141573029.87</v>
      </c>
      <c r="Z24" s="9">
        <v>139088272.30000001</v>
      </c>
      <c r="AA24" s="9">
        <v>130727724.56999999</v>
      </c>
      <c r="AB24" s="9">
        <v>147752003.72999999</v>
      </c>
      <c r="AC24" s="9">
        <v>125871513.31</v>
      </c>
      <c r="AD24" s="9">
        <v>130796997.98999999</v>
      </c>
      <c r="AE24" s="9">
        <v>139346764.31</v>
      </c>
      <c r="AF24" s="9">
        <v>136821168.53</v>
      </c>
      <c r="AG24" s="9">
        <v>135603160.58000001</v>
      </c>
      <c r="AH24" s="9">
        <v>349274.24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t="s">
        <v>0</v>
      </c>
      <c r="B25" t="s">
        <v>467</v>
      </c>
      <c r="C25" t="s">
        <v>0</v>
      </c>
      <c r="D25" s="9">
        <v>10873914.779999999</v>
      </c>
      <c r="E25" s="9">
        <v>2787355.02</v>
      </c>
      <c r="F25" s="9">
        <v>2759559.51</v>
      </c>
      <c r="G25" s="9">
        <v>3054118.34</v>
      </c>
      <c r="H25" s="9">
        <v>2795142.23</v>
      </c>
      <c r="I25" s="9">
        <v>83599552.230000004</v>
      </c>
      <c r="J25" s="9">
        <v>1183274516.99</v>
      </c>
      <c r="K25" s="9">
        <v>4012477.04</v>
      </c>
      <c r="L25" s="9">
        <v>3682400.56</v>
      </c>
      <c r="M25" s="9">
        <v>3942751.14</v>
      </c>
      <c r="N25" s="9">
        <v>3864737.29</v>
      </c>
      <c r="O25" s="9">
        <v>3091145.67</v>
      </c>
      <c r="P25" s="9">
        <v>1781692.7</v>
      </c>
      <c r="Q25" s="9">
        <v>4731183.4400000004</v>
      </c>
      <c r="R25" s="9">
        <v>3000931.51</v>
      </c>
      <c r="S25" s="9">
        <v>31860590.93</v>
      </c>
      <c r="T25" s="9">
        <v>92153169.879999995</v>
      </c>
      <c r="U25" s="9">
        <v>2998722.66</v>
      </c>
      <c r="V25" s="9">
        <v>2704171.67</v>
      </c>
      <c r="W25" s="9">
        <v>6130561.4699999997</v>
      </c>
      <c r="X25" s="9">
        <v>2763668.54</v>
      </c>
      <c r="Y25" s="9">
        <v>5419671.5899999999</v>
      </c>
      <c r="Z25" s="9">
        <v>3350823.29</v>
      </c>
      <c r="AA25" s="9">
        <v>2010519.81</v>
      </c>
      <c r="AB25" s="9">
        <v>5039252.88</v>
      </c>
      <c r="AC25" s="9">
        <v>2981808.32</v>
      </c>
      <c r="AD25" s="9">
        <v>2259998.44</v>
      </c>
      <c r="AE25" s="9">
        <v>5674491.0199999996</v>
      </c>
      <c r="AF25" s="9">
        <v>305075181.31999999</v>
      </c>
      <c r="AG25" s="9">
        <v>2130609.33</v>
      </c>
      <c r="AH25" s="9">
        <v>4052364.45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16651.5</v>
      </c>
      <c r="AA26" s="9">
        <v>164537.72</v>
      </c>
      <c r="AB26" s="9">
        <v>181065.89</v>
      </c>
      <c r="AC26" s="9">
        <v>88822</v>
      </c>
      <c r="AD26" s="9">
        <v>57885</v>
      </c>
      <c r="AE26" s="9">
        <v>26181.42</v>
      </c>
      <c r="AF26" s="9">
        <v>13068.7</v>
      </c>
      <c r="AG26" s="9">
        <v>32527.22</v>
      </c>
      <c r="AH26" s="9">
        <v>3816.9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t="s">
        <v>579</v>
      </c>
      <c r="B28" t="s">
        <v>0</v>
      </c>
      <c r="C28" t="s">
        <v>0</v>
      </c>
      <c r="D28" s="9">
        <v>114260643.12</v>
      </c>
      <c r="E28" s="9">
        <v>205319584.49000001</v>
      </c>
      <c r="F28" s="9">
        <v>176468065.41</v>
      </c>
      <c r="G28" s="9">
        <v>174702114.43000001</v>
      </c>
      <c r="H28" s="9">
        <v>182216980.69999999</v>
      </c>
      <c r="I28" s="9">
        <v>177076838.25999999</v>
      </c>
      <c r="J28" s="9">
        <v>173975806.24000001</v>
      </c>
      <c r="K28" s="9">
        <v>174862914.24000001</v>
      </c>
      <c r="L28" s="9">
        <v>184131542.09</v>
      </c>
      <c r="M28" s="9">
        <v>182570433.55000001</v>
      </c>
      <c r="N28" s="9">
        <v>169367593.13999999</v>
      </c>
      <c r="O28" s="9">
        <v>174823860.27000001</v>
      </c>
      <c r="P28" s="9">
        <v>166904264.66999999</v>
      </c>
      <c r="Q28" s="9">
        <v>154177517.84</v>
      </c>
      <c r="R28" s="9">
        <v>207429477.19</v>
      </c>
      <c r="S28" s="9">
        <v>203049535.53999999</v>
      </c>
      <c r="T28" s="9">
        <v>18113624.059999999</v>
      </c>
      <c r="U28" s="9">
        <v>17837948.640000001</v>
      </c>
      <c r="V28" s="9">
        <v>18290275.460000001</v>
      </c>
      <c r="W28" s="9">
        <v>17878648.359999999</v>
      </c>
      <c r="X28" s="9">
        <v>16993571.670000002</v>
      </c>
      <c r="Y28" s="9">
        <v>22516364.620000001</v>
      </c>
      <c r="Z28" s="9">
        <v>16095751.300000001</v>
      </c>
      <c r="AA28" s="9">
        <v>16194974.42</v>
      </c>
      <c r="AB28" s="9">
        <v>14313311.48</v>
      </c>
      <c r="AC28" s="9">
        <v>13038523.42</v>
      </c>
      <c r="AD28" s="9">
        <v>13874492.41</v>
      </c>
      <c r="AE28" s="9">
        <v>15694352.6</v>
      </c>
      <c r="AF28" s="9">
        <v>15423550.85</v>
      </c>
      <c r="AG28" s="9">
        <v>16060071.6</v>
      </c>
      <c r="AH28" s="9">
        <v>15637831.85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t="s">
        <v>0</v>
      </c>
      <c r="B29" t="s">
        <v>0</v>
      </c>
      <c r="C29" t="s">
        <v>0</v>
      </c>
      <c r="D29" s="9">
        <v>103935798.72</v>
      </c>
      <c r="E29" s="9">
        <v>171721459.78999999</v>
      </c>
      <c r="F29" s="9">
        <v>147444237</v>
      </c>
      <c r="G29" s="9">
        <v>146282126.06</v>
      </c>
      <c r="H29" s="9">
        <v>147223946.94999999</v>
      </c>
      <c r="I29" s="9">
        <v>144445920.28999999</v>
      </c>
      <c r="J29" s="9">
        <v>145051129.09</v>
      </c>
      <c r="K29" s="9">
        <v>146145864.91</v>
      </c>
      <c r="L29" s="9">
        <v>144523284.69999999</v>
      </c>
      <c r="M29" s="9">
        <v>148123723.63999999</v>
      </c>
      <c r="N29" s="9">
        <v>142669827.12</v>
      </c>
      <c r="O29" s="9">
        <v>148396738.13999999</v>
      </c>
      <c r="P29" s="9">
        <v>144505600.25999999</v>
      </c>
      <c r="Q29" s="9">
        <v>130910211.37</v>
      </c>
      <c r="R29" s="9">
        <v>170529568.03999999</v>
      </c>
      <c r="S29" s="9">
        <v>164076068.09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t="s">
        <v>0</v>
      </c>
      <c r="B30" t="s">
        <v>0</v>
      </c>
      <c r="C30" t="s">
        <v>0</v>
      </c>
      <c r="D30" s="9">
        <v>10324844.4</v>
      </c>
      <c r="E30" s="9">
        <v>33598124.700000003</v>
      </c>
      <c r="F30" s="9">
        <v>29023828.41</v>
      </c>
      <c r="G30" s="9">
        <v>28419988.370000001</v>
      </c>
      <c r="H30" s="9">
        <v>34993033.75</v>
      </c>
      <c r="I30" s="9">
        <v>32630917.969999999</v>
      </c>
      <c r="J30" s="9">
        <v>28924677.149999999</v>
      </c>
      <c r="K30" s="9">
        <v>28717049.329999998</v>
      </c>
      <c r="L30" s="9">
        <v>39608257.390000001</v>
      </c>
      <c r="M30" s="9">
        <v>34446709.909999996</v>
      </c>
      <c r="N30" s="9">
        <v>26697766.02</v>
      </c>
      <c r="O30" s="9">
        <v>26427122.129999999</v>
      </c>
      <c r="P30" s="9">
        <v>22398664.41</v>
      </c>
      <c r="Q30" s="9">
        <v>23267306.469999999</v>
      </c>
      <c r="R30" s="9">
        <v>36899909.149999999</v>
      </c>
      <c r="S30" s="9">
        <v>38973467.450000003</v>
      </c>
      <c r="T30" s="9">
        <v>18113624.059999999</v>
      </c>
      <c r="U30" s="9">
        <v>17837948.640000001</v>
      </c>
      <c r="V30" s="9">
        <v>18290275.460000001</v>
      </c>
      <c r="W30" s="9">
        <v>17878648.359999999</v>
      </c>
      <c r="X30" s="9">
        <v>16993571.670000002</v>
      </c>
      <c r="Y30" s="9">
        <v>22516364.620000001</v>
      </c>
      <c r="Z30" s="9">
        <v>16095751.300000001</v>
      </c>
      <c r="AA30" s="9">
        <v>16194974.42</v>
      </c>
      <c r="AB30" s="9">
        <v>14313311.48</v>
      </c>
      <c r="AC30" s="9">
        <v>13038523.42</v>
      </c>
      <c r="AD30" s="9">
        <v>13874492.41</v>
      </c>
      <c r="AE30" s="9">
        <v>15694352.6</v>
      </c>
      <c r="AF30" s="9">
        <v>15423550.85</v>
      </c>
      <c r="AG30" s="9">
        <v>16060071.6</v>
      </c>
      <c r="AH30" s="9">
        <v>15637831.85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t="s">
        <v>580</v>
      </c>
      <c r="B31" t="s">
        <v>0</v>
      </c>
      <c r="C31" t="s">
        <v>0</v>
      </c>
      <c r="D31" s="9">
        <v>638259103.59000003</v>
      </c>
      <c r="E31" s="9">
        <v>788081137.92999995</v>
      </c>
      <c r="F31" s="9">
        <v>670523147.78999996</v>
      </c>
      <c r="G31" s="9">
        <v>664165479.71000004</v>
      </c>
      <c r="H31" s="9">
        <v>906344494.82000005</v>
      </c>
      <c r="I31" s="9">
        <v>710890678.86000001</v>
      </c>
      <c r="J31" s="9">
        <v>628942522.41999996</v>
      </c>
      <c r="K31" s="9">
        <v>648327546.20000005</v>
      </c>
      <c r="L31" s="9">
        <v>620951118.35000002</v>
      </c>
      <c r="M31" s="9">
        <v>806041567.75999999</v>
      </c>
      <c r="N31" s="9">
        <v>754489808.75999999</v>
      </c>
      <c r="O31" s="9">
        <v>820801950.60000002</v>
      </c>
      <c r="P31" s="9">
        <v>657610619.25</v>
      </c>
      <c r="Q31" s="9">
        <v>820742598.84000003</v>
      </c>
      <c r="R31" s="9">
        <v>655695761.73000002</v>
      </c>
      <c r="S31" s="9">
        <v>702534609.13999999</v>
      </c>
      <c r="T31" s="9">
        <v>796375001.97000003</v>
      </c>
      <c r="U31" s="9">
        <v>737511339.23000002</v>
      </c>
      <c r="V31" s="9">
        <v>707547880.24000001</v>
      </c>
      <c r="W31" s="9">
        <v>752756915.20000005</v>
      </c>
      <c r="X31" s="9">
        <v>684739686.38999999</v>
      </c>
      <c r="Y31" s="9">
        <v>793332110.60000002</v>
      </c>
      <c r="Z31" s="9">
        <v>1329274354.8</v>
      </c>
      <c r="AA31" s="9">
        <v>1075792890.1500001</v>
      </c>
      <c r="AB31" s="9">
        <v>790766127.27999997</v>
      </c>
      <c r="AC31" s="9">
        <v>987010491.76999998</v>
      </c>
      <c r="AD31" s="9">
        <v>731700960.25999999</v>
      </c>
      <c r="AE31" s="9">
        <v>769009372.10000002</v>
      </c>
      <c r="AF31" s="9">
        <v>813518796.62</v>
      </c>
      <c r="AG31" s="9">
        <v>864402802.33000004</v>
      </c>
      <c r="AH31" s="9">
        <v>482268308.75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t="s">
        <v>0</v>
      </c>
      <c r="B32" t="s">
        <v>528</v>
      </c>
      <c r="C32" t="s">
        <v>0</v>
      </c>
      <c r="D32" s="141">
        <v>293666216.81999999</v>
      </c>
      <c r="E32" s="141">
        <v>431240169.06</v>
      </c>
      <c r="F32" s="141">
        <v>253867767.19</v>
      </c>
      <c r="G32" s="141">
        <v>305928093.63999999</v>
      </c>
      <c r="H32" s="141">
        <v>334065515.88999999</v>
      </c>
      <c r="I32" s="141">
        <v>316561500.44999999</v>
      </c>
      <c r="J32" s="141">
        <v>277814746.45999998</v>
      </c>
      <c r="K32" s="141">
        <v>315905052.83999997</v>
      </c>
      <c r="L32" s="9">
        <v>265168270.41999999</v>
      </c>
      <c r="M32" s="9">
        <v>271815376.69999999</v>
      </c>
      <c r="N32" s="9">
        <v>350371257</v>
      </c>
      <c r="O32" s="9">
        <v>371444424.49000001</v>
      </c>
      <c r="P32" s="141">
        <v>330715579.51999998</v>
      </c>
      <c r="Q32" s="141">
        <v>459640046.69</v>
      </c>
      <c r="R32" s="141">
        <v>276124684.44999999</v>
      </c>
      <c r="S32" s="141">
        <v>317966763.94</v>
      </c>
      <c r="T32" s="141">
        <v>400531818.31</v>
      </c>
      <c r="U32" s="141">
        <v>329279663.94999999</v>
      </c>
      <c r="V32" s="9">
        <v>245825879.11000001</v>
      </c>
      <c r="W32" s="9">
        <v>281993484.94</v>
      </c>
      <c r="X32" s="9">
        <v>247053652.74000001</v>
      </c>
      <c r="Y32" s="9">
        <v>215975370.16999999</v>
      </c>
      <c r="Z32" s="9">
        <v>351688018.80000001</v>
      </c>
      <c r="AA32" s="9">
        <v>385578564.79000002</v>
      </c>
      <c r="AB32" s="141">
        <v>364527091.45999998</v>
      </c>
      <c r="AC32" s="141">
        <v>497652641.92000002</v>
      </c>
      <c r="AD32" s="141">
        <v>309699756.63</v>
      </c>
      <c r="AE32" s="141">
        <v>324706412.81</v>
      </c>
      <c r="AF32" s="141">
        <v>377491163.83999997</v>
      </c>
      <c r="AG32" s="141">
        <v>406515873.31999999</v>
      </c>
      <c r="AH32" s="9">
        <v>146250750.74000001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t="s">
        <v>0</v>
      </c>
      <c r="B33" t="s">
        <v>629</v>
      </c>
      <c r="C33" t="s">
        <v>0</v>
      </c>
      <c r="D33" s="141">
        <v>9114299.5899999999</v>
      </c>
      <c r="E33" s="141">
        <v>8149658.96</v>
      </c>
      <c r="F33" s="141">
        <v>9232724.5899999999</v>
      </c>
      <c r="G33" s="141">
        <v>9389948.6899999995</v>
      </c>
      <c r="H33" s="141">
        <v>4992051.5999999996</v>
      </c>
      <c r="I33" s="141">
        <v>7043227.9699999997</v>
      </c>
      <c r="J33" s="141">
        <v>7259855.3499999996</v>
      </c>
      <c r="K33" s="141">
        <v>5782690.6200000001</v>
      </c>
      <c r="L33" s="9">
        <v>7628634.6100000003</v>
      </c>
      <c r="M33" s="9">
        <v>7785672.2300000004</v>
      </c>
      <c r="N33" s="9">
        <v>5661365.6399999997</v>
      </c>
      <c r="O33" s="9">
        <v>8043626.96</v>
      </c>
      <c r="P33" s="9">
        <v>5637942.4800000004</v>
      </c>
      <c r="Q33" s="9">
        <v>6839226.6100000003</v>
      </c>
      <c r="R33" s="9">
        <v>6436830.2300000004</v>
      </c>
      <c r="S33" s="9">
        <v>6862123.3399999999</v>
      </c>
      <c r="T33" s="9">
        <v>-44895101.240000002</v>
      </c>
      <c r="U33" s="9">
        <v>7694853.1100000003</v>
      </c>
      <c r="V33" s="9">
        <v>6991024.4000000004</v>
      </c>
      <c r="W33" s="9">
        <v>6222705.3600000003</v>
      </c>
      <c r="X33" s="9">
        <v>8064635.25</v>
      </c>
      <c r="Y33" s="9">
        <v>60075193.630000003</v>
      </c>
      <c r="Z33" s="9">
        <v>7381971.8099999996</v>
      </c>
      <c r="AA33" s="9">
        <v>8036684.6100000003</v>
      </c>
      <c r="AB33" s="9">
        <v>7423001.3899999997</v>
      </c>
      <c r="AC33" s="9">
        <v>7720323.4800000004</v>
      </c>
      <c r="AD33" s="9">
        <v>9069973.0399999991</v>
      </c>
      <c r="AE33" s="9">
        <v>7843704.4900000002</v>
      </c>
      <c r="AF33" s="9">
        <v>8255763.6200000001</v>
      </c>
      <c r="AG33" s="9">
        <v>10373930.76</v>
      </c>
      <c r="AH33" s="9">
        <v>8666543.9600000009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t="s">
        <v>0</v>
      </c>
      <c r="B34" t="s">
        <v>582</v>
      </c>
      <c r="C34" t="s">
        <v>0</v>
      </c>
      <c r="D34" s="141">
        <v>254270055.30000001</v>
      </c>
      <c r="E34" s="141">
        <v>284651238.19999999</v>
      </c>
      <c r="F34" s="141">
        <v>270825925.44999999</v>
      </c>
      <c r="G34" s="141">
        <v>271073198.13</v>
      </c>
      <c r="H34" s="141">
        <v>287873016.62</v>
      </c>
      <c r="I34" s="141">
        <v>304421900.48000002</v>
      </c>
      <c r="J34" s="141">
        <v>271604104.75999999</v>
      </c>
      <c r="K34" s="141">
        <v>257708666.72</v>
      </c>
      <c r="L34" s="9">
        <v>281045505.73000002</v>
      </c>
      <c r="M34" s="9">
        <v>292407521.19999999</v>
      </c>
      <c r="N34" s="9">
        <v>289984264.92000002</v>
      </c>
      <c r="O34" s="9">
        <v>328668022.38</v>
      </c>
      <c r="P34" s="9">
        <v>255117869.31</v>
      </c>
      <c r="Q34" s="9">
        <v>288119676.30000001</v>
      </c>
      <c r="R34" s="9">
        <v>255490297.84</v>
      </c>
      <c r="S34" s="9">
        <v>263775879.97</v>
      </c>
      <c r="T34" s="9">
        <v>277334046.45999998</v>
      </c>
      <c r="U34" s="9">
        <v>285471855.39999998</v>
      </c>
      <c r="V34" s="9">
        <v>252773373.61000001</v>
      </c>
      <c r="W34" s="9">
        <v>293729714.41000003</v>
      </c>
      <c r="X34" s="9">
        <v>290882148.19999999</v>
      </c>
      <c r="Y34" s="9">
        <v>354437068.89999998</v>
      </c>
      <c r="Z34" s="9">
        <v>315292668.88999999</v>
      </c>
      <c r="AA34" s="9">
        <v>397307286.58999997</v>
      </c>
      <c r="AB34" s="9">
        <v>298883209.95999998</v>
      </c>
      <c r="AC34" s="9">
        <v>325182653.44999999</v>
      </c>
      <c r="AD34" s="9">
        <v>262442235.08000001</v>
      </c>
      <c r="AE34" s="9">
        <v>302052806.64999998</v>
      </c>
      <c r="AF34" s="9">
        <v>306716716.31</v>
      </c>
      <c r="AG34" s="9">
        <v>320714394.14999998</v>
      </c>
      <c r="AH34" s="9">
        <v>257828007.34999999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t="s">
        <v>0</v>
      </c>
      <c r="B35" t="s">
        <v>583</v>
      </c>
      <c r="C35" t="s">
        <v>0</v>
      </c>
      <c r="D35" s="141">
        <v>68599218.290000007</v>
      </c>
      <c r="E35" s="141">
        <v>51430758.119999997</v>
      </c>
      <c r="F35" s="141">
        <v>123987416.97</v>
      </c>
      <c r="G35" s="141">
        <v>65164925.659999996</v>
      </c>
      <c r="H35" s="141">
        <v>266804597.12</v>
      </c>
      <c r="I35" s="141">
        <v>70254736.370000005</v>
      </c>
      <c r="J35" s="141">
        <v>59654502.259999998</v>
      </c>
      <c r="K35" s="141">
        <v>157196331.15000001</v>
      </c>
      <c r="L35" s="9">
        <v>67108707.590000004</v>
      </c>
      <c r="M35" s="9">
        <v>234032997.63</v>
      </c>
      <c r="N35" s="9">
        <v>108472921.2</v>
      </c>
      <c r="O35" s="9">
        <v>112645876.77</v>
      </c>
      <c r="P35" s="9">
        <v>66139227.939999998</v>
      </c>
      <c r="Q35" s="9">
        <v>66143649.240000002</v>
      </c>
      <c r="R35" s="9">
        <v>117643949.20999999</v>
      </c>
      <c r="S35" s="9">
        <v>113929841.89</v>
      </c>
      <c r="T35" s="9">
        <v>163404238.44</v>
      </c>
      <c r="U35" s="9">
        <v>115064966.77</v>
      </c>
      <c r="V35" s="9">
        <v>201957603.12</v>
      </c>
      <c r="W35" s="9">
        <v>170811010.49000001</v>
      </c>
      <c r="X35" s="9">
        <v>138739250.19999999</v>
      </c>
      <c r="Y35" s="9">
        <v>162844477.90000001</v>
      </c>
      <c r="Z35" s="9">
        <v>654911695.29999995</v>
      </c>
      <c r="AA35" s="9">
        <v>284870354.16000003</v>
      </c>
      <c r="AB35" s="9">
        <v>119932824.47</v>
      </c>
      <c r="AC35" s="9">
        <v>156454872.91999999</v>
      </c>
      <c r="AD35" s="9">
        <v>150488995.50999999</v>
      </c>
      <c r="AE35" s="9">
        <v>134406448.15000001</v>
      </c>
      <c r="AF35" s="9">
        <v>121055152.84999999</v>
      </c>
      <c r="AG35" s="9">
        <v>126798604.09999999</v>
      </c>
      <c r="AH35" s="9">
        <v>69523006.700000003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t="s">
        <v>584</v>
      </c>
      <c r="B36" t="s">
        <v>0</v>
      </c>
      <c r="C36" t="s">
        <v>0</v>
      </c>
      <c r="D36" s="9">
        <v>185734128.81999999</v>
      </c>
      <c r="E36" s="9">
        <v>169547809.05000001</v>
      </c>
      <c r="F36" s="9">
        <v>190230294.99000001</v>
      </c>
      <c r="G36" s="9">
        <v>227164586.99000001</v>
      </c>
      <c r="H36" s="9">
        <v>228206696.41</v>
      </c>
      <c r="I36" s="9">
        <v>228294829.34</v>
      </c>
      <c r="J36" s="9">
        <v>217947357.31</v>
      </c>
      <c r="K36" s="9">
        <v>202479014.94</v>
      </c>
      <c r="L36" s="9">
        <v>204872472.24000001</v>
      </c>
      <c r="M36" s="9">
        <v>210747803.12</v>
      </c>
      <c r="N36" s="9">
        <v>224211654.84</v>
      </c>
      <c r="O36" s="9">
        <v>248295310.11000001</v>
      </c>
      <c r="P36" s="9">
        <v>197612695.31</v>
      </c>
      <c r="Q36" s="9">
        <v>201497635.16</v>
      </c>
      <c r="R36" s="9">
        <v>414620123.18000001</v>
      </c>
      <c r="S36" s="9">
        <v>404531621.06</v>
      </c>
      <c r="T36" s="9">
        <v>335566683</v>
      </c>
      <c r="U36" s="9">
        <v>297162512.36000001</v>
      </c>
      <c r="V36" s="9">
        <v>379178239.45999998</v>
      </c>
      <c r="W36" s="9">
        <v>292164695.54000002</v>
      </c>
      <c r="X36" s="9">
        <v>313079337.26999998</v>
      </c>
      <c r="Y36" s="9">
        <v>340999021.88999999</v>
      </c>
      <c r="Z36" s="9">
        <v>360374089.74000001</v>
      </c>
      <c r="AA36" s="9">
        <v>328887472.66000003</v>
      </c>
      <c r="AB36" s="9">
        <v>288890221.69</v>
      </c>
      <c r="AC36" s="9">
        <v>261194954.72999999</v>
      </c>
      <c r="AD36" s="9">
        <v>325896191.97000003</v>
      </c>
      <c r="AE36" s="9">
        <v>375969367.63999999</v>
      </c>
      <c r="AF36" s="9">
        <v>392222439.07999998</v>
      </c>
      <c r="AG36" s="9">
        <v>332731961.38</v>
      </c>
      <c r="AH36" s="9">
        <v>357812341.31999999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t="s">
        <v>0</v>
      </c>
      <c r="B37" t="s">
        <v>100</v>
      </c>
      <c r="C37" t="s">
        <v>0</v>
      </c>
      <c r="D37" s="9">
        <v>60839300.380000003</v>
      </c>
      <c r="E37" s="9">
        <v>54111095.020000003</v>
      </c>
      <c r="F37" s="9">
        <v>58860393.149999999</v>
      </c>
      <c r="G37" s="9">
        <v>68931674.170000002</v>
      </c>
      <c r="H37" s="9">
        <v>66037855.539999999</v>
      </c>
      <c r="I37" s="9">
        <v>71500205.980000004</v>
      </c>
      <c r="J37" s="9">
        <v>70809492.980000004</v>
      </c>
      <c r="K37" s="9">
        <v>71945953.900000006</v>
      </c>
      <c r="L37" s="9">
        <v>75510703.209999993</v>
      </c>
      <c r="M37" s="9">
        <v>73428269.790000007</v>
      </c>
      <c r="N37" s="9">
        <v>74645013.579999998</v>
      </c>
      <c r="O37" s="9">
        <v>78617181.659999996</v>
      </c>
      <c r="P37" s="9">
        <v>73049893.840000004</v>
      </c>
      <c r="Q37" s="9">
        <v>64023284.759999998</v>
      </c>
      <c r="R37" s="9">
        <v>65867990.890000001</v>
      </c>
      <c r="S37" s="9">
        <v>78692062.060000002</v>
      </c>
      <c r="T37" s="9">
        <v>67275536.870000005</v>
      </c>
      <c r="U37" s="9">
        <v>73215584.280000001</v>
      </c>
      <c r="V37" s="9">
        <v>72456083.670000002</v>
      </c>
      <c r="W37" s="9">
        <v>72721194.010000005</v>
      </c>
      <c r="X37" s="9">
        <v>78449711.25</v>
      </c>
      <c r="Y37" s="9">
        <v>72763041.689999998</v>
      </c>
      <c r="Z37" s="9">
        <v>77534321.829999998</v>
      </c>
      <c r="AA37" s="9">
        <v>73605953.859999999</v>
      </c>
      <c r="AB37" s="9">
        <v>70638354.540000007</v>
      </c>
      <c r="AC37" s="9">
        <v>67915494.700000003</v>
      </c>
      <c r="AD37" s="9">
        <v>68777807.379999995</v>
      </c>
      <c r="AE37" s="9">
        <v>73719377.810000002</v>
      </c>
      <c r="AF37" s="9">
        <v>81929044.590000004</v>
      </c>
      <c r="AG37" s="9">
        <v>85749037.650000006</v>
      </c>
      <c r="AH37" s="9">
        <v>83891792.829999998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t="s">
        <v>0</v>
      </c>
      <c r="B38" t="s">
        <v>103</v>
      </c>
      <c r="C38" t="s">
        <v>0</v>
      </c>
      <c r="D38" s="9">
        <v>56703246.75</v>
      </c>
      <c r="E38" s="9">
        <v>49308745.439999998</v>
      </c>
      <c r="F38" s="9">
        <v>48229215.689999998</v>
      </c>
      <c r="G38" s="9">
        <v>62871744.759999998</v>
      </c>
      <c r="H38" s="9">
        <v>64092107.729999997</v>
      </c>
      <c r="I38" s="9">
        <v>66696814.549999997</v>
      </c>
      <c r="J38" s="9">
        <v>53413890.340000004</v>
      </c>
      <c r="K38" s="9">
        <v>33992496.350000001</v>
      </c>
      <c r="L38" s="9">
        <v>35495495.329999998</v>
      </c>
      <c r="M38" s="9">
        <v>35183535.490000002</v>
      </c>
      <c r="N38" s="9">
        <v>35494906.579999998</v>
      </c>
      <c r="O38" s="9">
        <v>36435005.240000002</v>
      </c>
      <c r="P38" s="9">
        <v>34112519.18</v>
      </c>
      <c r="Q38" s="9">
        <v>44523014.630000003</v>
      </c>
      <c r="R38" s="9">
        <v>36577060.640000001</v>
      </c>
      <c r="S38" s="9">
        <v>41915206.539999999</v>
      </c>
      <c r="T38" s="9">
        <v>46767362.799999997</v>
      </c>
      <c r="U38" s="9">
        <v>48190729.200000003</v>
      </c>
      <c r="V38" s="9">
        <v>43414063.409999996</v>
      </c>
      <c r="W38" s="9">
        <v>41181266.57</v>
      </c>
      <c r="X38" s="9">
        <v>47533356.130000003</v>
      </c>
      <c r="Y38" s="9">
        <v>44290627.789999999</v>
      </c>
      <c r="Z38" s="9">
        <v>45855288.289999999</v>
      </c>
      <c r="AA38" s="9">
        <v>44457340.689999998</v>
      </c>
      <c r="AB38" s="9">
        <v>54460067.979999997</v>
      </c>
      <c r="AC38" s="9">
        <v>41091456.960000001</v>
      </c>
      <c r="AD38" s="9">
        <v>43646172.68</v>
      </c>
      <c r="AE38" s="9">
        <v>51155946.840000004</v>
      </c>
      <c r="AF38" s="9">
        <v>47146508.149999999</v>
      </c>
      <c r="AG38" s="9">
        <v>49606935.460000001</v>
      </c>
      <c r="AH38" s="9">
        <v>45454875.880000003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t="s">
        <v>0</v>
      </c>
      <c r="B39" t="s">
        <v>468</v>
      </c>
      <c r="C39" t="s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/>
      <c r="Q39" s="9"/>
      <c r="R39" s="9">
        <v>215580981.13</v>
      </c>
      <c r="S39" s="9">
        <v>133322089.12</v>
      </c>
      <c r="T39" s="9">
        <v>161777051.63999999</v>
      </c>
      <c r="U39" s="9">
        <v>77338105.950000003</v>
      </c>
      <c r="V39" s="9">
        <v>69090469.840000004</v>
      </c>
      <c r="W39" s="9">
        <v>77377857.620000005</v>
      </c>
      <c r="X39" s="9">
        <v>76146693.769999996</v>
      </c>
      <c r="Y39" s="9">
        <v>59771760.340000004</v>
      </c>
      <c r="Z39" s="9">
        <v>51506339.659999996</v>
      </c>
      <c r="AA39" s="9">
        <v>45582757.859999999</v>
      </c>
      <c r="AB39" s="9">
        <v>38576723.609999999</v>
      </c>
      <c r="AC39" s="9">
        <v>40724348.619999997</v>
      </c>
      <c r="AD39" s="9">
        <v>97028288.480000004</v>
      </c>
      <c r="AE39" s="9">
        <v>128893986.83</v>
      </c>
      <c r="AF39" s="9">
        <v>136807127.37</v>
      </c>
      <c r="AG39" s="9">
        <v>93423255.780000001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t="s">
        <v>0</v>
      </c>
      <c r="B40" t="s">
        <v>104</v>
      </c>
      <c r="C40" t="s">
        <v>0</v>
      </c>
      <c r="D40" s="9">
        <v>68191581.689999998</v>
      </c>
      <c r="E40" s="9">
        <v>66127968.590000004</v>
      </c>
      <c r="F40" s="9">
        <v>83140686.150000006</v>
      </c>
      <c r="G40" s="9">
        <v>95361168.060000002</v>
      </c>
      <c r="H40" s="9">
        <v>98076733.140000001</v>
      </c>
      <c r="I40" s="9">
        <v>90097808.810000002</v>
      </c>
      <c r="J40" s="9">
        <v>93723973.989999995</v>
      </c>
      <c r="K40" s="9">
        <v>96540564.689999998</v>
      </c>
      <c r="L40" s="9">
        <v>93866273.700000003</v>
      </c>
      <c r="M40" s="9">
        <v>102135997.84</v>
      </c>
      <c r="N40" s="9">
        <v>114071734.68000001</v>
      </c>
      <c r="O40" s="9">
        <v>133243123.20999999</v>
      </c>
      <c r="P40" s="9">
        <v>90434104.120000005</v>
      </c>
      <c r="Q40" s="9">
        <v>90008748.25</v>
      </c>
      <c r="R40" s="9">
        <v>98109841.109999999</v>
      </c>
      <c r="S40" s="9">
        <v>93464228.400000006</v>
      </c>
      <c r="T40" s="9">
        <v>118327781.73</v>
      </c>
      <c r="U40" s="9">
        <v>98418092.930000007</v>
      </c>
      <c r="V40" s="9">
        <v>194217622.53999999</v>
      </c>
      <c r="W40" s="9">
        <v>100884377.34</v>
      </c>
      <c r="X40" s="9">
        <v>110949576.81999999</v>
      </c>
      <c r="Y40" s="9">
        <v>164173592.06999999</v>
      </c>
      <c r="Z40" s="9">
        <v>185478139.96000001</v>
      </c>
      <c r="AA40" s="9">
        <v>165241420.25</v>
      </c>
      <c r="AB40" s="9">
        <v>125215075.56</v>
      </c>
      <c r="AC40" s="9">
        <v>111463654.45</v>
      </c>
      <c r="AD40" s="9">
        <v>116443923.43000001</v>
      </c>
      <c r="AE40" s="9">
        <v>122200056.16</v>
      </c>
      <c r="AF40" s="9">
        <v>126339758.97</v>
      </c>
      <c r="AG40" s="9">
        <v>103952732.48999999</v>
      </c>
      <c r="AH40" s="9">
        <v>143593270.36000001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t="s">
        <v>585</v>
      </c>
      <c r="B41" t="s">
        <v>0</v>
      </c>
      <c r="C41" t="s">
        <v>0</v>
      </c>
      <c r="D41" s="9">
        <v>11407739.380000001</v>
      </c>
      <c r="E41" s="9">
        <v>44964254.549999997</v>
      </c>
      <c r="F41" s="9">
        <v>42901811.030000001</v>
      </c>
      <c r="G41" s="9">
        <v>7160039.2800000003</v>
      </c>
      <c r="H41" s="9">
        <v>2656908.66</v>
      </c>
      <c r="I41" s="9">
        <v>20789928.100000001</v>
      </c>
      <c r="J41" s="9">
        <v>3979523.78</v>
      </c>
      <c r="K41" s="9">
        <v>2148972.2599999998</v>
      </c>
      <c r="L41" s="9">
        <v>1618881.95</v>
      </c>
      <c r="M41" s="9">
        <v>2496650228.2199998</v>
      </c>
      <c r="N41" s="9">
        <v>5983964.9100000001</v>
      </c>
      <c r="O41" s="9">
        <v>576909292.05999994</v>
      </c>
      <c r="P41" s="9">
        <v>4650402.58</v>
      </c>
      <c r="Q41" s="9">
        <v>2477234.5099999998</v>
      </c>
      <c r="R41" s="9">
        <v>3963496.82</v>
      </c>
      <c r="S41" s="9">
        <v>28648514.359999999</v>
      </c>
      <c r="T41" s="9">
        <v>14446629.109999999</v>
      </c>
      <c r="U41" s="9">
        <v>15593788.25</v>
      </c>
      <c r="V41" s="9">
        <v>7629052.7599999998</v>
      </c>
      <c r="W41" s="9">
        <v>11093137.68</v>
      </c>
      <c r="X41" s="9">
        <v>10304251.33</v>
      </c>
      <c r="Y41" s="9">
        <v>15688026.560000001</v>
      </c>
      <c r="Z41" s="9">
        <v>7444731.0599999996</v>
      </c>
      <c r="AA41" s="9">
        <v>48645982.93</v>
      </c>
      <c r="AB41" s="9">
        <v>64701956.590000004</v>
      </c>
      <c r="AC41" s="9">
        <v>3284477.69</v>
      </c>
      <c r="AD41" s="9">
        <v>3379067.07</v>
      </c>
      <c r="AE41" s="9">
        <v>10608296.800000001</v>
      </c>
      <c r="AF41" s="9">
        <v>7138299.71</v>
      </c>
      <c r="AG41" s="9">
        <v>19531726.91</v>
      </c>
      <c r="AH41" s="9">
        <v>20768740.699999999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2494249731.8200002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t="s">
        <v>587</v>
      </c>
      <c r="B43" t="s">
        <v>0</v>
      </c>
      <c r="C43" t="s">
        <v>0</v>
      </c>
      <c r="D43" s="9">
        <v>3231749.73</v>
      </c>
      <c r="E43" s="9">
        <v>23238961.789999999</v>
      </c>
      <c r="F43" s="9">
        <v>582677.81000000006</v>
      </c>
      <c r="G43" s="9">
        <v>110634.7</v>
      </c>
      <c r="H43" s="9">
        <v>353398.68</v>
      </c>
      <c r="I43" s="9">
        <v>1111105.52</v>
      </c>
      <c r="J43" s="9">
        <v>2247571.6</v>
      </c>
      <c r="K43" s="9">
        <v>1291456.3</v>
      </c>
      <c r="L43" s="9">
        <v>301804.99</v>
      </c>
      <c r="M43" s="9">
        <v>1056043.8500000001</v>
      </c>
      <c r="N43" s="9">
        <v>1818874.97</v>
      </c>
      <c r="O43" s="9">
        <v>551560292.32000005</v>
      </c>
      <c r="P43" s="9">
        <v>556686.11</v>
      </c>
      <c r="Q43" s="9">
        <v>507001.02</v>
      </c>
      <c r="R43" s="9">
        <v>190378.95</v>
      </c>
      <c r="S43" s="9">
        <v>206295.45</v>
      </c>
      <c r="T43" s="9">
        <v>3485366.04</v>
      </c>
      <c r="U43" s="9">
        <v>-2707723.46</v>
      </c>
      <c r="V43" s="9">
        <v>331515.96999999997</v>
      </c>
      <c r="W43" s="9">
        <v>1406287.78</v>
      </c>
      <c r="X43" s="9">
        <v>771672.59</v>
      </c>
      <c r="Y43" s="9">
        <v>1838249.91</v>
      </c>
      <c r="Z43" s="9">
        <v>269972.68</v>
      </c>
      <c r="AA43" s="9">
        <v>125110.48</v>
      </c>
      <c r="AB43" s="9">
        <v>61831508.689999998</v>
      </c>
      <c r="AC43" s="9">
        <v>877986.84</v>
      </c>
      <c r="AD43" s="9">
        <v>222478.89</v>
      </c>
      <c r="AE43" s="9">
        <v>174644.09</v>
      </c>
      <c r="AF43" s="9">
        <v>178799.73</v>
      </c>
      <c r="AG43" s="9">
        <v>142603.16</v>
      </c>
      <c r="AH43" s="9">
        <v>388336.3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549476322.92999995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t="s">
        <v>0</v>
      </c>
      <c r="B45" t="s">
        <v>589</v>
      </c>
      <c r="C45" t="s">
        <v>0</v>
      </c>
      <c r="D45" s="9">
        <v>3231749.73</v>
      </c>
      <c r="E45" s="9">
        <v>23238961.789999999</v>
      </c>
      <c r="F45" s="9">
        <v>582677.81000000006</v>
      </c>
      <c r="G45" s="9">
        <v>110634.7</v>
      </c>
      <c r="H45" s="9">
        <v>353398.68</v>
      </c>
      <c r="I45" s="9">
        <v>1111105.52</v>
      </c>
      <c r="J45" s="9">
        <v>2247571.6</v>
      </c>
      <c r="K45" s="9">
        <v>1291456.3</v>
      </c>
      <c r="L45" s="9">
        <v>301804.99</v>
      </c>
      <c r="M45" s="9">
        <v>1056043.8500000001</v>
      </c>
      <c r="N45" s="9">
        <v>1818874.97</v>
      </c>
      <c r="O45" s="9">
        <v>2083969.39</v>
      </c>
      <c r="P45" s="9">
        <v>556686.11</v>
      </c>
      <c r="Q45" s="9">
        <v>507001.02</v>
      </c>
      <c r="R45" s="9">
        <v>190378.95</v>
      </c>
      <c r="S45" s="9">
        <v>206295.45</v>
      </c>
      <c r="T45" s="9">
        <v>3485366.04</v>
      </c>
      <c r="U45" s="9">
        <v>-2707723.46</v>
      </c>
      <c r="V45" s="9">
        <v>331515.96999999997</v>
      </c>
      <c r="W45" s="9">
        <v>1406287.78</v>
      </c>
      <c r="X45" s="9">
        <v>771672.59</v>
      </c>
      <c r="Y45" s="9">
        <v>1838249.91</v>
      </c>
      <c r="Z45" s="9">
        <v>269972.68</v>
      </c>
      <c r="AA45" s="9">
        <v>125110.48</v>
      </c>
      <c r="AB45" s="9">
        <v>61831508.689999998</v>
      </c>
      <c r="AC45" s="9">
        <v>877986.84</v>
      </c>
      <c r="AD45" s="9">
        <v>222478.89</v>
      </c>
      <c r="AE45" s="9">
        <v>174644.09</v>
      </c>
      <c r="AF45" s="9">
        <v>178799.73</v>
      </c>
      <c r="AG45" s="9">
        <v>142603.16</v>
      </c>
      <c r="AH45" s="9">
        <v>388336.3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t="s">
        <v>590</v>
      </c>
      <c r="B46" t="s">
        <v>0</v>
      </c>
      <c r="C46" t="s">
        <v>0</v>
      </c>
      <c r="D46" s="9">
        <v>2935737.38</v>
      </c>
      <c r="E46" s="9">
        <v>892205</v>
      </c>
      <c r="F46" s="9">
        <v>1029520.94</v>
      </c>
      <c r="G46" s="9">
        <v>956878.58</v>
      </c>
      <c r="H46" s="9">
        <v>699969.11</v>
      </c>
      <c r="I46" s="9">
        <v>1058654.46</v>
      </c>
      <c r="J46" s="9">
        <v>878252.69</v>
      </c>
      <c r="K46" s="9">
        <v>857515.96</v>
      </c>
      <c r="L46" s="9">
        <v>1284527.77</v>
      </c>
      <c r="M46" s="9">
        <v>1091881.3799999999</v>
      </c>
      <c r="N46" s="9">
        <v>776198.34</v>
      </c>
      <c r="O46" s="9">
        <v>1077350.3400000001</v>
      </c>
      <c r="P46" s="9">
        <v>1009295.84</v>
      </c>
      <c r="Q46" s="9">
        <v>1502566.88</v>
      </c>
      <c r="R46" s="9">
        <v>1428280.8</v>
      </c>
      <c r="S46" s="9">
        <v>1028564.31</v>
      </c>
      <c r="T46" s="9">
        <v>1084070.96</v>
      </c>
      <c r="U46" s="9">
        <v>1130176.74</v>
      </c>
      <c r="V46" s="9">
        <v>1091035.1200000001</v>
      </c>
      <c r="W46" s="9">
        <v>1515731.35</v>
      </c>
      <c r="X46" s="9">
        <v>1121365.92</v>
      </c>
      <c r="Y46" s="9">
        <v>1024895.12</v>
      </c>
      <c r="Z46" s="9">
        <v>981060.88</v>
      </c>
      <c r="AA46" s="9">
        <v>1063159.03</v>
      </c>
      <c r="AB46" s="9">
        <v>1676154.13</v>
      </c>
      <c r="AC46" s="9">
        <v>883077.87</v>
      </c>
      <c r="AD46" s="9">
        <v>960124.09</v>
      </c>
      <c r="AE46" s="9">
        <v>840270.43</v>
      </c>
      <c r="AF46" s="9">
        <v>802824.42</v>
      </c>
      <c r="AG46" s="9">
        <v>868525.14</v>
      </c>
      <c r="AH46" s="9">
        <v>850091.63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t="s">
        <v>591</v>
      </c>
      <c r="B47" t="s">
        <v>0</v>
      </c>
      <c r="C47" t="s">
        <v>0</v>
      </c>
      <c r="D47" s="9">
        <v>5235252.2699999996</v>
      </c>
      <c r="E47" s="9">
        <v>20833087.760000002</v>
      </c>
      <c r="F47" s="9">
        <v>41289612.280000001</v>
      </c>
      <c r="G47" s="9">
        <v>6052526</v>
      </c>
      <c r="H47" s="9">
        <v>1603540.87</v>
      </c>
      <c r="I47" s="9">
        <v>18620168.120000001</v>
      </c>
      <c r="J47" s="9">
        <v>853699.49</v>
      </c>
      <c r="K47" s="9">
        <v>0</v>
      </c>
      <c r="L47" s="9">
        <v>32549.19</v>
      </c>
      <c r="M47" s="9">
        <v>252571.17</v>
      </c>
      <c r="N47" s="9">
        <v>3388891.6</v>
      </c>
      <c r="O47" s="9">
        <v>24271649.399999999</v>
      </c>
      <c r="P47" s="9">
        <v>3084420.63</v>
      </c>
      <c r="Q47" s="9">
        <v>467666.61</v>
      </c>
      <c r="R47" s="9">
        <v>2324837.0699999998</v>
      </c>
      <c r="S47" s="9">
        <v>27413654.600000001</v>
      </c>
      <c r="T47" s="9">
        <v>9827192.1099999994</v>
      </c>
      <c r="U47" s="9">
        <v>17171334.969999999</v>
      </c>
      <c r="V47" s="9">
        <v>6206501.6699999999</v>
      </c>
      <c r="W47" s="9">
        <v>8171118.5499999998</v>
      </c>
      <c r="X47" s="9">
        <v>8411212.8200000003</v>
      </c>
      <c r="Y47" s="9">
        <v>12774881.529999999</v>
      </c>
      <c r="Z47" s="9">
        <v>6193697.5</v>
      </c>
      <c r="AA47" s="9">
        <v>47457663.420000002</v>
      </c>
      <c r="AB47" s="9">
        <v>1194293.77</v>
      </c>
      <c r="AC47" s="9">
        <v>1523412.98</v>
      </c>
      <c r="AD47" s="9">
        <v>2161464.09</v>
      </c>
      <c r="AE47" s="9">
        <v>9588382.2799999993</v>
      </c>
      <c r="AF47" s="9">
        <v>6156675.5599999996</v>
      </c>
      <c r="AG47" s="9">
        <v>18520598.609999999</v>
      </c>
      <c r="AH47" s="9">
        <v>19500101.350000001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t="s">
        <v>0</v>
      </c>
      <c r="B48" t="s">
        <v>592</v>
      </c>
      <c r="C48" t="s">
        <v>0</v>
      </c>
      <c r="D48" s="9">
        <v>3128962.41</v>
      </c>
      <c r="E48" s="9">
        <v>19002969.760000002</v>
      </c>
      <c r="F48" s="9">
        <v>41289612.280000001</v>
      </c>
      <c r="G48" s="9">
        <v>6052526</v>
      </c>
      <c r="H48" s="9">
        <v>755548.87</v>
      </c>
      <c r="I48" s="9">
        <v>12864660.119999999</v>
      </c>
      <c r="J48" s="9">
        <v>853699.49</v>
      </c>
      <c r="K48" s="9">
        <v>0</v>
      </c>
      <c r="L48" s="9">
        <v>32549.19</v>
      </c>
      <c r="M48" s="9">
        <v>252571.17</v>
      </c>
      <c r="N48" s="9">
        <v>3388891.6</v>
      </c>
      <c r="O48" s="9">
        <v>23866280.399999999</v>
      </c>
      <c r="P48" s="9">
        <v>1152358.68</v>
      </c>
      <c r="Q48" s="9">
        <v>467666.61</v>
      </c>
      <c r="R48" s="9">
        <v>2324837.0699999998</v>
      </c>
      <c r="S48" s="9">
        <v>2478675.2799999998</v>
      </c>
      <c r="T48" s="9">
        <v>9827192.1099999994</v>
      </c>
      <c r="U48" s="9">
        <v>14293782.289999999</v>
      </c>
      <c r="V48" s="9">
        <v>6206501.6699999999</v>
      </c>
      <c r="W48" s="9">
        <v>3134019.05</v>
      </c>
      <c r="X48" s="9">
        <v>8411212.8200000003</v>
      </c>
      <c r="Y48" s="9">
        <v>3193204.28</v>
      </c>
      <c r="Z48" s="9">
        <v>5795078.5</v>
      </c>
      <c r="AA48" s="9">
        <v>37486598.170000002</v>
      </c>
      <c r="AB48" s="9">
        <v>1194293.77</v>
      </c>
      <c r="AC48" s="9">
        <v>1523412.98</v>
      </c>
      <c r="AD48" s="9">
        <v>1661968.09</v>
      </c>
      <c r="AE48" s="9">
        <v>8676217.2799999993</v>
      </c>
      <c r="AF48" s="9">
        <v>3541425.56</v>
      </c>
      <c r="AG48" s="9">
        <v>17910697.609999999</v>
      </c>
      <c r="AH48" s="9">
        <v>19500101.350000001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t="s">
        <v>0</v>
      </c>
      <c r="B49" t="s">
        <v>593</v>
      </c>
      <c r="C49" t="s">
        <v>0</v>
      </c>
      <c r="D49" s="9">
        <v>2106289.86</v>
      </c>
      <c r="E49" s="9">
        <v>1830118</v>
      </c>
      <c r="F49" s="9">
        <v>0</v>
      </c>
      <c r="G49" s="9">
        <v>0</v>
      </c>
      <c r="H49" s="9">
        <v>847992</v>
      </c>
      <c r="I49" s="9">
        <v>5755508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405369</v>
      </c>
      <c r="P49" s="9">
        <v>1932061.95</v>
      </c>
      <c r="Q49" s="9">
        <v>0</v>
      </c>
      <c r="R49" s="9">
        <v>0</v>
      </c>
      <c r="S49" s="9">
        <v>24934979.32</v>
      </c>
      <c r="T49" s="9">
        <v>0</v>
      </c>
      <c r="U49" s="9">
        <v>2877552.68</v>
      </c>
      <c r="V49" s="9">
        <v>0</v>
      </c>
      <c r="W49" s="9">
        <v>5037099.5</v>
      </c>
      <c r="X49" s="9">
        <v>0</v>
      </c>
      <c r="Y49" s="9">
        <v>9581677.25</v>
      </c>
      <c r="Z49" s="9">
        <v>398619</v>
      </c>
      <c r="AA49" s="9">
        <v>9971065.25</v>
      </c>
      <c r="AB49" s="9">
        <v>0</v>
      </c>
      <c r="AC49" s="9">
        <v>0</v>
      </c>
      <c r="AD49" s="9">
        <v>499496</v>
      </c>
      <c r="AE49" s="9">
        <v>912165</v>
      </c>
      <c r="AF49" s="9">
        <v>2615250</v>
      </c>
      <c r="AG49" s="9">
        <v>609901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t="s">
        <v>594</v>
      </c>
      <c r="B50" t="s">
        <v>0</v>
      </c>
      <c r="C50" t="s">
        <v>0</v>
      </c>
      <c r="D50" s="9">
        <v>5000</v>
      </c>
      <c r="E50" s="9">
        <v>0</v>
      </c>
      <c r="F50" s="9">
        <v>0</v>
      </c>
      <c r="G50" s="9">
        <v>40000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20000</v>
      </c>
      <c r="S50" s="9">
        <v>0</v>
      </c>
      <c r="T50" s="9">
        <v>50000</v>
      </c>
      <c r="U50" s="9">
        <v>0</v>
      </c>
      <c r="V50" s="9">
        <v>0</v>
      </c>
      <c r="W50" s="9">
        <v>0</v>
      </c>
      <c r="X50" s="9">
        <v>0</v>
      </c>
      <c r="Y50" s="9">
        <v>50000</v>
      </c>
      <c r="Z50" s="9">
        <v>0</v>
      </c>
      <c r="AA50" s="9">
        <v>50</v>
      </c>
      <c r="AB50" s="9">
        <v>0</v>
      </c>
      <c r="AC50" s="9">
        <v>0</v>
      </c>
      <c r="AD50" s="9">
        <v>35000</v>
      </c>
      <c r="AE50" s="9">
        <v>5000</v>
      </c>
      <c r="AF50" s="9">
        <v>0</v>
      </c>
      <c r="AG50" s="9">
        <v>0</v>
      </c>
      <c r="AH50" s="9">
        <v>30211.42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t="s">
        <v>0</v>
      </c>
      <c r="B52" t="s">
        <v>596</v>
      </c>
      <c r="C52" t="s">
        <v>0</v>
      </c>
      <c r="D52" s="9">
        <v>5000</v>
      </c>
      <c r="E52" s="9">
        <v>0</v>
      </c>
      <c r="F52" s="9">
        <v>0</v>
      </c>
      <c r="G52" s="9">
        <v>40000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20000</v>
      </c>
      <c r="S52" s="9">
        <v>0</v>
      </c>
      <c r="T52" s="9">
        <v>50000</v>
      </c>
      <c r="U52" s="9">
        <v>0</v>
      </c>
      <c r="V52" s="9">
        <v>0</v>
      </c>
      <c r="W52" s="9">
        <v>0</v>
      </c>
      <c r="X52" s="9">
        <v>0</v>
      </c>
      <c r="Y52" s="9">
        <v>50000</v>
      </c>
      <c r="Z52" s="9">
        <v>0</v>
      </c>
      <c r="AA52" s="9">
        <v>50</v>
      </c>
      <c r="AB52" s="9">
        <v>0</v>
      </c>
      <c r="AC52" s="9">
        <v>0</v>
      </c>
      <c r="AD52" s="9">
        <v>35000</v>
      </c>
      <c r="AE52" s="9">
        <v>5000</v>
      </c>
      <c r="AF52" s="9">
        <v>0</v>
      </c>
      <c r="AG52" s="9">
        <v>0</v>
      </c>
      <c r="AH52" s="9">
        <v>30211.42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t="s">
        <v>0</v>
      </c>
      <c r="B53" t="s">
        <v>0</v>
      </c>
      <c r="C53" t="s">
        <v>597</v>
      </c>
      <c r="D53" s="9">
        <v>5000</v>
      </c>
      <c r="E53" s="9">
        <v>0</v>
      </c>
      <c r="F53" s="9">
        <v>0</v>
      </c>
      <c r="G53" s="9">
        <v>40000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20000</v>
      </c>
      <c r="S53" s="9">
        <v>0</v>
      </c>
      <c r="T53" s="9">
        <v>50000</v>
      </c>
      <c r="U53" s="9">
        <v>0</v>
      </c>
      <c r="V53" s="9">
        <v>0</v>
      </c>
      <c r="W53" s="9">
        <v>0</v>
      </c>
      <c r="X53" s="9">
        <v>0</v>
      </c>
      <c r="Y53" s="9">
        <v>50000</v>
      </c>
      <c r="Z53" s="9">
        <v>0</v>
      </c>
      <c r="AA53" s="9">
        <v>0</v>
      </c>
      <c r="AB53" s="9">
        <v>0</v>
      </c>
      <c r="AC53" s="9">
        <v>0</v>
      </c>
      <c r="AD53" s="9">
        <v>35000</v>
      </c>
      <c r="AE53" s="9">
        <v>5000</v>
      </c>
      <c r="AF53" s="9">
        <v>0</v>
      </c>
      <c r="AG53" s="9">
        <v>0</v>
      </c>
      <c r="AH53" s="9">
        <v>30211.42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11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50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11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t="s">
        <v>602</v>
      </c>
      <c r="B58" t="s">
        <v>0</v>
      </c>
      <c r="C58" t="s">
        <v>0</v>
      </c>
      <c r="D58" s="9">
        <v>2847559629.9299998</v>
      </c>
      <c r="E58" s="9">
        <v>3068599051.0100002</v>
      </c>
      <c r="F58" s="9">
        <v>2985729738.5500002</v>
      </c>
      <c r="G58" s="9">
        <v>3093186582.4699998</v>
      </c>
      <c r="H58" s="9">
        <v>3435934324.7600002</v>
      </c>
      <c r="I58" s="9">
        <v>3333948615.5799999</v>
      </c>
      <c r="J58" s="9">
        <v>4237270536.0599999</v>
      </c>
      <c r="K58" s="9">
        <v>2990051052.0799999</v>
      </c>
      <c r="L58" s="9">
        <v>3025377115.1100001</v>
      </c>
      <c r="M58" s="9">
        <v>5713156483.5299997</v>
      </c>
      <c r="N58" s="9">
        <v>3217191795.0999999</v>
      </c>
      <c r="O58" s="9">
        <v>4086145802.3000002</v>
      </c>
      <c r="P58" s="9">
        <v>3034549437.7800002</v>
      </c>
      <c r="Q58" s="9">
        <v>3048239932.0900002</v>
      </c>
      <c r="R58" s="9">
        <v>3190437812.1399999</v>
      </c>
      <c r="S58" s="9">
        <v>3364538552.7600002</v>
      </c>
      <c r="T58" s="9">
        <v>3239757518.6900001</v>
      </c>
      <c r="U58" s="9">
        <v>3139806091.5500002</v>
      </c>
      <c r="V58" s="9">
        <v>3247750051.7800002</v>
      </c>
      <c r="W58" s="9">
        <v>3218166708.9899998</v>
      </c>
      <c r="X58" s="9">
        <v>3336014788.8200002</v>
      </c>
      <c r="Y58" s="9">
        <v>3798591303.1599998</v>
      </c>
      <c r="Z58" s="9">
        <v>3919535539.3299999</v>
      </c>
      <c r="AA58" s="9">
        <v>3885292072.8899999</v>
      </c>
      <c r="AB58" s="9">
        <v>3478025004.0100002</v>
      </c>
      <c r="AC58" s="9">
        <v>3361497769.9200001</v>
      </c>
      <c r="AD58" s="9">
        <v>3090221337.5900002</v>
      </c>
      <c r="AE58" s="9">
        <v>3515151829.1199999</v>
      </c>
      <c r="AF58" s="9">
        <v>3792434187.25</v>
      </c>
      <c r="AG58" s="9">
        <v>3661396207.3899999</v>
      </c>
      <c r="AH58" s="9">
        <v>2778327381.4499998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11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t="s">
        <v>603</v>
      </c>
      <c r="B59" t="s">
        <v>0</v>
      </c>
      <c r="C59" t="s">
        <v>0</v>
      </c>
      <c r="D59" s="9">
        <v>97112723.319999993</v>
      </c>
      <c r="E59" s="9">
        <v>110799146.84999999</v>
      </c>
      <c r="F59" s="9">
        <v>111750591.8</v>
      </c>
      <c r="G59" s="9">
        <v>114617791.26000001</v>
      </c>
      <c r="H59" s="9">
        <v>110802186.12</v>
      </c>
      <c r="I59" s="9">
        <v>111357938.48999999</v>
      </c>
      <c r="J59" s="9">
        <v>116264253.53</v>
      </c>
      <c r="K59" s="9">
        <v>119678619.11</v>
      </c>
      <c r="L59" s="9">
        <v>120429591.92</v>
      </c>
      <c r="M59" s="9">
        <v>115712758.66</v>
      </c>
      <c r="N59" s="9">
        <v>122857730.98</v>
      </c>
      <c r="O59" s="9">
        <v>213977402.59999999</v>
      </c>
      <c r="P59" s="9">
        <v>124296806.05</v>
      </c>
      <c r="Q59" s="9">
        <v>113613391.40000001</v>
      </c>
      <c r="R59" s="9">
        <v>131763225.92</v>
      </c>
      <c r="S59" s="9">
        <v>122927552.45</v>
      </c>
      <c r="T59" s="9">
        <v>116903045.86</v>
      </c>
      <c r="U59" s="9">
        <v>123083638.87</v>
      </c>
      <c r="V59" s="9">
        <v>121260381.16</v>
      </c>
      <c r="W59" s="9">
        <v>117723389.37</v>
      </c>
      <c r="X59" s="9">
        <v>115454164.75</v>
      </c>
      <c r="Y59" s="9">
        <v>134517809.37</v>
      </c>
      <c r="Z59" s="9">
        <v>139633967.08000001</v>
      </c>
      <c r="AA59" s="9">
        <v>200854333.24000001</v>
      </c>
      <c r="AB59" s="9">
        <v>137550720.59</v>
      </c>
      <c r="AC59" s="9">
        <v>138699377.13999999</v>
      </c>
      <c r="AD59" s="9">
        <v>139203486.19</v>
      </c>
      <c r="AE59" s="9">
        <v>137207792.58000001</v>
      </c>
      <c r="AF59" s="9">
        <v>126894885.91</v>
      </c>
      <c r="AG59" s="9">
        <v>131507811.33</v>
      </c>
      <c r="AH59" s="9">
        <v>38178683.960000001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11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t="s">
        <v>0</v>
      </c>
      <c r="B60" t="s">
        <v>604</v>
      </c>
      <c r="C60" t="s">
        <v>0</v>
      </c>
      <c r="D60" s="9">
        <v>97112723.319999993</v>
      </c>
      <c r="E60" s="9">
        <v>110799146.84999999</v>
      </c>
      <c r="F60" s="9">
        <v>111750591.8</v>
      </c>
      <c r="G60" s="9">
        <v>114617791.26000001</v>
      </c>
      <c r="H60" s="9">
        <v>110802186.12</v>
      </c>
      <c r="I60" s="9">
        <v>111357938.48999999</v>
      </c>
      <c r="J60" s="9">
        <v>116264253.53</v>
      </c>
      <c r="K60" s="9">
        <v>119678619.11</v>
      </c>
      <c r="L60" s="9">
        <v>120429591.92</v>
      </c>
      <c r="M60" s="9">
        <v>115712758.66</v>
      </c>
      <c r="N60" s="9">
        <v>122857730.98</v>
      </c>
      <c r="O60" s="9">
        <v>213977402.59999999</v>
      </c>
      <c r="P60" s="9">
        <v>124296806.05</v>
      </c>
      <c r="Q60" s="9">
        <v>113613391.40000001</v>
      </c>
      <c r="R60" s="9">
        <v>131763225.92</v>
      </c>
      <c r="S60" s="9">
        <v>122927552.45</v>
      </c>
      <c r="T60" s="9">
        <v>116903045.86</v>
      </c>
      <c r="U60" s="9">
        <v>123083638.87</v>
      </c>
      <c r="V60" s="9">
        <v>121260381.16</v>
      </c>
      <c r="W60" s="9">
        <v>117723389.37</v>
      </c>
      <c r="X60" s="9">
        <v>115454164.75</v>
      </c>
      <c r="Y60" s="9">
        <v>134517809.37</v>
      </c>
      <c r="Z60" s="9">
        <v>139633967.08000001</v>
      </c>
      <c r="AA60" s="9">
        <v>200854333.24000001</v>
      </c>
      <c r="AB60" s="9">
        <v>137550720.59</v>
      </c>
      <c r="AC60" s="9">
        <v>138699377.13999999</v>
      </c>
      <c r="AD60" s="9">
        <v>139203486.19</v>
      </c>
      <c r="AE60" s="9">
        <v>137207792.58000001</v>
      </c>
      <c r="AF60" s="9">
        <v>126894885.91</v>
      </c>
      <c r="AG60" s="9">
        <v>131507811.33</v>
      </c>
      <c r="AH60" s="9">
        <v>38178683.960000001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11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11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t="s">
        <v>606</v>
      </c>
      <c r="B62" t="s">
        <v>0</v>
      </c>
      <c r="C62" t="s">
        <v>0</v>
      </c>
      <c r="D62" s="9">
        <v>2944672353.25</v>
      </c>
      <c r="E62" s="9">
        <v>3179398197.8600001</v>
      </c>
      <c r="F62" s="9">
        <v>3097480330.3499999</v>
      </c>
      <c r="G62" s="9">
        <v>3207804373.73</v>
      </c>
      <c r="H62" s="9">
        <v>3546736510.8800001</v>
      </c>
      <c r="I62" s="9">
        <v>3445306554.0700002</v>
      </c>
      <c r="J62" s="9">
        <v>4353534789.5900002</v>
      </c>
      <c r="K62" s="9">
        <v>3109729671.1900001</v>
      </c>
      <c r="L62" s="9">
        <v>3145806707.0300002</v>
      </c>
      <c r="M62" s="9">
        <v>5828869242.1899996</v>
      </c>
      <c r="N62" s="9">
        <v>3340049526.0799999</v>
      </c>
      <c r="O62" s="9">
        <v>4300123204.8999996</v>
      </c>
      <c r="P62" s="9">
        <v>3158846243.8299999</v>
      </c>
      <c r="Q62" s="9">
        <v>3161853323.4899998</v>
      </c>
      <c r="R62" s="9">
        <v>3322201038.0599999</v>
      </c>
      <c r="S62" s="9">
        <v>3487466105.21</v>
      </c>
      <c r="T62" s="9">
        <v>3356660564.5500002</v>
      </c>
      <c r="U62" s="9">
        <v>3262889730.4200001</v>
      </c>
      <c r="V62" s="9">
        <v>3369010432.9400001</v>
      </c>
      <c r="W62" s="9">
        <v>3335890098.3600001</v>
      </c>
      <c r="X62" s="9">
        <v>3451468953.5700002</v>
      </c>
      <c r="Y62" s="9">
        <v>3933109112.5300002</v>
      </c>
      <c r="Z62" s="9">
        <v>4059169506.4099998</v>
      </c>
      <c r="AA62" s="9">
        <v>4086146406.1300001</v>
      </c>
      <c r="AB62" s="9">
        <v>3615575724.5999999</v>
      </c>
      <c r="AC62" s="9">
        <v>3500197147.0599999</v>
      </c>
      <c r="AD62" s="9">
        <v>3229427913.9099998</v>
      </c>
      <c r="AE62" s="9">
        <v>3652359621.6999998</v>
      </c>
      <c r="AF62" s="9">
        <v>3919329073.1599998</v>
      </c>
      <c r="AG62" s="9">
        <v>3792904018.7199998</v>
      </c>
      <c r="AH62" s="9">
        <v>2816507638.8699999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11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t="s">
        <v>612</v>
      </c>
      <c r="B63" t="s">
        <v>0</v>
      </c>
      <c r="C63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9">
        <v>4102698297.7199998</v>
      </c>
      <c r="K63" s="9">
        <v>2859544442.0799999</v>
      </c>
      <c r="L63" s="9">
        <v>2891344567.5</v>
      </c>
      <c r="M63" s="9">
        <v>3098584551.7399998</v>
      </c>
      <c r="N63" s="9">
        <v>3063440287.79</v>
      </c>
      <c r="O63" s="9">
        <v>3274221159.8400002</v>
      </c>
      <c r="P63" s="9">
        <v>2901304768.6300001</v>
      </c>
      <c r="Q63" s="9">
        <v>2915375378.4000001</v>
      </c>
      <c r="R63" s="9">
        <v>3054741894.6399999</v>
      </c>
      <c r="S63" s="9">
        <v>3201771691.8899999</v>
      </c>
      <c r="T63" s="9">
        <v>3079470281.02</v>
      </c>
      <c r="U63" s="9">
        <v>2974059131.3800001</v>
      </c>
      <c r="V63" s="9">
        <v>3098410551.8600001</v>
      </c>
      <c r="W63" s="9">
        <v>3068000923.02</v>
      </c>
      <c r="X63" s="9">
        <v>3190626981.0799999</v>
      </c>
      <c r="Y63" s="9">
        <v>3628394123.96</v>
      </c>
      <c r="Z63" s="9">
        <v>3734729127.46</v>
      </c>
      <c r="AA63" s="9">
        <v>3560244022.0100002</v>
      </c>
      <c r="AB63" s="9">
        <v>3244267366.0999999</v>
      </c>
      <c r="AC63" s="9">
        <v>3194053860.8800001</v>
      </c>
      <c r="AD63" s="9">
        <v>2925237849.8099999</v>
      </c>
      <c r="AE63" s="9">
        <v>3347740718.0100002</v>
      </c>
      <c r="AF63" s="9">
        <v>3634893744.9099998</v>
      </c>
      <c r="AG63" s="9">
        <v>3483915546.6900001</v>
      </c>
      <c r="AH63" s="9">
        <v>2644761053.5799999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t="s">
        <v>613</v>
      </c>
      <c r="B64" t="s">
        <v>0</v>
      </c>
      <c r="C64" t="s">
        <v>0</v>
      </c>
      <c r="D64" s="8">
        <v>2217584511.25</v>
      </c>
      <c r="E64" s="8">
        <v>2274420932.6700001</v>
      </c>
      <c r="F64" s="8">
        <v>2191473321.4699998</v>
      </c>
      <c r="G64" s="8">
        <v>2338832935.7600002</v>
      </c>
      <c r="H64" s="8">
        <v>2418429866.8400002</v>
      </c>
      <c r="I64" s="8">
        <v>2411382081.2199998</v>
      </c>
      <c r="J64" s="8">
        <v>2265025991.6199999</v>
      </c>
      <c r="K64" s="8">
        <v>2178341789.0900002</v>
      </c>
      <c r="L64" s="8">
        <v>2198782734.6700001</v>
      </c>
      <c r="M64" s="8">
        <v>2212290671.4499998</v>
      </c>
      <c r="N64" s="8">
        <v>2301884956.8400002</v>
      </c>
      <c r="O64" s="8">
        <v>2489838469.6900001</v>
      </c>
      <c r="P64" s="8">
        <v>2239047089.46</v>
      </c>
      <c r="Q64" s="8">
        <v>2296924830.1500001</v>
      </c>
      <c r="R64" s="8">
        <v>2091252242.4400001</v>
      </c>
      <c r="S64" s="8">
        <v>2301754799.9499998</v>
      </c>
      <c r="T64" s="8">
        <v>2347150533.54</v>
      </c>
      <c r="U64" s="8">
        <v>2360788034.79</v>
      </c>
      <c r="V64" s="8">
        <v>2315944593.79</v>
      </c>
      <c r="W64" s="8">
        <v>2438519516.1500001</v>
      </c>
      <c r="X64" s="8">
        <v>2530356837.3699999</v>
      </c>
      <c r="Y64" s="8">
        <v>2845222775.1199999</v>
      </c>
      <c r="Z64" s="8">
        <v>2919102721.6199999</v>
      </c>
      <c r="AA64" s="8">
        <v>2847813059.23</v>
      </c>
      <c r="AB64" s="8">
        <v>2599944764.3699999</v>
      </c>
      <c r="AC64" s="8">
        <v>2574784631.2600002</v>
      </c>
      <c r="AD64" s="8">
        <v>2259693588.3099999</v>
      </c>
      <c r="AE64" s="8">
        <v>2612584372.29</v>
      </c>
      <c r="AF64" s="8">
        <v>2633975285.8000002</v>
      </c>
      <c r="AG64" s="8">
        <v>2825457145.7800002</v>
      </c>
      <c r="AH64" s="8">
        <v>2153676617.9200001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</row>
    <row r="65" spans="1:120" x14ac:dyDescent="0.25">
      <c r="A65" t="s">
        <v>0</v>
      </c>
      <c r="B65" t="s">
        <v>0</v>
      </c>
      <c r="C65" t="s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</row>
    <row r="66" spans="1:120" x14ac:dyDescent="0.25">
      <c r="AB66" s="9"/>
    </row>
    <row r="67" spans="1:120" x14ac:dyDescent="0.25">
      <c r="AB67" s="9"/>
    </row>
    <row r="68" spans="1:120" x14ac:dyDescent="0.25">
      <c r="AB68" s="9"/>
    </row>
    <row r="69" spans="1:120" x14ac:dyDescent="0.25">
      <c r="AB69" s="9"/>
    </row>
    <row r="70" spans="1:120" x14ac:dyDescent="0.25">
      <c r="AB70" s="9"/>
    </row>
    <row r="71" spans="1:120" x14ac:dyDescent="0.25">
      <c r="AB71" s="9"/>
    </row>
    <row r="72" spans="1:120" x14ac:dyDescent="0.25">
      <c r="AB72" s="9"/>
    </row>
    <row r="73" spans="1:120" x14ac:dyDescent="0.25">
      <c r="AB73" s="9"/>
    </row>
    <row r="74" spans="1:120" x14ac:dyDescent="0.25">
      <c r="AB74" s="9"/>
    </row>
    <row r="75" spans="1:120" x14ac:dyDescent="0.25">
      <c r="AB75" s="9"/>
    </row>
    <row r="76" spans="1:120" x14ac:dyDescent="0.25">
      <c r="AB76" s="9"/>
    </row>
    <row r="77" spans="1:120" x14ac:dyDescent="0.25">
      <c r="AB77" s="9"/>
    </row>
    <row r="78" spans="1:120" x14ac:dyDescent="0.25">
      <c r="AB78" s="9"/>
    </row>
    <row r="79" spans="1:120" x14ac:dyDescent="0.25">
      <c r="AB79" s="9"/>
    </row>
    <row r="80" spans="1:120" x14ac:dyDescent="0.25">
      <c r="AB80" s="9"/>
    </row>
    <row r="81" spans="28:28" x14ac:dyDescent="0.25">
      <c r="AB81" s="9"/>
    </row>
    <row r="82" spans="28:28" x14ac:dyDescent="0.25">
      <c r="AB82" s="9"/>
    </row>
    <row r="83" spans="28:28" x14ac:dyDescent="0.25">
      <c r="AB83" s="9"/>
    </row>
    <row r="84" spans="28:28" x14ac:dyDescent="0.25">
      <c r="AB84" s="9"/>
    </row>
    <row r="85" spans="28:28" x14ac:dyDescent="0.25">
      <c r="AB85" s="9"/>
    </row>
    <row r="86" spans="28:28" x14ac:dyDescent="0.25">
      <c r="AB86" s="9"/>
    </row>
    <row r="87" spans="28:28" x14ac:dyDescent="0.25">
      <c r="AB87" s="9"/>
    </row>
    <row r="88" spans="28:28" x14ac:dyDescent="0.25">
      <c r="AB88" s="9"/>
    </row>
    <row r="89" spans="28:28" x14ac:dyDescent="0.25">
      <c r="AB89" s="9"/>
    </row>
    <row r="90" spans="28:28" x14ac:dyDescent="0.25">
      <c r="AB90" s="9"/>
    </row>
    <row r="91" spans="28:28" x14ac:dyDescent="0.25">
      <c r="AB91" s="9"/>
    </row>
    <row r="92" spans="28:28" x14ac:dyDescent="0.25">
      <c r="AB92" s="9"/>
    </row>
    <row r="93" spans="28:28" x14ac:dyDescent="0.25">
      <c r="AB93" s="9"/>
    </row>
    <row r="94" spans="28:28" x14ac:dyDescent="0.25">
      <c r="AB94" s="9"/>
    </row>
    <row r="95" spans="28:28" x14ac:dyDescent="0.25">
      <c r="AB95" s="9"/>
    </row>
    <row r="96" spans="28:28" x14ac:dyDescent="0.25">
      <c r="AB96" s="9"/>
    </row>
    <row r="97" spans="28:28" x14ac:dyDescent="0.25">
      <c r="AB97" s="9"/>
    </row>
    <row r="98" spans="28:28" x14ac:dyDescent="0.25">
      <c r="AB98" s="9"/>
    </row>
    <row r="99" spans="28:28" x14ac:dyDescent="0.25">
      <c r="AB99" s="9"/>
    </row>
    <row r="100" spans="28:28" x14ac:dyDescent="0.25">
      <c r="AB100" s="9"/>
    </row>
    <row r="101" spans="28:28" x14ac:dyDescent="0.25">
      <c r="AB101" s="9"/>
    </row>
    <row r="102" spans="28:28" x14ac:dyDescent="0.25">
      <c r="AB102" s="9"/>
    </row>
    <row r="103" spans="28:28" x14ac:dyDescent="0.25">
      <c r="AB103" s="9"/>
    </row>
    <row r="104" spans="28:28" x14ac:dyDescent="0.25">
      <c r="AB104" s="9"/>
    </row>
    <row r="105" spans="28:28" x14ac:dyDescent="0.25">
      <c r="AB105" s="9"/>
    </row>
    <row r="106" spans="28:28" x14ac:dyDescent="0.25">
      <c r="AB106" s="9"/>
    </row>
    <row r="107" spans="28:28" x14ac:dyDescent="0.25">
      <c r="AB107" s="9"/>
    </row>
    <row r="108" spans="28:28" x14ac:dyDescent="0.25">
      <c r="AB108" s="9"/>
    </row>
    <row r="109" spans="28:28" x14ac:dyDescent="0.25">
      <c r="AB109" s="9"/>
    </row>
    <row r="110" spans="28:28" x14ac:dyDescent="0.25">
      <c r="AB110" s="9"/>
    </row>
    <row r="111" spans="28:28" x14ac:dyDescent="0.25">
      <c r="AB111" s="9"/>
    </row>
    <row r="112" spans="28:28" x14ac:dyDescent="0.25">
      <c r="AB112" s="9"/>
    </row>
    <row r="113" spans="28:28" x14ac:dyDescent="0.25">
      <c r="AB113" s="9"/>
    </row>
    <row r="114" spans="28:28" x14ac:dyDescent="0.25">
      <c r="AB114" s="9"/>
    </row>
    <row r="115" spans="28:28" x14ac:dyDescent="0.25">
      <c r="AB115" s="9"/>
    </row>
    <row r="116" spans="28:28" x14ac:dyDescent="0.25">
      <c r="AB116" s="9"/>
    </row>
    <row r="117" spans="28:28" x14ac:dyDescent="0.25">
      <c r="AB117" s="9"/>
    </row>
    <row r="118" spans="28:28" x14ac:dyDescent="0.25">
      <c r="AB118" s="9"/>
    </row>
    <row r="119" spans="28:28" x14ac:dyDescent="0.25">
      <c r="AB119" s="9"/>
    </row>
    <row r="120" spans="28:28" x14ac:dyDescent="0.25">
      <c r="AB120" s="9"/>
    </row>
    <row r="121" spans="28:28" x14ac:dyDescent="0.25">
      <c r="AB121" s="9"/>
    </row>
    <row r="122" spans="28:28" x14ac:dyDescent="0.25">
      <c r="AB122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D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6" t="s">
        <v>44</v>
      </c>
      <c r="E3" s="186"/>
      <c r="F3" s="186"/>
      <c r="G3" s="186"/>
      <c r="H3" s="186"/>
      <c r="I3" s="186"/>
      <c r="J3" s="186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4" t="s">
        <v>3</v>
      </c>
      <c r="F4" s="184"/>
      <c r="G4" s="184"/>
      <c r="H4" s="184"/>
      <c r="I4" s="184"/>
      <c r="J4" s="184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3" t="s">
        <v>4</v>
      </c>
      <c r="G5" s="183"/>
      <c r="H5" s="183"/>
      <c r="I5" s="183"/>
      <c r="J5" s="183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3" t="s">
        <v>48</v>
      </c>
      <c r="H6" s="183"/>
      <c r="I6" s="183"/>
      <c r="J6" s="183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3" t="s">
        <v>64</v>
      </c>
      <c r="H12" s="183"/>
      <c r="I12" s="183"/>
      <c r="J12" s="183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3" t="s">
        <v>5</v>
      </c>
      <c r="G15" s="183"/>
      <c r="H15" s="183"/>
      <c r="I15" s="183"/>
      <c r="J15" s="183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3" t="s">
        <v>74</v>
      </c>
      <c r="G16" s="183"/>
      <c r="H16" s="183"/>
      <c r="I16" s="183"/>
      <c r="J16" s="183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3" t="s">
        <v>8</v>
      </c>
      <c r="G19" s="183"/>
      <c r="H19" s="183"/>
      <c r="I19" s="183"/>
      <c r="J19" s="183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3" t="s">
        <v>9</v>
      </c>
      <c r="G22" s="183"/>
      <c r="H22" s="183"/>
      <c r="I22" s="183"/>
      <c r="J22" s="183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3" t="s">
        <v>82</v>
      </c>
      <c r="H23" s="183"/>
      <c r="I23" s="183"/>
      <c r="J23" s="183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85" t="s">
        <v>87</v>
      </c>
      <c r="H26" s="185"/>
      <c r="I26" s="185"/>
      <c r="J26" s="185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3" t="s">
        <v>96</v>
      </c>
      <c r="H29" s="183"/>
      <c r="I29" s="183"/>
      <c r="J29" s="183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3" t="s">
        <v>10</v>
      </c>
      <c r="G30" s="183"/>
      <c r="H30" s="183"/>
      <c r="I30" s="183"/>
      <c r="J30" s="183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3" t="s">
        <v>106</v>
      </c>
      <c r="G35" s="183"/>
      <c r="H35" s="183"/>
      <c r="I35" s="183"/>
      <c r="J35" s="183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4" t="s">
        <v>11</v>
      </c>
      <c r="F36" s="184"/>
      <c r="G36" s="184"/>
      <c r="H36" s="184"/>
      <c r="I36" s="184"/>
      <c r="J36" s="184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3" t="s">
        <v>13</v>
      </c>
      <c r="G37" s="183"/>
      <c r="H37" s="183"/>
      <c r="I37" s="183"/>
      <c r="J37" s="183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3" t="s">
        <v>133</v>
      </c>
      <c r="G38" s="183"/>
      <c r="H38" s="183"/>
      <c r="I38" s="183"/>
      <c r="J38" s="183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3" t="s">
        <v>15</v>
      </c>
      <c r="G39" s="183"/>
      <c r="H39" s="183"/>
      <c r="I39" s="183"/>
      <c r="J39" s="183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3" t="s">
        <v>16</v>
      </c>
      <c r="G40" s="183"/>
      <c r="H40" s="183"/>
      <c r="I40" s="183"/>
      <c r="J40" s="183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4" t="s">
        <v>137</v>
      </c>
      <c r="F41" s="184"/>
      <c r="G41" s="184"/>
      <c r="H41" s="184"/>
      <c r="I41" s="184"/>
      <c r="J41" s="184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82" t="s">
        <v>152</v>
      </c>
      <c r="E42" s="182"/>
      <c r="F42" s="182"/>
      <c r="G42" s="182"/>
      <c r="H42" s="182"/>
      <c r="I42" s="182"/>
      <c r="J42" s="182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81" t="s">
        <v>314</v>
      </c>
      <c r="E43" s="181"/>
      <c r="F43" s="181"/>
      <c r="G43" s="181"/>
      <c r="H43" s="181"/>
      <c r="I43" s="181"/>
      <c r="J43" s="181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81" t="s">
        <v>531</v>
      </c>
      <c r="E44" s="181"/>
      <c r="F44" s="181"/>
      <c r="G44" s="181"/>
      <c r="H44" s="181"/>
      <c r="I44" s="181"/>
      <c r="J44" s="181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  <mergeCell ref="G26:J26"/>
    <mergeCell ref="G29:J29"/>
    <mergeCell ref="F30:J30"/>
    <mergeCell ref="F35:J35"/>
    <mergeCell ref="E36:J36"/>
    <mergeCell ref="D43:J43"/>
    <mergeCell ref="D44:J44"/>
    <mergeCell ref="D42:J42"/>
    <mergeCell ref="F37:J37"/>
    <mergeCell ref="F38:J38"/>
    <mergeCell ref="F39:J39"/>
    <mergeCell ref="F40:J40"/>
    <mergeCell ref="E41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M I A A B Q S w M E F A A C A A g A c k 7 +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H J O /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T v 5 Y 7 G k t K 2 w F A A D Q F A A A E w A c A E Z v c m 1 1 b G F z L 1 N l Y 3 R p b 2 4 x L m 0 g o h g A K K A U A A A A A A A A A A A A A A A A A A A A A A A A A A A A 1 Z f v b t s 2 E M A / N 0 D f g W C A w g Y U y 7 L + p G n r D m 6 S b g P S N k s 8 t I A R D L R M 2 0 R l U S A p J 1 m Q 5 9 m D 7 M V 2 l G R b t n P O A m T Y p g + 2 y O M d 7 3 4 8 k i f N Y y N k S i 7 L f + / t y 7 2 X e 3 r K F B + R T 9 w w / Z v i L B G / s 5 E k X Z J w s 0 f g O W c T N u O p q f f Z x 3 W J S E U s J D H y O 0 + X / b l K Y C S d G p O 9 c d 2 h b I n U K N a a S M E 0 / M 5 b Q + U O R a a u t Z v I i U z h N 5 1 Q Z 6 k / l K N b a + A d M 0 b p 9 8 v + o k 1 S 8 K V L a c a 0 v p Z q R C k x t 5 n t 0 U Y J s E P f f 7 z o f T r d / + H D l 3 e u 1 U A M x I m A m P q g u 2 2 C u I g S y 8 3 0 g e G Z 1 F o M R S K M 4 N o K e H y a G q 4 y J T R 3 o H V 2 0 j u 3 / 1 9 F 2 j u x L 5 e 9 8 w s f f F 0 b u d P f X H P 1 G V 4 f C F h x b c Z 5 c m C 2 D L g l w h r c S 5 m r m P f t g g H j b 7 O k 1 W f D h O v G V z 5 s H U v w J T W 6 A U v o D H 7 i b M S V h m G D f d q L Y 5 6 Z g z O W T n I 2 4 b R L o f X h g j r 7 t N I 6 K F h 2 K c u y R M T M J p h 7 M 0 v o l V M N A E N 9 f m N a f f l B p E z d N u x C N 6 + a z Z V 3 4 A t P G I G R N T / v 2 v e D u D R x t R p q n / 1 F k l 1 f X x P N M h L L m W v z C t K L 2 u k K c 1 a / P r I F I 1 v 1 k R t W C 2 a g v d O 6 N V o M f E D Z A + V C t h i 0 5 f b x F D j C p i u Q l Y 4 m v N V X L N V j q W b H M s l n q R X q R m H Q u b u j p w m 3 u / C N Z U i d I g m I g f d 7 h 9 z R H o w S w 9 z w N z Z d d o h t / 5 r 4 v o Z / z h K p F r m x 4 W V J c c 0 J C O v F C z g F x m J W H Q F l u z o V 8 s S I G Y O W N i y N B a s d H O X q / r y Q 7 M j E n c c I B D K 4 g B U 2 Y s 7 P m Z m S L l 2 c L I r d J m I y N e 7 c c 0 c y z q 3 X 2 v U O g 6 A d + U e u j q d 8 l M N s Y K L K 8 + 4 A Q v 5 2 A D v z 4 M w e S w U H 2 l 0 x u b p q O i T N k 8 Q h U d h u e 9 A i G / v q X 4 j o y D v 0 g r D z / B H B Y t 9 k L B 3 Z B L B h r P K 0 7 C / e y 0 x t b E T v E F q q 2 N w T I / i j V V p S m 9 7 M 5 i 8 c X 8 z k 1 l u a Z y N m + I g W q V p O U S q V 7 w v V s r U y U L Z X Z s r 2 0 l g t r / f p B Z / J O U R S + q t X s Z S C q r u x F b N z 9 x Q n 1 u f 8 U c k 8 A 0 s X 8 r o 2 Y d H b 2 P b I x l 6 c 7 5 b C H f 3 V b h 4 J v Z z F U 3 I m t G l 9 Y j e N w Q K P X b m H N / G W a Q + P d s 1 F Z + F A z V j p h l c c B 1 t m 7 Z F Q D q g d c N V 5 s L X 5 t 3 b / C T N 2 m x z r e e u k S u d / c q N Q 8 m o Z z S t C X c U z q a A / f N 0 5 A m O r P d O D O 1 4 q K I L s D d a l v V S m t z N Z p F h 5 C X a p Z e 7 G e g 5 d j 2 + w w Q l P x E z A J d + l b 0 G j w t f 1 O m 2 H n K a x H M E t 3 i 3 2 n 0 N + y a X h l + Y 2 4 d 3 V a + u z T P l V c / M S / 4 8 A P O o c B v 8 3 g M + T g 3 / z r l m C C k M L f c l p R 1 H 1 r J z C J 2 O q c a r u c l u o j 8 e 2 a y k 7 K 7 v W v w n s A 8 W j 9 5 Q P g P G Y r t d H t i 4 s L G z 0 l 2 s G 8 3 4 p 5 i 2 K y Y 9 K z r Z q V 2 + j e N 1 J b m d 5 6 t n 6 d O m E S H F / 6 m h c 1 x 6 B F b M X e 3 u V 3 i r n y r j 2 6 Z l I p 0 y T c y j k Y 5 E x o U l x y I o R q 9 0 Y l 9 9 F 1 l h + h D l e c 6 F 9 D O X t n 3 + w Z C q t C V k o y p p i 0 W d 4 h a K x e z r I z G p 8 L 0 k u Y 5 Y w y F G j 8 u W + 2 a n u b b i L O u d 0 l u b 6 I p O k l 0 C + w v f m I 1 X w I 5 P b + r j T 7 n T a 3 q K 2 T f P Z k K u i o i g E H U z g Y 4 I A E 4 S Y I M I E h 5 j g N S Y 4 Q g R e G x N g k X t I 5 D 7 G y s d Y + R g r H 2 P l Y 6 x 8 j J W P s f I x V j 7 G y s d Y + R g r H 2 M V Y K w C j F W A s Q o w V g H G K s B Y B R i r A G M V Y K w C j F W A s Q o w V i H G K s R Y h R i r E G M V Y q x C j F W I s Q o x V i H G K s R Y h R i r E G M V Y a w i j F W E s Y o w V h H G K s J Y R R i r C G M V Y a w i j F W E s Y q 2 W N 0 3 F / f n 5 p X x 9 i 9 Q S w E C L Q A U A A I A C A B y T v 5 Y z Y V g 2 q U A A A D 2 A A A A E g A A A A A A A A A A A A A A A A A A A A A A Q 2 9 u Z m l n L 1 B h Y 2 t h Z 2 U u e G 1 s U E s B A i 0 A F A A C A A g A c k 7 + W A / K 6 a u k A A A A 6 Q A A A B M A A A A A A A A A A A A A A A A A 8 Q A A A F t D b 2 5 0 Z W 5 0 X 1 R 5 c G V z X S 5 4 b W x Q S w E C L Q A U A A I A C A B y T v 5 Y 7 G k t K 2 w F A A D Q F A A A E w A A A A A A A A A A A A A A A A D i A Q A A R m 9 y b X V s Y X M v U 2 V j d G l v b j E u b V B L B Q Y A A A A A A w A D A M I A A A C b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U g A A A A A A A M N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l d G F z X 3 J l Y W x p e m F k b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4 z I i A v P j x F b n R y e S B U e X B l P S J R d W V y e U l E I i B W Y W x 1 Z T 0 i c z F h O D Q 2 N T E z L T Q x N z E t N G N m M C 1 h Y 2 Y 4 L T A x M D A z N T Q 5 N T l i O S I g L z 4 8 R W 5 0 c n k g V H l w Z T 0 i T G 9 h Z G V k V G 9 B b m F s e X N p c 1 N l c n Z p Y 2 V z I i B W Y W x 1 Z T 0 i b D A i I C 8 + P E V u d H J 5 I F R 5 c G U 9 I k Z p b G x M Y X N 0 V X B k Y X R l Z C I g V m F s d W U 9 I m Q y M D I 0 L T A 3 L T M w V D E y O j U x O j M 3 L j k 1 M T Q 0 N T Z a I i A v P j x F b n R y e S B U e X B l P S J G a W x s R X J y b 3 J D b 3 V u d C I g V m F s d W U 9 I m w w I i A v P j x F b n R y e S B U e X B l P S J G a W x s Q 2 9 s d W 1 u V H l w Z X M i I F Z h b H V l P S J z Q m d Z R 0 J R V U Z C U V V G Q l F V R k J R V U Z C U V V G Q l F V R k J R V U Z C U V V G Q l F V R k J R V U Z C U V V G Q l F V R k J R V U Z C U V V G Q l F V R k J R V U Z C U V V G Q l F V R k J R V U Z C U V V G Q m d Z R 0 J n W U d C Z 1 l H Q m d Z R 0 J n W U d C Z 1 l H Q m d Z R 0 J n W U d C Z 1 l H Q m d Z R 0 J n W U d C Z 1 l H Q m d Z R 0 J n W U d C Z 1 l H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1 J F Q 0 V J V E F T J n F 1 b 3 Q 7 L C Z x d W 9 0 O 0 N v b H V t b j E m c X V v d D s s J n F 1 b 3 Q 7 X z E m c X V v d D s s J n F 1 b 3 Q 7 M j A y M j A x J n F 1 b 3 Q 7 L C Z x d W 9 0 O z I w M j I w M i Z x d W 9 0 O y w m c X V v d D s y M D I y M D M m c X V v d D s s J n F 1 b 3 Q 7 M j A y M j A 0 J n F 1 b 3 Q 7 L C Z x d W 9 0 O z I w M j I w N S Z x d W 9 0 O y w m c X V v d D s y M D I y M D Y m c X V v d D s s J n F 1 b 3 Q 7 M j A y M j A 3 J n F 1 b 3 Q 7 L C Z x d W 9 0 O z I w M j I w O C Z x d W 9 0 O y w m c X V v d D s y M D I y M D k m c X V v d D s s J n F 1 b 3 Q 7 M j A y M j E w J n F 1 b 3 Q 7 L C Z x d W 9 0 O z I w M j I x M S Z x d W 9 0 O y w m c X V v d D s y M D I y M T I m c X V v d D s s J n F 1 b 3 Q 7 M j A y M z A x J n F 1 b 3 Q 7 L C Z x d W 9 0 O z I w M j M w M i Z x d W 9 0 O y w m c X V v d D s y M D I z M D M m c X V v d D s s J n F 1 b 3 Q 7 M j A y M z A 0 J n F 1 b 3 Q 7 L C Z x d W 9 0 O z I w M j M w N S Z x d W 9 0 O y w m c X V v d D s y M D I z M D Y m c X V v d D s s J n F 1 b 3 Q 7 M j A y M z A 3 J n F 1 b 3 Q 7 L C Z x d W 9 0 O z I w M j M w O C Z x d W 9 0 O y w m c X V v d D s y M D I z M D k m c X V v d D s s J n F 1 b 3 Q 7 M j A y M z E w J n F 1 b 3 Q 7 L C Z x d W 9 0 O z I w M j M x M S Z x d W 9 0 O y w m c X V v d D s y M D I z M T I m c X V v d D s s J n F 1 b 3 Q 7 M j A y N D A x J n F 1 b 3 Q 7 L C Z x d W 9 0 O z I w M j Q w M i Z x d W 9 0 O y w m c X V v d D s y M D I 0 M D M m c X V v d D s s J n F 1 b 3 Q 7 M j A y N D A 0 J n F 1 b 3 Q 7 L C Z x d W 9 0 O z I w M j Q w N S Z x d W 9 0 O y w m c X V v d D s y M D I 0 M D Y m c X V v d D s s J n F 1 b 3 Q 7 M j A y N D A 3 J n F 1 b 3 Q 7 L C Z x d W 9 0 O z I w M j Q w O C Z x d W 9 0 O y w m c X V v d D s y M D I 0 M D k m c X V v d D s s J n F 1 b 3 Q 7 M j A y N D E w J n F 1 b 3 Q 7 L C Z x d W 9 0 O z I w M j Q x M S Z x d W 9 0 O y w m c X V v d D s y M D I 0 M T I m c X V v d D s s J n F 1 b 3 Q 7 M j A y N T A x J n F 1 b 3 Q 7 L C Z x d W 9 0 O z I w M j U w M i Z x d W 9 0 O y w m c X V v d D s y M D I 1 M D M m c X V v d D s s J n F 1 b 3 Q 7 M j A y N T A 0 J n F 1 b 3 Q 7 L C Z x d W 9 0 O z I w M j U w N S Z x d W 9 0 O y w m c X V v d D s y M D I 1 M D Y m c X V v d D s s J n F 1 b 3 Q 7 M j A y N T A 3 J n F 1 b 3 Q 7 L C Z x d W 9 0 O z I w M j U w O C Z x d W 9 0 O y w m c X V v d D s y M D I 1 M D k m c X V v d D s s J n F 1 b 3 Q 7 M j A y N T E w J n F 1 b 3 Q 7 L C Z x d W 9 0 O z I w M j U x M S Z x d W 9 0 O y w m c X V v d D s y M D I 1 M T I m c X V v d D s s J n F 1 b 3 Q 7 M j A y N j A x J n F 1 b 3 Q 7 L C Z x d W 9 0 O z I w M j Y w M i Z x d W 9 0 O y w m c X V v d D s y M D I 2 M D M m c X V v d D s s J n F 1 b 3 Q 7 M j A y N j A 0 J n F 1 b 3 Q 7 L C Z x d W 9 0 O z I w M j Y w N S Z x d W 9 0 O y w m c X V v d D s y M D I 2 M D Y m c X V v d D s s J n F 1 b 3 Q 7 M j A y N j A 3 J n F 1 b 3 Q 7 L C Z x d W 9 0 O z I w M j Y w O C Z x d W 9 0 O y w m c X V v d D s y M D I 2 M D k m c X V v d D s s J n F 1 b 3 Q 7 M j A y N j E w J n F 1 b 3 Q 7 L C Z x d W 9 0 O z I w M j Y x M S Z x d W 9 0 O y w m c X V v d D s y M D I 2 M T I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X S I g L z 4 8 R W 5 0 c n k g V H l w Z T 0 i R m l s b E N v d W 5 0 I i B W Y W x 1 Z T 0 i b D Y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X N f c m V h b G l 6 Y W R v L 0 F 1 d G 9 S Z W 1 v d m V k Q 2 9 s d W 1 u c z E u e 1 J F Q 0 V J V E F T L D B 9 J n F 1 b 3 Q 7 L C Z x d W 9 0 O 1 N l Y 3 R p b 2 4 x L 0 1 l d G F z X 3 J l Y W x p e m F k b y 9 B d X R v U m V t b 3 Z l Z E N v b H V t b n M x L n t D b 2 x 1 b W 4 x L D F 9 J n F 1 b 3 Q 7 L C Z x d W 9 0 O 1 N l Y 3 R p b 2 4 x L 0 1 l d G F z X 3 J l Y W x p e m F k b y 9 B d X R v U m V t b 3 Z l Z E N v b H V t b n M x L n t f M S w y f S Z x d W 9 0 O y w m c X V v d D t T Z W N 0 a W 9 u M S 9 N Z X R h c 1 9 y Z W F s a X p h Z G 8 v Q X V 0 b 1 J l b W 9 2 Z W R D b 2 x 1 b W 5 z M S 5 7 M j A y M j A x L D N 9 J n F 1 b 3 Q 7 L C Z x d W 9 0 O 1 N l Y 3 R p b 2 4 x L 0 1 l d G F z X 3 J l Y W x p e m F k b y 9 B d X R v U m V t b 3 Z l Z E N v b H V t b n M x L n s y M D I y M D I s N H 0 m c X V v d D s s J n F 1 b 3 Q 7 U 2 V j d G l v b j E v T W V 0 Y X N f c m V h b G l 6 Y W R v L 0 F 1 d G 9 S Z W 1 v d m V k Q 2 9 s d W 1 u c z E u e z I w M j I w M y w 1 f S Z x d W 9 0 O y w m c X V v d D t T Z W N 0 a W 9 u M S 9 N Z X R h c 1 9 y Z W F s a X p h Z G 8 v Q X V 0 b 1 J l b W 9 2 Z W R D b 2 x 1 b W 5 z M S 5 7 M j A y M j A 0 L D Z 9 J n F 1 b 3 Q 7 L C Z x d W 9 0 O 1 N l Y 3 R p b 2 4 x L 0 1 l d G F z X 3 J l Y W x p e m F k b y 9 B d X R v U m V t b 3 Z l Z E N v b H V t b n M x L n s y M D I y M D U s N 3 0 m c X V v d D s s J n F 1 b 3 Q 7 U 2 V j d G l v b j E v T W V 0 Y X N f c m V h b G l 6 Y W R v L 0 F 1 d G 9 S Z W 1 v d m V k Q 2 9 s d W 1 u c z E u e z I w M j I w N i w 4 f S Z x d W 9 0 O y w m c X V v d D t T Z W N 0 a W 9 u M S 9 N Z X R h c 1 9 y Z W F s a X p h Z G 8 v Q X V 0 b 1 J l b W 9 2 Z W R D b 2 x 1 b W 5 z M S 5 7 M j A y M j A 3 L D l 9 J n F 1 b 3 Q 7 L C Z x d W 9 0 O 1 N l Y 3 R p b 2 4 x L 0 1 l d G F z X 3 J l Y W x p e m F k b y 9 B d X R v U m V t b 3 Z l Z E N v b H V t b n M x L n s y M D I y M D g s M T B 9 J n F 1 b 3 Q 7 L C Z x d W 9 0 O 1 N l Y 3 R p b 2 4 x L 0 1 l d G F z X 3 J l Y W x p e m F k b y 9 B d X R v U m V t b 3 Z l Z E N v b H V t b n M x L n s y M D I y M D k s M T F 9 J n F 1 b 3 Q 7 L C Z x d W 9 0 O 1 N l Y 3 R p b 2 4 x L 0 1 l d G F z X 3 J l Y W x p e m F k b y 9 B d X R v U m V t b 3 Z l Z E N v b H V t b n M x L n s y M D I y M T A s M T J 9 J n F 1 b 3 Q 7 L C Z x d W 9 0 O 1 N l Y 3 R p b 2 4 x L 0 1 l d G F z X 3 J l Y W x p e m F k b y 9 B d X R v U m V t b 3 Z l Z E N v b H V t b n M x L n s y M D I y M T E s M T N 9 J n F 1 b 3 Q 7 L C Z x d W 9 0 O 1 N l Y 3 R p b 2 4 x L 0 1 l d G F z X 3 J l Y W x p e m F k b y 9 B d X R v U m V t b 3 Z l Z E N v b H V t b n M x L n s y M D I y M T I s M T R 9 J n F 1 b 3 Q 7 L C Z x d W 9 0 O 1 N l Y 3 R p b 2 4 x L 0 1 l d G F z X 3 J l Y W x p e m F k b y 9 B d X R v U m V t b 3 Z l Z E N v b H V t b n M x L n s y M D I z M D E s M T V 9 J n F 1 b 3 Q 7 L C Z x d W 9 0 O 1 N l Y 3 R p b 2 4 x L 0 1 l d G F z X 3 J l Y W x p e m F k b y 9 B d X R v U m V t b 3 Z l Z E N v b H V t b n M x L n s y M D I z M D I s M T Z 9 J n F 1 b 3 Q 7 L C Z x d W 9 0 O 1 N l Y 3 R p b 2 4 x L 0 1 l d G F z X 3 J l Y W x p e m F k b y 9 B d X R v U m V t b 3 Z l Z E N v b H V t b n M x L n s y M D I z M D M s M T d 9 J n F 1 b 3 Q 7 L C Z x d W 9 0 O 1 N l Y 3 R p b 2 4 x L 0 1 l d G F z X 3 J l Y W x p e m F k b y 9 B d X R v U m V t b 3 Z l Z E N v b H V t b n M x L n s y M D I z M D Q s M T h 9 J n F 1 b 3 Q 7 L C Z x d W 9 0 O 1 N l Y 3 R p b 2 4 x L 0 1 l d G F z X 3 J l Y W x p e m F k b y 9 B d X R v U m V t b 3 Z l Z E N v b H V t b n M x L n s y M D I z M D U s M T l 9 J n F 1 b 3 Q 7 L C Z x d W 9 0 O 1 N l Y 3 R p b 2 4 x L 0 1 l d G F z X 3 J l Y W x p e m F k b y 9 B d X R v U m V t b 3 Z l Z E N v b H V t b n M x L n s y M D I z M D Y s M j B 9 J n F 1 b 3 Q 7 L C Z x d W 9 0 O 1 N l Y 3 R p b 2 4 x L 0 1 l d G F z X 3 J l Y W x p e m F k b y 9 B d X R v U m V t b 3 Z l Z E N v b H V t b n M x L n s y M D I z M D c s M j F 9 J n F 1 b 3 Q 7 L C Z x d W 9 0 O 1 N l Y 3 R p b 2 4 x L 0 1 l d G F z X 3 J l Y W x p e m F k b y 9 B d X R v U m V t b 3 Z l Z E N v b H V t b n M x L n s y M D I z M D g s M j J 9 J n F 1 b 3 Q 7 L C Z x d W 9 0 O 1 N l Y 3 R p b 2 4 x L 0 1 l d G F z X 3 J l Y W x p e m F k b y 9 B d X R v U m V t b 3 Z l Z E N v b H V t b n M x L n s y M D I z M D k s M j N 9 J n F 1 b 3 Q 7 L C Z x d W 9 0 O 1 N l Y 3 R p b 2 4 x L 0 1 l d G F z X 3 J l Y W x p e m F k b y 9 B d X R v U m V t b 3 Z l Z E N v b H V t b n M x L n s y M D I z M T A s M j R 9 J n F 1 b 3 Q 7 L C Z x d W 9 0 O 1 N l Y 3 R p b 2 4 x L 0 1 l d G F z X 3 J l Y W x p e m F k b y 9 B d X R v U m V t b 3 Z l Z E N v b H V t b n M x L n s y M D I z M T E s M j V 9 J n F 1 b 3 Q 7 L C Z x d W 9 0 O 1 N l Y 3 R p b 2 4 x L 0 1 l d G F z X 3 J l Y W x p e m F k b y 9 B d X R v U m V t b 3 Z l Z E N v b H V t b n M x L n s y M D I z M T I s M j Z 9 J n F 1 b 3 Q 7 L C Z x d W 9 0 O 1 N l Y 3 R p b 2 4 x L 0 1 l d G F z X 3 J l Y W x p e m F k b y 9 B d X R v U m V t b 3 Z l Z E N v b H V t b n M x L n s y M D I 0 M D E s M j d 9 J n F 1 b 3 Q 7 L C Z x d W 9 0 O 1 N l Y 3 R p b 2 4 x L 0 1 l d G F z X 3 J l Y W x p e m F k b y 9 B d X R v U m V t b 3 Z l Z E N v b H V t b n M x L n s y M D I 0 M D I s M j h 9 J n F 1 b 3 Q 7 L C Z x d W 9 0 O 1 N l Y 3 R p b 2 4 x L 0 1 l d G F z X 3 J l Y W x p e m F k b y 9 B d X R v U m V t b 3 Z l Z E N v b H V t b n M x L n s y M D I 0 M D M s M j l 9 J n F 1 b 3 Q 7 L C Z x d W 9 0 O 1 N l Y 3 R p b 2 4 x L 0 1 l d G F z X 3 J l Y W x p e m F k b y 9 B d X R v U m V t b 3 Z l Z E N v b H V t b n M x L n s y M D I 0 M D Q s M z B 9 J n F 1 b 3 Q 7 L C Z x d W 9 0 O 1 N l Y 3 R p b 2 4 x L 0 1 l d G F z X 3 J l Y W x p e m F k b y 9 B d X R v U m V t b 3 Z l Z E N v b H V t b n M x L n s y M D I 0 M D U s M z F 9 J n F 1 b 3 Q 7 L C Z x d W 9 0 O 1 N l Y 3 R p b 2 4 x L 0 1 l d G F z X 3 J l Y W x p e m F k b y 9 B d X R v U m V t b 3 Z l Z E N v b H V t b n M x L n s y M D I 0 M D Y s M z J 9 J n F 1 b 3 Q 7 L C Z x d W 9 0 O 1 N l Y 3 R p b 2 4 x L 0 1 l d G F z X 3 J l Y W x p e m F k b y 9 B d X R v U m V t b 3 Z l Z E N v b H V t b n M x L n s y M D I 0 M D c s M z N 9 J n F 1 b 3 Q 7 L C Z x d W 9 0 O 1 N l Y 3 R p b 2 4 x L 0 1 l d G F z X 3 J l Y W x p e m F k b y 9 B d X R v U m V t b 3 Z l Z E N v b H V t b n M x L n s y M D I 0 M D g s M z R 9 J n F 1 b 3 Q 7 L C Z x d W 9 0 O 1 N l Y 3 R p b 2 4 x L 0 1 l d G F z X 3 J l Y W x p e m F k b y 9 B d X R v U m V t b 3 Z l Z E N v b H V t b n M x L n s y M D I 0 M D k s M z V 9 J n F 1 b 3 Q 7 L C Z x d W 9 0 O 1 N l Y 3 R p b 2 4 x L 0 1 l d G F z X 3 J l Y W x p e m F k b y 9 B d X R v U m V t b 3 Z l Z E N v b H V t b n M x L n s y M D I 0 M T A s M z Z 9 J n F 1 b 3 Q 7 L C Z x d W 9 0 O 1 N l Y 3 R p b 2 4 x L 0 1 l d G F z X 3 J l Y W x p e m F k b y 9 B d X R v U m V t b 3 Z l Z E N v b H V t b n M x L n s y M D I 0 M T E s M z d 9 J n F 1 b 3 Q 7 L C Z x d W 9 0 O 1 N l Y 3 R p b 2 4 x L 0 1 l d G F z X 3 J l Y W x p e m F k b y 9 B d X R v U m V t b 3 Z l Z E N v b H V t b n M x L n s y M D I 0 M T I s M z h 9 J n F 1 b 3 Q 7 L C Z x d W 9 0 O 1 N l Y 3 R p b 2 4 x L 0 1 l d G F z X 3 J l Y W x p e m F k b y 9 B d X R v U m V t b 3 Z l Z E N v b H V t b n M x L n s y M D I 1 M D E s M z l 9 J n F 1 b 3 Q 7 L C Z x d W 9 0 O 1 N l Y 3 R p b 2 4 x L 0 1 l d G F z X 3 J l Y W x p e m F k b y 9 B d X R v U m V t b 3 Z l Z E N v b H V t b n M x L n s y M D I 1 M D I s N D B 9 J n F 1 b 3 Q 7 L C Z x d W 9 0 O 1 N l Y 3 R p b 2 4 x L 0 1 l d G F z X 3 J l Y W x p e m F k b y 9 B d X R v U m V t b 3 Z l Z E N v b H V t b n M x L n s y M D I 1 M D M s N D F 9 J n F 1 b 3 Q 7 L C Z x d W 9 0 O 1 N l Y 3 R p b 2 4 x L 0 1 l d G F z X 3 J l Y W x p e m F k b y 9 B d X R v U m V t b 3 Z l Z E N v b H V t b n M x L n s y M D I 1 M D Q s N D J 9 J n F 1 b 3 Q 7 L C Z x d W 9 0 O 1 N l Y 3 R p b 2 4 x L 0 1 l d G F z X 3 J l Y W x p e m F k b y 9 B d X R v U m V t b 3 Z l Z E N v b H V t b n M x L n s y M D I 1 M D U s N D N 9 J n F 1 b 3 Q 7 L C Z x d W 9 0 O 1 N l Y 3 R p b 2 4 x L 0 1 l d G F z X 3 J l Y W x p e m F k b y 9 B d X R v U m V t b 3 Z l Z E N v b H V t b n M x L n s y M D I 1 M D Y s N D R 9 J n F 1 b 3 Q 7 L C Z x d W 9 0 O 1 N l Y 3 R p b 2 4 x L 0 1 l d G F z X 3 J l Y W x p e m F k b y 9 B d X R v U m V t b 3 Z l Z E N v b H V t b n M x L n s y M D I 1 M D c s N D V 9 J n F 1 b 3 Q 7 L C Z x d W 9 0 O 1 N l Y 3 R p b 2 4 x L 0 1 l d G F z X 3 J l Y W x p e m F k b y 9 B d X R v U m V t b 3 Z l Z E N v b H V t b n M x L n s y M D I 1 M D g s N D Z 9 J n F 1 b 3 Q 7 L C Z x d W 9 0 O 1 N l Y 3 R p b 2 4 x L 0 1 l d G F z X 3 J l Y W x p e m F k b y 9 B d X R v U m V t b 3 Z l Z E N v b H V t b n M x L n s y M D I 1 M D k s N D d 9 J n F 1 b 3 Q 7 L C Z x d W 9 0 O 1 N l Y 3 R p b 2 4 x L 0 1 l d G F z X 3 J l Y W x p e m F k b y 9 B d X R v U m V t b 3 Z l Z E N v b H V t b n M x L n s y M D I 1 M T A s N D h 9 J n F 1 b 3 Q 7 L C Z x d W 9 0 O 1 N l Y 3 R p b 2 4 x L 0 1 l d G F z X 3 J l Y W x p e m F k b y 9 B d X R v U m V t b 3 Z l Z E N v b H V t b n M x L n s y M D I 1 M T E s N D l 9 J n F 1 b 3 Q 7 L C Z x d W 9 0 O 1 N l Y 3 R p b 2 4 x L 0 1 l d G F z X 3 J l Y W x p e m F k b y 9 B d X R v U m V t b 3 Z l Z E N v b H V t b n M x L n s y M D I 1 M T I s N T B 9 J n F 1 b 3 Q 7 L C Z x d W 9 0 O 1 N l Y 3 R p b 2 4 x L 0 1 l d G F z X 3 J l Y W x p e m F k b y 9 B d X R v U m V t b 3 Z l Z E N v b H V t b n M x L n s y M D I 2 M D E s N T F 9 J n F 1 b 3 Q 7 L C Z x d W 9 0 O 1 N l Y 3 R p b 2 4 x L 0 1 l d G F z X 3 J l Y W x p e m F k b y 9 B d X R v U m V t b 3 Z l Z E N v b H V t b n M x L n s y M D I 2 M D I s N T J 9 J n F 1 b 3 Q 7 L C Z x d W 9 0 O 1 N l Y 3 R p b 2 4 x L 0 1 l d G F z X 3 J l Y W x p e m F k b y 9 B d X R v U m V t b 3 Z l Z E N v b H V t b n M x L n s y M D I 2 M D M s N T N 9 J n F 1 b 3 Q 7 L C Z x d W 9 0 O 1 N l Y 3 R p b 2 4 x L 0 1 l d G F z X 3 J l Y W x p e m F k b y 9 B d X R v U m V t b 3 Z l Z E N v b H V t b n M x L n s y M D I 2 M D Q s N T R 9 J n F 1 b 3 Q 7 L C Z x d W 9 0 O 1 N l Y 3 R p b 2 4 x L 0 1 l d G F z X 3 J l Y W x p e m F k b y 9 B d X R v U m V t b 3 Z l Z E N v b H V t b n M x L n s y M D I 2 M D U s N T V 9 J n F 1 b 3 Q 7 L C Z x d W 9 0 O 1 N l Y 3 R p b 2 4 x L 0 1 l d G F z X 3 J l Y W x p e m F k b y 9 B d X R v U m V t b 3 Z l Z E N v b H V t b n M x L n s y M D I 2 M D Y s N T Z 9 J n F 1 b 3 Q 7 L C Z x d W 9 0 O 1 N l Y 3 R p b 2 4 x L 0 1 l d G F z X 3 J l Y W x p e m F k b y 9 B d X R v U m V t b 3 Z l Z E N v b H V t b n M x L n s y M D I 2 M D c s N T d 9 J n F 1 b 3 Q 7 L C Z x d W 9 0 O 1 N l Y 3 R p b 2 4 x L 0 1 l d G F z X 3 J l Y W x p e m F k b y 9 B d X R v U m V t b 3 Z l Z E N v b H V t b n M x L n s y M D I 2 M D g s N T h 9 J n F 1 b 3 Q 7 L C Z x d W 9 0 O 1 N l Y 3 R p b 2 4 x L 0 1 l d G F z X 3 J l Y W x p e m F k b y 9 B d X R v U m V t b 3 Z l Z E N v b H V t b n M x L n s y M D I 2 M D k s N T l 9 J n F 1 b 3 Q 7 L C Z x d W 9 0 O 1 N l Y 3 R p b 2 4 x L 0 1 l d G F z X 3 J l Y W x p e m F k b y 9 B d X R v U m V t b 3 Z l Z E N v b H V t b n M x L n s y M D I 2 M T A s N j B 9 J n F 1 b 3 Q 7 L C Z x d W 9 0 O 1 N l Y 3 R p b 2 4 x L 0 1 l d G F z X 3 J l Y W x p e m F k b y 9 B d X R v U m V t b 3 Z l Z E N v b H V t b n M x L n s y M D I 2 M T E s N j F 9 J n F 1 b 3 Q 7 L C Z x d W 9 0 O 1 N l Y 3 R p b 2 4 x L 0 1 l d G F z X 3 J l Y W x p e m F k b y 9 B d X R v U m V t b 3 Z l Z E N v b H V t b n M x L n s y M D I 2 M T I s N j J 9 J n F 1 b 3 Q 7 L C Z x d W 9 0 O 1 N l Y 3 R p b 2 4 x L 0 1 l d G F z X 3 J l Y W x p e m F k b y 9 B d X R v U m V t b 3 Z l Z E N v b H V t b n M x L n t f M i w 2 M 3 0 m c X V v d D s s J n F 1 b 3 Q 7 U 2 V j d G l v b j E v T W V 0 Y X N f c m V h b G l 6 Y W R v L 0 F 1 d G 9 S Z W 1 v d m V k Q 2 9 s d W 1 u c z E u e 1 8 z L D Y 0 f S Z x d W 9 0 O y w m c X V v d D t T Z W N 0 a W 9 u M S 9 N Z X R h c 1 9 y Z W F s a X p h Z G 8 v Q X V 0 b 1 J l b W 9 2 Z W R D b 2 x 1 b W 5 z M S 5 7 X z Q s N j V 9 J n F 1 b 3 Q 7 L C Z x d W 9 0 O 1 N l Y 3 R p b 2 4 x L 0 1 l d G F z X 3 J l Y W x p e m F k b y 9 B d X R v U m V t b 3 Z l Z E N v b H V t b n M x L n t f N S w 2 N n 0 m c X V v d D s s J n F 1 b 3 Q 7 U 2 V j d G l v b j E v T W V 0 Y X N f c m V h b G l 6 Y W R v L 0 F 1 d G 9 S Z W 1 v d m V k Q 2 9 s d W 1 u c z E u e 1 8 2 L D Y 3 f S Z x d W 9 0 O y w m c X V v d D t T Z W N 0 a W 9 u M S 9 N Z X R h c 1 9 y Z W F s a X p h Z G 8 v Q X V 0 b 1 J l b W 9 2 Z W R D b 2 x 1 b W 5 z M S 5 7 X z c s N j h 9 J n F 1 b 3 Q 7 L C Z x d W 9 0 O 1 N l Y 3 R p b 2 4 x L 0 1 l d G F z X 3 J l Y W x p e m F k b y 9 B d X R v U m V t b 3 Z l Z E N v b H V t b n M x L n t f O C w 2 O X 0 m c X V v d D s s J n F 1 b 3 Q 7 U 2 V j d G l v b j E v T W V 0 Y X N f c m V h b G l 6 Y W R v L 0 F 1 d G 9 S Z W 1 v d m V k Q 2 9 s d W 1 u c z E u e 1 8 5 L D c w f S Z x d W 9 0 O y w m c X V v d D t T Z W N 0 a W 9 u M S 9 N Z X R h c 1 9 y Z W F s a X p h Z G 8 v Q X V 0 b 1 J l b W 9 2 Z W R D b 2 x 1 b W 5 z M S 5 7 X z E w L D c x f S Z x d W 9 0 O y w m c X V v d D t T Z W N 0 a W 9 u M S 9 N Z X R h c 1 9 y Z W F s a X p h Z G 8 v Q X V 0 b 1 J l b W 9 2 Z W R D b 2 x 1 b W 5 z M S 5 7 X z E x L D c y f S Z x d W 9 0 O y w m c X V v d D t T Z W N 0 a W 9 u M S 9 N Z X R h c 1 9 y Z W F s a X p h Z G 8 v Q X V 0 b 1 J l b W 9 2 Z W R D b 2 x 1 b W 5 z M S 5 7 X z E y L D c z f S Z x d W 9 0 O y w m c X V v d D t T Z W N 0 a W 9 u M S 9 N Z X R h c 1 9 y Z W F s a X p h Z G 8 v Q X V 0 b 1 J l b W 9 2 Z W R D b 2 x 1 b W 5 z M S 5 7 X z E z L D c 0 f S Z x d W 9 0 O y w m c X V v d D t T Z W N 0 a W 9 u M S 9 N Z X R h c 1 9 y Z W F s a X p h Z G 8 v Q X V 0 b 1 J l b W 9 2 Z W R D b 2 x 1 b W 5 z M S 5 7 X z E 0 L D c 1 f S Z x d W 9 0 O y w m c X V v d D t T Z W N 0 a W 9 u M S 9 N Z X R h c 1 9 y Z W F s a X p h Z G 8 v Q X V 0 b 1 J l b W 9 2 Z W R D b 2 x 1 b W 5 z M S 5 7 X z E 1 L D c 2 f S Z x d W 9 0 O y w m c X V v d D t T Z W N 0 a W 9 u M S 9 N Z X R h c 1 9 y Z W F s a X p h Z G 8 v Q X V 0 b 1 J l b W 9 2 Z W R D b 2 x 1 b W 5 z M S 5 7 X z E 2 L D c 3 f S Z x d W 9 0 O y w m c X V v d D t T Z W N 0 a W 9 u M S 9 N Z X R h c 1 9 y Z W F s a X p h Z G 8 v Q X V 0 b 1 J l b W 9 2 Z W R D b 2 x 1 b W 5 z M S 5 7 X z E 3 L D c 4 f S Z x d W 9 0 O y w m c X V v d D t T Z W N 0 a W 9 u M S 9 N Z X R h c 1 9 y Z W F s a X p h Z G 8 v Q X V 0 b 1 J l b W 9 2 Z W R D b 2 x 1 b W 5 z M S 5 7 X z E 4 L D c 5 f S Z x d W 9 0 O y w m c X V v d D t T Z W N 0 a W 9 u M S 9 N Z X R h c 1 9 y Z W F s a X p h Z G 8 v Q X V 0 b 1 J l b W 9 2 Z W R D b 2 x 1 b W 5 z M S 5 7 X z E 5 L D g w f S Z x d W 9 0 O y w m c X V v d D t T Z W N 0 a W 9 u M S 9 N Z X R h c 1 9 y Z W F s a X p h Z G 8 v Q X V 0 b 1 J l b W 9 2 Z W R D b 2 x 1 b W 5 z M S 5 7 X z I w L D g x f S Z x d W 9 0 O y w m c X V v d D t T Z W N 0 a W 9 u M S 9 N Z X R h c 1 9 y Z W F s a X p h Z G 8 v Q X V 0 b 1 J l b W 9 2 Z W R D b 2 x 1 b W 5 z M S 5 7 X z I x L D g y f S Z x d W 9 0 O y w m c X V v d D t T Z W N 0 a W 9 u M S 9 N Z X R h c 1 9 y Z W F s a X p h Z G 8 v Q X V 0 b 1 J l b W 9 2 Z W R D b 2 x 1 b W 5 z M S 5 7 X z I y L D g z f S Z x d W 9 0 O y w m c X V v d D t T Z W N 0 a W 9 u M S 9 N Z X R h c 1 9 y Z W F s a X p h Z G 8 v Q X V 0 b 1 J l b W 9 2 Z W R D b 2 x 1 b W 5 z M S 5 7 X z I z L D g 0 f S Z x d W 9 0 O y w m c X V v d D t T Z W N 0 a W 9 u M S 9 N Z X R h c 1 9 y Z W F s a X p h Z G 8 v Q X V 0 b 1 J l b W 9 2 Z W R D b 2 x 1 b W 5 z M S 5 7 X z I 0 L D g 1 f S Z x d W 9 0 O y w m c X V v d D t T Z W N 0 a W 9 u M S 9 N Z X R h c 1 9 y Z W F s a X p h Z G 8 v Q X V 0 b 1 J l b W 9 2 Z W R D b 2 x 1 b W 5 z M S 5 7 X z I 1 L D g 2 f S Z x d W 9 0 O y w m c X V v d D t T Z W N 0 a W 9 u M S 9 N Z X R h c 1 9 y Z W F s a X p h Z G 8 v Q X V 0 b 1 J l b W 9 2 Z W R D b 2 x 1 b W 5 z M S 5 7 X z I 2 L D g 3 f S Z x d W 9 0 O y w m c X V v d D t T Z W N 0 a W 9 u M S 9 N Z X R h c 1 9 y Z W F s a X p h Z G 8 v Q X V 0 b 1 J l b W 9 2 Z W R D b 2 x 1 b W 5 z M S 5 7 X z I 3 L D g 4 f S Z x d W 9 0 O y w m c X V v d D t T Z W N 0 a W 9 u M S 9 N Z X R h c 1 9 y Z W F s a X p h Z G 8 v Q X V 0 b 1 J l b W 9 2 Z W R D b 2 x 1 b W 5 z M S 5 7 X z I 4 L D g 5 f S Z x d W 9 0 O y w m c X V v d D t T Z W N 0 a W 9 u M S 9 N Z X R h c 1 9 y Z W F s a X p h Z G 8 v Q X V 0 b 1 J l b W 9 2 Z W R D b 2 x 1 b W 5 z M S 5 7 X z I 5 L D k w f S Z x d W 9 0 O y w m c X V v d D t T Z W N 0 a W 9 u M S 9 N Z X R h c 1 9 y Z W F s a X p h Z G 8 v Q X V 0 b 1 J l b W 9 2 Z W R D b 2 x 1 b W 5 z M S 5 7 X z M w L D k x f S Z x d W 9 0 O y w m c X V v d D t T Z W N 0 a W 9 u M S 9 N Z X R h c 1 9 y Z W F s a X p h Z G 8 v Q X V 0 b 1 J l b W 9 2 Z W R D b 2 x 1 b W 5 z M S 5 7 X z M x L D k y f S Z x d W 9 0 O y w m c X V v d D t T Z W N 0 a W 9 u M S 9 N Z X R h c 1 9 y Z W F s a X p h Z G 8 v Q X V 0 b 1 J l b W 9 2 Z W R D b 2 x 1 b W 5 z M S 5 7 X z M y L D k z f S Z x d W 9 0 O y w m c X V v d D t T Z W N 0 a W 9 u M S 9 N Z X R h c 1 9 y Z W F s a X p h Z G 8 v Q X V 0 b 1 J l b W 9 2 Z W R D b 2 x 1 b W 5 z M S 5 7 X z M z L D k 0 f S Z x d W 9 0 O y w m c X V v d D t T Z W N 0 a W 9 u M S 9 N Z X R h c 1 9 y Z W F s a X p h Z G 8 v Q X V 0 b 1 J l b W 9 2 Z W R D b 2 x 1 b W 5 z M S 5 7 X z M 0 L D k 1 f S Z x d W 9 0 O y w m c X V v d D t T Z W N 0 a W 9 u M S 9 N Z X R h c 1 9 y Z W F s a X p h Z G 8 v Q X V 0 b 1 J l b W 9 2 Z W R D b 2 x 1 b W 5 z M S 5 7 X z M 1 L D k 2 f S Z x d W 9 0 O y w m c X V v d D t T Z W N 0 a W 9 u M S 9 N Z X R h c 1 9 y Z W F s a X p h Z G 8 v Q X V 0 b 1 J l b W 9 2 Z W R D b 2 x 1 b W 5 z M S 5 7 X z M 2 L D k 3 f S Z x d W 9 0 O y w m c X V v d D t T Z W N 0 a W 9 u M S 9 N Z X R h c 1 9 y Z W F s a X p h Z G 8 v Q X V 0 b 1 J l b W 9 2 Z W R D b 2 x 1 b W 5 z M S 5 7 X z M 3 L D k 4 f S Z x d W 9 0 O y w m c X V v d D t T Z W N 0 a W 9 u M S 9 N Z X R h c 1 9 y Z W F s a X p h Z G 8 v Q X V 0 b 1 J l b W 9 2 Z W R D b 2 x 1 b W 5 z M S 5 7 X z M 4 L D k 5 f S Z x d W 9 0 O y w m c X V v d D t T Z W N 0 a W 9 u M S 9 N Z X R h c 1 9 y Z W F s a X p h Z G 8 v Q X V 0 b 1 J l b W 9 2 Z W R D b 2 x 1 b W 5 z M S 5 7 X z M 5 L D E w M H 0 m c X V v d D s s J n F 1 b 3 Q 7 U 2 V j d G l v b j E v T W V 0 Y X N f c m V h b G l 6 Y W R v L 0 F 1 d G 9 S Z W 1 v d m V k Q 2 9 s d W 1 u c z E u e 1 8 0 M C w x M D F 9 J n F 1 b 3 Q 7 L C Z x d W 9 0 O 1 N l Y 3 R p b 2 4 x L 0 1 l d G F z X 3 J l Y W x p e m F k b y 9 B d X R v U m V t b 3 Z l Z E N v b H V t b n M x L n t f N D E s M T A y f S Z x d W 9 0 O y w m c X V v d D t T Z W N 0 a W 9 u M S 9 N Z X R h c 1 9 y Z W F s a X p h Z G 8 v Q X V 0 b 1 J l b W 9 2 Z W R D b 2 x 1 b W 5 z M S 5 7 X z Q y L D E w M 3 0 m c X V v d D s s J n F 1 b 3 Q 7 U 2 V j d G l v b j E v T W V 0 Y X N f c m V h b G l 6 Y W R v L 0 F 1 d G 9 S Z W 1 v d m V k Q 2 9 s d W 1 u c z E u e 1 8 0 M y w x M D R 9 J n F 1 b 3 Q 7 L C Z x d W 9 0 O 1 N l Y 3 R p b 2 4 x L 0 1 l d G F z X 3 J l Y W x p e m F k b y 9 B d X R v U m V t b 3 Z l Z E N v b H V t b n M x L n t f N D Q s M T A 1 f S Z x d W 9 0 O y w m c X V v d D t T Z W N 0 a W 9 u M S 9 N Z X R h c 1 9 y Z W F s a X p h Z G 8 v Q X V 0 b 1 J l b W 9 2 Z W R D b 2 x 1 b W 5 z M S 5 7 X z Q 1 L D E w N n 0 m c X V v d D s s J n F 1 b 3 Q 7 U 2 V j d G l v b j E v T W V 0 Y X N f c m V h b G l 6 Y W R v L 0 F 1 d G 9 S Z W 1 v d m V k Q 2 9 s d W 1 u c z E u e 1 8 0 N i w x M D d 9 J n F 1 b 3 Q 7 L C Z x d W 9 0 O 1 N l Y 3 R p b 2 4 x L 0 1 l d G F z X 3 J l Y W x p e m F k b y 9 B d X R v U m V t b 3 Z l Z E N v b H V t b n M x L n t f N D c s M T A 4 f S Z x d W 9 0 O y w m c X V v d D t T Z W N 0 a W 9 u M S 9 N Z X R h c 1 9 y Z W F s a X p h Z G 8 v Q X V 0 b 1 J l b W 9 2 Z W R D b 2 x 1 b W 5 z M S 5 7 X z Q 4 L D E w O X 0 m c X V v d D s s J n F 1 b 3 Q 7 U 2 V j d G l v b j E v T W V 0 Y X N f c m V h b G l 6 Y W R v L 0 F 1 d G 9 S Z W 1 v d m V k Q 2 9 s d W 1 u c z E u e 1 8 0 O S w x M T B 9 J n F 1 b 3 Q 7 L C Z x d W 9 0 O 1 N l Y 3 R p b 2 4 x L 0 1 l d G F z X 3 J l Y W x p e m F k b y 9 B d X R v U m V t b 3 Z l Z E N v b H V t b n M x L n t f N T A s M T E x f S Z x d W 9 0 O y w m c X V v d D t T Z W N 0 a W 9 u M S 9 N Z X R h c 1 9 y Z W F s a X p h Z G 8 v Q X V 0 b 1 J l b W 9 2 Z W R D b 2 x 1 b W 5 z M S 5 7 X z U x L D E x M n 0 m c X V v d D s s J n F 1 b 3 Q 7 U 2 V j d G l v b j E v T W V 0 Y X N f c m V h b G l 6 Y W R v L 0 F 1 d G 9 S Z W 1 v d m V k Q 2 9 s d W 1 u c z E u e 1 8 1 M i w x M T N 9 J n F 1 b 3 Q 7 L C Z x d W 9 0 O 1 N l Y 3 R p b 2 4 x L 0 1 l d G F z X 3 J l Y W x p e m F k b y 9 B d X R v U m V t b 3 Z l Z E N v b H V t b n M x L n t f N T M s M T E 0 f S Z x d W 9 0 O y w m c X V v d D t T Z W N 0 a W 9 u M S 9 N Z X R h c 1 9 y Z W F s a X p h Z G 8 v Q X V 0 b 1 J l b W 9 2 Z W R D b 2 x 1 b W 5 z M S 5 7 X z U 0 L D E x N X 0 m c X V v d D s s J n F 1 b 3 Q 7 U 2 V j d G l v b j E v T W V 0 Y X N f c m V h b G l 6 Y W R v L 0 F 1 d G 9 S Z W 1 v d m V k Q 2 9 s d W 1 u c z E u e 1 8 1 N S w x M T Z 9 J n F 1 b 3 Q 7 L C Z x d W 9 0 O 1 N l Y 3 R p b 2 4 x L 0 1 l d G F z X 3 J l Y W x p e m F k b y 9 B d X R v U m V t b 3 Z l Z E N v b H V t b n M x L n t f N T Y s M T E 3 f S Z x d W 9 0 O y w m c X V v d D t T Z W N 0 a W 9 u M S 9 N Z X R h c 1 9 y Z W F s a X p h Z G 8 v Q X V 0 b 1 J l b W 9 2 Z W R D b 2 x 1 b W 5 z M S 5 7 X z U 3 L D E x O H 0 m c X V v d D s s J n F 1 b 3 Q 7 U 2 V j d G l v b j E v T W V 0 Y X N f c m V h b G l 6 Y W R v L 0 F 1 d G 9 S Z W 1 v d m V k Q 2 9 s d W 1 u c z E u e 1 8 1 O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T W V 0 Y X N f c m V h b G l 6 Y W R v L 0 F 1 d G 9 S Z W 1 v d m V k Q 2 9 s d W 1 u c z E u e 1 J F Q 0 V J V E F T L D B 9 J n F 1 b 3 Q 7 L C Z x d W 9 0 O 1 N l Y 3 R p b 2 4 x L 0 1 l d G F z X 3 J l Y W x p e m F k b y 9 B d X R v U m V t b 3 Z l Z E N v b H V t b n M x L n t D b 2 x 1 b W 4 x L D F 9 J n F 1 b 3 Q 7 L C Z x d W 9 0 O 1 N l Y 3 R p b 2 4 x L 0 1 l d G F z X 3 J l Y W x p e m F k b y 9 B d X R v U m V t b 3 Z l Z E N v b H V t b n M x L n t f M S w y f S Z x d W 9 0 O y w m c X V v d D t T Z W N 0 a W 9 u M S 9 N Z X R h c 1 9 y Z W F s a X p h Z G 8 v Q X V 0 b 1 J l b W 9 2 Z W R D b 2 x 1 b W 5 z M S 5 7 M j A y M j A x L D N 9 J n F 1 b 3 Q 7 L C Z x d W 9 0 O 1 N l Y 3 R p b 2 4 x L 0 1 l d G F z X 3 J l Y W x p e m F k b y 9 B d X R v U m V t b 3 Z l Z E N v b H V t b n M x L n s y M D I y M D I s N H 0 m c X V v d D s s J n F 1 b 3 Q 7 U 2 V j d G l v b j E v T W V 0 Y X N f c m V h b G l 6 Y W R v L 0 F 1 d G 9 S Z W 1 v d m V k Q 2 9 s d W 1 u c z E u e z I w M j I w M y w 1 f S Z x d W 9 0 O y w m c X V v d D t T Z W N 0 a W 9 u M S 9 N Z X R h c 1 9 y Z W F s a X p h Z G 8 v Q X V 0 b 1 J l b W 9 2 Z W R D b 2 x 1 b W 5 z M S 5 7 M j A y M j A 0 L D Z 9 J n F 1 b 3 Q 7 L C Z x d W 9 0 O 1 N l Y 3 R p b 2 4 x L 0 1 l d G F z X 3 J l Y W x p e m F k b y 9 B d X R v U m V t b 3 Z l Z E N v b H V t b n M x L n s y M D I y M D U s N 3 0 m c X V v d D s s J n F 1 b 3 Q 7 U 2 V j d G l v b j E v T W V 0 Y X N f c m V h b G l 6 Y W R v L 0 F 1 d G 9 S Z W 1 v d m V k Q 2 9 s d W 1 u c z E u e z I w M j I w N i w 4 f S Z x d W 9 0 O y w m c X V v d D t T Z W N 0 a W 9 u M S 9 N Z X R h c 1 9 y Z W F s a X p h Z G 8 v Q X V 0 b 1 J l b W 9 2 Z W R D b 2 x 1 b W 5 z M S 5 7 M j A y M j A 3 L D l 9 J n F 1 b 3 Q 7 L C Z x d W 9 0 O 1 N l Y 3 R p b 2 4 x L 0 1 l d G F z X 3 J l Y W x p e m F k b y 9 B d X R v U m V t b 3 Z l Z E N v b H V t b n M x L n s y M D I y M D g s M T B 9 J n F 1 b 3 Q 7 L C Z x d W 9 0 O 1 N l Y 3 R p b 2 4 x L 0 1 l d G F z X 3 J l Y W x p e m F k b y 9 B d X R v U m V t b 3 Z l Z E N v b H V t b n M x L n s y M D I y M D k s M T F 9 J n F 1 b 3 Q 7 L C Z x d W 9 0 O 1 N l Y 3 R p b 2 4 x L 0 1 l d G F z X 3 J l Y W x p e m F k b y 9 B d X R v U m V t b 3 Z l Z E N v b H V t b n M x L n s y M D I y M T A s M T J 9 J n F 1 b 3 Q 7 L C Z x d W 9 0 O 1 N l Y 3 R p b 2 4 x L 0 1 l d G F z X 3 J l Y W x p e m F k b y 9 B d X R v U m V t b 3 Z l Z E N v b H V t b n M x L n s y M D I y M T E s M T N 9 J n F 1 b 3 Q 7 L C Z x d W 9 0 O 1 N l Y 3 R p b 2 4 x L 0 1 l d G F z X 3 J l Y W x p e m F k b y 9 B d X R v U m V t b 3 Z l Z E N v b H V t b n M x L n s y M D I y M T I s M T R 9 J n F 1 b 3 Q 7 L C Z x d W 9 0 O 1 N l Y 3 R p b 2 4 x L 0 1 l d G F z X 3 J l Y W x p e m F k b y 9 B d X R v U m V t b 3 Z l Z E N v b H V t b n M x L n s y M D I z M D E s M T V 9 J n F 1 b 3 Q 7 L C Z x d W 9 0 O 1 N l Y 3 R p b 2 4 x L 0 1 l d G F z X 3 J l Y W x p e m F k b y 9 B d X R v U m V t b 3 Z l Z E N v b H V t b n M x L n s y M D I z M D I s M T Z 9 J n F 1 b 3 Q 7 L C Z x d W 9 0 O 1 N l Y 3 R p b 2 4 x L 0 1 l d G F z X 3 J l Y W x p e m F k b y 9 B d X R v U m V t b 3 Z l Z E N v b H V t b n M x L n s y M D I z M D M s M T d 9 J n F 1 b 3 Q 7 L C Z x d W 9 0 O 1 N l Y 3 R p b 2 4 x L 0 1 l d G F z X 3 J l Y W x p e m F k b y 9 B d X R v U m V t b 3 Z l Z E N v b H V t b n M x L n s y M D I z M D Q s M T h 9 J n F 1 b 3 Q 7 L C Z x d W 9 0 O 1 N l Y 3 R p b 2 4 x L 0 1 l d G F z X 3 J l Y W x p e m F k b y 9 B d X R v U m V t b 3 Z l Z E N v b H V t b n M x L n s y M D I z M D U s M T l 9 J n F 1 b 3 Q 7 L C Z x d W 9 0 O 1 N l Y 3 R p b 2 4 x L 0 1 l d G F z X 3 J l Y W x p e m F k b y 9 B d X R v U m V t b 3 Z l Z E N v b H V t b n M x L n s y M D I z M D Y s M j B 9 J n F 1 b 3 Q 7 L C Z x d W 9 0 O 1 N l Y 3 R p b 2 4 x L 0 1 l d G F z X 3 J l Y W x p e m F k b y 9 B d X R v U m V t b 3 Z l Z E N v b H V t b n M x L n s y M D I z M D c s M j F 9 J n F 1 b 3 Q 7 L C Z x d W 9 0 O 1 N l Y 3 R p b 2 4 x L 0 1 l d G F z X 3 J l Y W x p e m F k b y 9 B d X R v U m V t b 3 Z l Z E N v b H V t b n M x L n s y M D I z M D g s M j J 9 J n F 1 b 3 Q 7 L C Z x d W 9 0 O 1 N l Y 3 R p b 2 4 x L 0 1 l d G F z X 3 J l Y W x p e m F k b y 9 B d X R v U m V t b 3 Z l Z E N v b H V t b n M x L n s y M D I z M D k s M j N 9 J n F 1 b 3 Q 7 L C Z x d W 9 0 O 1 N l Y 3 R p b 2 4 x L 0 1 l d G F z X 3 J l Y W x p e m F k b y 9 B d X R v U m V t b 3 Z l Z E N v b H V t b n M x L n s y M D I z M T A s M j R 9 J n F 1 b 3 Q 7 L C Z x d W 9 0 O 1 N l Y 3 R p b 2 4 x L 0 1 l d G F z X 3 J l Y W x p e m F k b y 9 B d X R v U m V t b 3 Z l Z E N v b H V t b n M x L n s y M D I z M T E s M j V 9 J n F 1 b 3 Q 7 L C Z x d W 9 0 O 1 N l Y 3 R p b 2 4 x L 0 1 l d G F z X 3 J l Y W x p e m F k b y 9 B d X R v U m V t b 3 Z l Z E N v b H V t b n M x L n s y M D I z M T I s M j Z 9 J n F 1 b 3 Q 7 L C Z x d W 9 0 O 1 N l Y 3 R p b 2 4 x L 0 1 l d G F z X 3 J l Y W x p e m F k b y 9 B d X R v U m V t b 3 Z l Z E N v b H V t b n M x L n s y M D I 0 M D E s M j d 9 J n F 1 b 3 Q 7 L C Z x d W 9 0 O 1 N l Y 3 R p b 2 4 x L 0 1 l d G F z X 3 J l Y W x p e m F k b y 9 B d X R v U m V t b 3 Z l Z E N v b H V t b n M x L n s y M D I 0 M D I s M j h 9 J n F 1 b 3 Q 7 L C Z x d W 9 0 O 1 N l Y 3 R p b 2 4 x L 0 1 l d G F z X 3 J l Y W x p e m F k b y 9 B d X R v U m V t b 3 Z l Z E N v b H V t b n M x L n s y M D I 0 M D M s M j l 9 J n F 1 b 3 Q 7 L C Z x d W 9 0 O 1 N l Y 3 R p b 2 4 x L 0 1 l d G F z X 3 J l Y W x p e m F k b y 9 B d X R v U m V t b 3 Z l Z E N v b H V t b n M x L n s y M D I 0 M D Q s M z B 9 J n F 1 b 3 Q 7 L C Z x d W 9 0 O 1 N l Y 3 R p b 2 4 x L 0 1 l d G F z X 3 J l Y W x p e m F k b y 9 B d X R v U m V t b 3 Z l Z E N v b H V t b n M x L n s y M D I 0 M D U s M z F 9 J n F 1 b 3 Q 7 L C Z x d W 9 0 O 1 N l Y 3 R p b 2 4 x L 0 1 l d G F z X 3 J l Y W x p e m F k b y 9 B d X R v U m V t b 3 Z l Z E N v b H V t b n M x L n s y M D I 0 M D Y s M z J 9 J n F 1 b 3 Q 7 L C Z x d W 9 0 O 1 N l Y 3 R p b 2 4 x L 0 1 l d G F z X 3 J l Y W x p e m F k b y 9 B d X R v U m V t b 3 Z l Z E N v b H V t b n M x L n s y M D I 0 M D c s M z N 9 J n F 1 b 3 Q 7 L C Z x d W 9 0 O 1 N l Y 3 R p b 2 4 x L 0 1 l d G F z X 3 J l Y W x p e m F k b y 9 B d X R v U m V t b 3 Z l Z E N v b H V t b n M x L n s y M D I 0 M D g s M z R 9 J n F 1 b 3 Q 7 L C Z x d W 9 0 O 1 N l Y 3 R p b 2 4 x L 0 1 l d G F z X 3 J l Y W x p e m F k b y 9 B d X R v U m V t b 3 Z l Z E N v b H V t b n M x L n s y M D I 0 M D k s M z V 9 J n F 1 b 3 Q 7 L C Z x d W 9 0 O 1 N l Y 3 R p b 2 4 x L 0 1 l d G F z X 3 J l Y W x p e m F k b y 9 B d X R v U m V t b 3 Z l Z E N v b H V t b n M x L n s y M D I 0 M T A s M z Z 9 J n F 1 b 3 Q 7 L C Z x d W 9 0 O 1 N l Y 3 R p b 2 4 x L 0 1 l d G F z X 3 J l Y W x p e m F k b y 9 B d X R v U m V t b 3 Z l Z E N v b H V t b n M x L n s y M D I 0 M T E s M z d 9 J n F 1 b 3 Q 7 L C Z x d W 9 0 O 1 N l Y 3 R p b 2 4 x L 0 1 l d G F z X 3 J l Y W x p e m F k b y 9 B d X R v U m V t b 3 Z l Z E N v b H V t b n M x L n s y M D I 0 M T I s M z h 9 J n F 1 b 3 Q 7 L C Z x d W 9 0 O 1 N l Y 3 R p b 2 4 x L 0 1 l d G F z X 3 J l Y W x p e m F k b y 9 B d X R v U m V t b 3 Z l Z E N v b H V t b n M x L n s y M D I 1 M D E s M z l 9 J n F 1 b 3 Q 7 L C Z x d W 9 0 O 1 N l Y 3 R p b 2 4 x L 0 1 l d G F z X 3 J l Y W x p e m F k b y 9 B d X R v U m V t b 3 Z l Z E N v b H V t b n M x L n s y M D I 1 M D I s N D B 9 J n F 1 b 3 Q 7 L C Z x d W 9 0 O 1 N l Y 3 R p b 2 4 x L 0 1 l d G F z X 3 J l Y W x p e m F k b y 9 B d X R v U m V t b 3 Z l Z E N v b H V t b n M x L n s y M D I 1 M D M s N D F 9 J n F 1 b 3 Q 7 L C Z x d W 9 0 O 1 N l Y 3 R p b 2 4 x L 0 1 l d G F z X 3 J l Y W x p e m F k b y 9 B d X R v U m V t b 3 Z l Z E N v b H V t b n M x L n s y M D I 1 M D Q s N D J 9 J n F 1 b 3 Q 7 L C Z x d W 9 0 O 1 N l Y 3 R p b 2 4 x L 0 1 l d G F z X 3 J l Y W x p e m F k b y 9 B d X R v U m V t b 3 Z l Z E N v b H V t b n M x L n s y M D I 1 M D U s N D N 9 J n F 1 b 3 Q 7 L C Z x d W 9 0 O 1 N l Y 3 R p b 2 4 x L 0 1 l d G F z X 3 J l Y W x p e m F k b y 9 B d X R v U m V t b 3 Z l Z E N v b H V t b n M x L n s y M D I 1 M D Y s N D R 9 J n F 1 b 3 Q 7 L C Z x d W 9 0 O 1 N l Y 3 R p b 2 4 x L 0 1 l d G F z X 3 J l Y W x p e m F k b y 9 B d X R v U m V t b 3 Z l Z E N v b H V t b n M x L n s y M D I 1 M D c s N D V 9 J n F 1 b 3 Q 7 L C Z x d W 9 0 O 1 N l Y 3 R p b 2 4 x L 0 1 l d G F z X 3 J l Y W x p e m F k b y 9 B d X R v U m V t b 3 Z l Z E N v b H V t b n M x L n s y M D I 1 M D g s N D Z 9 J n F 1 b 3 Q 7 L C Z x d W 9 0 O 1 N l Y 3 R p b 2 4 x L 0 1 l d G F z X 3 J l Y W x p e m F k b y 9 B d X R v U m V t b 3 Z l Z E N v b H V t b n M x L n s y M D I 1 M D k s N D d 9 J n F 1 b 3 Q 7 L C Z x d W 9 0 O 1 N l Y 3 R p b 2 4 x L 0 1 l d G F z X 3 J l Y W x p e m F k b y 9 B d X R v U m V t b 3 Z l Z E N v b H V t b n M x L n s y M D I 1 M T A s N D h 9 J n F 1 b 3 Q 7 L C Z x d W 9 0 O 1 N l Y 3 R p b 2 4 x L 0 1 l d G F z X 3 J l Y W x p e m F k b y 9 B d X R v U m V t b 3 Z l Z E N v b H V t b n M x L n s y M D I 1 M T E s N D l 9 J n F 1 b 3 Q 7 L C Z x d W 9 0 O 1 N l Y 3 R p b 2 4 x L 0 1 l d G F z X 3 J l Y W x p e m F k b y 9 B d X R v U m V t b 3 Z l Z E N v b H V t b n M x L n s y M D I 1 M T I s N T B 9 J n F 1 b 3 Q 7 L C Z x d W 9 0 O 1 N l Y 3 R p b 2 4 x L 0 1 l d G F z X 3 J l Y W x p e m F k b y 9 B d X R v U m V t b 3 Z l Z E N v b H V t b n M x L n s y M D I 2 M D E s N T F 9 J n F 1 b 3 Q 7 L C Z x d W 9 0 O 1 N l Y 3 R p b 2 4 x L 0 1 l d G F z X 3 J l Y W x p e m F k b y 9 B d X R v U m V t b 3 Z l Z E N v b H V t b n M x L n s y M D I 2 M D I s N T J 9 J n F 1 b 3 Q 7 L C Z x d W 9 0 O 1 N l Y 3 R p b 2 4 x L 0 1 l d G F z X 3 J l Y W x p e m F k b y 9 B d X R v U m V t b 3 Z l Z E N v b H V t b n M x L n s y M D I 2 M D M s N T N 9 J n F 1 b 3 Q 7 L C Z x d W 9 0 O 1 N l Y 3 R p b 2 4 x L 0 1 l d G F z X 3 J l Y W x p e m F k b y 9 B d X R v U m V t b 3 Z l Z E N v b H V t b n M x L n s y M D I 2 M D Q s N T R 9 J n F 1 b 3 Q 7 L C Z x d W 9 0 O 1 N l Y 3 R p b 2 4 x L 0 1 l d G F z X 3 J l Y W x p e m F k b y 9 B d X R v U m V t b 3 Z l Z E N v b H V t b n M x L n s y M D I 2 M D U s N T V 9 J n F 1 b 3 Q 7 L C Z x d W 9 0 O 1 N l Y 3 R p b 2 4 x L 0 1 l d G F z X 3 J l Y W x p e m F k b y 9 B d X R v U m V t b 3 Z l Z E N v b H V t b n M x L n s y M D I 2 M D Y s N T Z 9 J n F 1 b 3 Q 7 L C Z x d W 9 0 O 1 N l Y 3 R p b 2 4 x L 0 1 l d G F z X 3 J l Y W x p e m F k b y 9 B d X R v U m V t b 3 Z l Z E N v b H V t b n M x L n s y M D I 2 M D c s N T d 9 J n F 1 b 3 Q 7 L C Z x d W 9 0 O 1 N l Y 3 R p b 2 4 x L 0 1 l d G F z X 3 J l Y W x p e m F k b y 9 B d X R v U m V t b 3 Z l Z E N v b H V t b n M x L n s y M D I 2 M D g s N T h 9 J n F 1 b 3 Q 7 L C Z x d W 9 0 O 1 N l Y 3 R p b 2 4 x L 0 1 l d G F z X 3 J l Y W x p e m F k b y 9 B d X R v U m V t b 3 Z l Z E N v b H V t b n M x L n s y M D I 2 M D k s N T l 9 J n F 1 b 3 Q 7 L C Z x d W 9 0 O 1 N l Y 3 R p b 2 4 x L 0 1 l d G F z X 3 J l Y W x p e m F k b y 9 B d X R v U m V t b 3 Z l Z E N v b H V t b n M x L n s y M D I 2 M T A s N j B 9 J n F 1 b 3 Q 7 L C Z x d W 9 0 O 1 N l Y 3 R p b 2 4 x L 0 1 l d G F z X 3 J l Y W x p e m F k b y 9 B d X R v U m V t b 3 Z l Z E N v b H V t b n M x L n s y M D I 2 M T E s N j F 9 J n F 1 b 3 Q 7 L C Z x d W 9 0 O 1 N l Y 3 R p b 2 4 x L 0 1 l d G F z X 3 J l Y W x p e m F k b y 9 B d X R v U m V t b 3 Z l Z E N v b H V t b n M x L n s y M D I 2 M T I s N j J 9 J n F 1 b 3 Q 7 L C Z x d W 9 0 O 1 N l Y 3 R p b 2 4 x L 0 1 l d G F z X 3 J l Y W x p e m F k b y 9 B d X R v U m V t b 3 Z l Z E N v b H V t b n M x L n t f M i w 2 M 3 0 m c X V v d D s s J n F 1 b 3 Q 7 U 2 V j d G l v b j E v T W V 0 Y X N f c m V h b G l 6 Y W R v L 0 F 1 d G 9 S Z W 1 v d m V k Q 2 9 s d W 1 u c z E u e 1 8 z L D Y 0 f S Z x d W 9 0 O y w m c X V v d D t T Z W N 0 a W 9 u M S 9 N Z X R h c 1 9 y Z W F s a X p h Z G 8 v Q X V 0 b 1 J l b W 9 2 Z W R D b 2 x 1 b W 5 z M S 5 7 X z Q s N j V 9 J n F 1 b 3 Q 7 L C Z x d W 9 0 O 1 N l Y 3 R p b 2 4 x L 0 1 l d G F z X 3 J l Y W x p e m F k b y 9 B d X R v U m V t b 3 Z l Z E N v b H V t b n M x L n t f N S w 2 N n 0 m c X V v d D s s J n F 1 b 3 Q 7 U 2 V j d G l v b j E v T W V 0 Y X N f c m V h b G l 6 Y W R v L 0 F 1 d G 9 S Z W 1 v d m V k Q 2 9 s d W 1 u c z E u e 1 8 2 L D Y 3 f S Z x d W 9 0 O y w m c X V v d D t T Z W N 0 a W 9 u M S 9 N Z X R h c 1 9 y Z W F s a X p h Z G 8 v Q X V 0 b 1 J l b W 9 2 Z W R D b 2 x 1 b W 5 z M S 5 7 X z c s N j h 9 J n F 1 b 3 Q 7 L C Z x d W 9 0 O 1 N l Y 3 R p b 2 4 x L 0 1 l d G F z X 3 J l Y W x p e m F k b y 9 B d X R v U m V t b 3 Z l Z E N v b H V t b n M x L n t f O C w 2 O X 0 m c X V v d D s s J n F 1 b 3 Q 7 U 2 V j d G l v b j E v T W V 0 Y X N f c m V h b G l 6 Y W R v L 0 F 1 d G 9 S Z W 1 v d m V k Q 2 9 s d W 1 u c z E u e 1 8 5 L D c w f S Z x d W 9 0 O y w m c X V v d D t T Z W N 0 a W 9 u M S 9 N Z X R h c 1 9 y Z W F s a X p h Z G 8 v Q X V 0 b 1 J l b W 9 2 Z W R D b 2 x 1 b W 5 z M S 5 7 X z E w L D c x f S Z x d W 9 0 O y w m c X V v d D t T Z W N 0 a W 9 u M S 9 N Z X R h c 1 9 y Z W F s a X p h Z G 8 v Q X V 0 b 1 J l b W 9 2 Z W R D b 2 x 1 b W 5 z M S 5 7 X z E x L D c y f S Z x d W 9 0 O y w m c X V v d D t T Z W N 0 a W 9 u M S 9 N Z X R h c 1 9 y Z W F s a X p h Z G 8 v Q X V 0 b 1 J l b W 9 2 Z W R D b 2 x 1 b W 5 z M S 5 7 X z E y L D c z f S Z x d W 9 0 O y w m c X V v d D t T Z W N 0 a W 9 u M S 9 N Z X R h c 1 9 y Z W F s a X p h Z G 8 v Q X V 0 b 1 J l b W 9 2 Z W R D b 2 x 1 b W 5 z M S 5 7 X z E z L D c 0 f S Z x d W 9 0 O y w m c X V v d D t T Z W N 0 a W 9 u M S 9 N Z X R h c 1 9 y Z W F s a X p h Z G 8 v Q X V 0 b 1 J l b W 9 2 Z W R D b 2 x 1 b W 5 z M S 5 7 X z E 0 L D c 1 f S Z x d W 9 0 O y w m c X V v d D t T Z W N 0 a W 9 u M S 9 N Z X R h c 1 9 y Z W F s a X p h Z G 8 v Q X V 0 b 1 J l b W 9 2 Z W R D b 2 x 1 b W 5 z M S 5 7 X z E 1 L D c 2 f S Z x d W 9 0 O y w m c X V v d D t T Z W N 0 a W 9 u M S 9 N Z X R h c 1 9 y Z W F s a X p h Z G 8 v Q X V 0 b 1 J l b W 9 2 Z W R D b 2 x 1 b W 5 z M S 5 7 X z E 2 L D c 3 f S Z x d W 9 0 O y w m c X V v d D t T Z W N 0 a W 9 u M S 9 N Z X R h c 1 9 y Z W F s a X p h Z G 8 v Q X V 0 b 1 J l b W 9 2 Z W R D b 2 x 1 b W 5 z M S 5 7 X z E 3 L D c 4 f S Z x d W 9 0 O y w m c X V v d D t T Z W N 0 a W 9 u M S 9 N Z X R h c 1 9 y Z W F s a X p h Z G 8 v Q X V 0 b 1 J l b W 9 2 Z W R D b 2 x 1 b W 5 z M S 5 7 X z E 4 L D c 5 f S Z x d W 9 0 O y w m c X V v d D t T Z W N 0 a W 9 u M S 9 N Z X R h c 1 9 y Z W F s a X p h Z G 8 v Q X V 0 b 1 J l b W 9 2 Z W R D b 2 x 1 b W 5 z M S 5 7 X z E 5 L D g w f S Z x d W 9 0 O y w m c X V v d D t T Z W N 0 a W 9 u M S 9 N Z X R h c 1 9 y Z W F s a X p h Z G 8 v Q X V 0 b 1 J l b W 9 2 Z W R D b 2 x 1 b W 5 z M S 5 7 X z I w L D g x f S Z x d W 9 0 O y w m c X V v d D t T Z W N 0 a W 9 u M S 9 N Z X R h c 1 9 y Z W F s a X p h Z G 8 v Q X V 0 b 1 J l b W 9 2 Z W R D b 2 x 1 b W 5 z M S 5 7 X z I x L D g y f S Z x d W 9 0 O y w m c X V v d D t T Z W N 0 a W 9 u M S 9 N Z X R h c 1 9 y Z W F s a X p h Z G 8 v Q X V 0 b 1 J l b W 9 2 Z W R D b 2 x 1 b W 5 z M S 5 7 X z I y L D g z f S Z x d W 9 0 O y w m c X V v d D t T Z W N 0 a W 9 u M S 9 N Z X R h c 1 9 y Z W F s a X p h Z G 8 v Q X V 0 b 1 J l b W 9 2 Z W R D b 2 x 1 b W 5 z M S 5 7 X z I z L D g 0 f S Z x d W 9 0 O y w m c X V v d D t T Z W N 0 a W 9 u M S 9 N Z X R h c 1 9 y Z W F s a X p h Z G 8 v Q X V 0 b 1 J l b W 9 2 Z W R D b 2 x 1 b W 5 z M S 5 7 X z I 0 L D g 1 f S Z x d W 9 0 O y w m c X V v d D t T Z W N 0 a W 9 u M S 9 N Z X R h c 1 9 y Z W F s a X p h Z G 8 v Q X V 0 b 1 J l b W 9 2 Z W R D b 2 x 1 b W 5 z M S 5 7 X z I 1 L D g 2 f S Z x d W 9 0 O y w m c X V v d D t T Z W N 0 a W 9 u M S 9 N Z X R h c 1 9 y Z W F s a X p h Z G 8 v Q X V 0 b 1 J l b W 9 2 Z W R D b 2 x 1 b W 5 z M S 5 7 X z I 2 L D g 3 f S Z x d W 9 0 O y w m c X V v d D t T Z W N 0 a W 9 u M S 9 N Z X R h c 1 9 y Z W F s a X p h Z G 8 v Q X V 0 b 1 J l b W 9 2 Z W R D b 2 x 1 b W 5 z M S 5 7 X z I 3 L D g 4 f S Z x d W 9 0 O y w m c X V v d D t T Z W N 0 a W 9 u M S 9 N Z X R h c 1 9 y Z W F s a X p h Z G 8 v Q X V 0 b 1 J l b W 9 2 Z W R D b 2 x 1 b W 5 z M S 5 7 X z I 4 L D g 5 f S Z x d W 9 0 O y w m c X V v d D t T Z W N 0 a W 9 u M S 9 N Z X R h c 1 9 y Z W F s a X p h Z G 8 v Q X V 0 b 1 J l b W 9 2 Z W R D b 2 x 1 b W 5 z M S 5 7 X z I 5 L D k w f S Z x d W 9 0 O y w m c X V v d D t T Z W N 0 a W 9 u M S 9 N Z X R h c 1 9 y Z W F s a X p h Z G 8 v Q X V 0 b 1 J l b W 9 2 Z W R D b 2 x 1 b W 5 z M S 5 7 X z M w L D k x f S Z x d W 9 0 O y w m c X V v d D t T Z W N 0 a W 9 u M S 9 N Z X R h c 1 9 y Z W F s a X p h Z G 8 v Q X V 0 b 1 J l b W 9 2 Z W R D b 2 x 1 b W 5 z M S 5 7 X z M x L D k y f S Z x d W 9 0 O y w m c X V v d D t T Z W N 0 a W 9 u M S 9 N Z X R h c 1 9 y Z W F s a X p h Z G 8 v Q X V 0 b 1 J l b W 9 2 Z W R D b 2 x 1 b W 5 z M S 5 7 X z M y L D k z f S Z x d W 9 0 O y w m c X V v d D t T Z W N 0 a W 9 u M S 9 N Z X R h c 1 9 y Z W F s a X p h Z G 8 v Q X V 0 b 1 J l b W 9 2 Z W R D b 2 x 1 b W 5 z M S 5 7 X z M z L D k 0 f S Z x d W 9 0 O y w m c X V v d D t T Z W N 0 a W 9 u M S 9 N Z X R h c 1 9 y Z W F s a X p h Z G 8 v Q X V 0 b 1 J l b W 9 2 Z W R D b 2 x 1 b W 5 z M S 5 7 X z M 0 L D k 1 f S Z x d W 9 0 O y w m c X V v d D t T Z W N 0 a W 9 u M S 9 N Z X R h c 1 9 y Z W F s a X p h Z G 8 v Q X V 0 b 1 J l b W 9 2 Z W R D b 2 x 1 b W 5 z M S 5 7 X z M 1 L D k 2 f S Z x d W 9 0 O y w m c X V v d D t T Z W N 0 a W 9 u M S 9 N Z X R h c 1 9 y Z W F s a X p h Z G 8 v Q X V 0 b 1 J l b W 9 2 Z W R D b 2 x 1 b W 5 z M S 5 7 X z M 2 L D k 3 f S Z x d W 9 0 O y w m c X V v d D t T Z W N 0 a W 9 u M S 9 N Z X R h c 1 9 y Z W F s a X p h Z G 8 v Q X V 0 b 1 J l b W 9 2 Z W R D b 2 x 1 b W 5 z M S 5 7 X z M 3 L D k 4 f S Z x d W 9 0 O y w m c X V v d D t T Z W N 0 a W 9 u M S 9 N Z X R h c 1 9 y Z W F s a X p h Z G 8 v Q X V 0 b 1 J l b W 9 2 Z W R D b 2 x 1 b W 5 z M S 5 7 X z M 4 L D k 5 f S Z x d W 9 0 O y w m c X V v d D t T Z W N 0 a W 9 u M S 9 N Z X R h c 1 9 y Z W F s a X p h Z G 8 v Q X V 0 b 1 J l b W 9 2 Z W R D b 2 x 1 b W 5 z M S 5 7 X z M 5 L D E w M H 0 m c X V v d D s s J n F 1 b 3 Q 7 U 2 V j d G l v b j E v T W V 0 Y X N f c m V h b G l 6 Y W R v L 0 F 1 d G 9 S Z W 1 v d m V k Q 2 9 s d W 1 u c z E u e 1 8 0 M C w x M D F 9 J n F 1 b 3 Q 7 L C Z x d W 9 0 O 1 N l Y 3 R p b 2 4 x L 0 1 l d G F z X 3 J l Y W x p e m F k b y 9 B d X R v U m V t b 3 Z l Z E N v b H V t b n M x L n t f N D E s M T A y f S Z x d W 9 0 O y w m c X V v d D t T Z W N 0 a W 9 u M S 9 N Z X R h c 1 9 y Z W F s a X p h Z G 8 v Q X V 0 b 1 J l b W 9 2 Z W R D b 2 x 1 b W 5 z M S 5 7 X z Q y L D E w M 3 0 m c X V v d D s s J n F 1 b 3 Q 7 U 2 V j d G l v b j E v T W V 0 Y X N f c m V h b G l 6 Y W R v L 0 F 1 d G 9 S Z W 1 v d m V k Q 2 9 s d W 1 u c z E u e 1 8 0 M y w x M D R 9 J n F 1 b 3 Q 7 L C Z x d W 9 0 O 1 N l Y 3 R p b 2 4 x L 0 1 l d G F z X 3 J l Y W x p e m F k b y 9 B d X R v U m V t b 3 Z l Z E N v b H V t b n M x L n t f N D Q s M T A 1 f S Z x d W 9 0 O y w m c X V v d D t T Z W N 0 a W 9 u M S 9 N Z X R h c 1 9 y Z W F s a X p h Z G 8 v Q X V 0 b 1 J l b W 9 2 Z W R D b 2 x 1 b W 5 z M S 5 7 X z Q 1 L D E w N n 0 m c X V v d D s s J n F 1 b 3 Q 7 U 2 V j d G l v b j E v T W V 0 Y X N f c m V h b G l 6 Y W R v L 0 F 1 d G 9 S Z W 1 v d m V k Q 2 9 s d W 1 u c z E u e 1 8 0 N i w x M D d 9 J n F 1 b 3 Q 7 L C Z x d W 9 0 O 1 N l Y 3 R p b 2 4 x L 0 1 l d G F z X 3 J l Y W x p e m F k b y 9 B d X R v U m V t b 3 Z l Z E N v b H V t b n M x L n t f N D c s M T A 4 f S Z x d W 9 0 O y w m c X V v d D t T Z W N 0 a W 9 u M S 9 N Z X R h c 1 9 y Z W F s a X p h Z G 8 v Q X V 0 b 1 J l b W 9 2 Z W R D b 2 x 1 b W 5 z M S 5 7 X z Q 4 L D E w O X 0 m c X V v d D s s J n F 1 b 3 Q 7 U 2 V j d G l v b j E v T W V 0 Y X N f c m V h b G l 6 Y W R v L 0 F 1 d G 9 S Z W 1 v d m V k Q 2 9 s d W 1 u c z E u e 1 8 0 O S w x M T B 9 J n F 1 b 3 Q 7 L C Z x d W 9 0 O 1 N l Y 3 R p b 2 4 x L 0 1 l d G F z X 3 J l Y W x p e m F k b y 9 B d X R v U m V t b 3 Z l Z E N v b H V t b n M x L n t f N T A s M T E x f S Z x d W 9 0 O y w m c X V v d D t T Z W N 0 a W 9 u M S 9 N Z X R h c 1 9 y Z W F s a X p h Z G 8 v Q X V 0 b 1 J l b W 9 2 Z W R D b 2 x 1 b W 5 z M S 5 7 X z U x L D E x M n 0 m c X V v d D s s J n F 1 b 3 Q 7 U 2 V j d G l v b j E v T W V 0 Y X N f c m V h b G l 6 Y W R v L 0 F 1 d G 9 S Z W 1 v d m V k Q 2 9 s d W 1 u c z E u e 1 8 1 M i w x M T N 9 J n F 1 b 3 Q 7 L C Z x d W 9 0 O 1 N l Y 3 R p b 2 4 x L 0 1 l d G F z X 3 J l Y W x p e m F k b y 9 B d X R v U m V t b 3 Z l Z E N v b H V t b n M x L n t f N T M s M T E 0 f S Z x d W 9 0 O y w m c X V v d D t T Z W N 0 a W 9 u M S 9 N Z X R h c 1 9 y Z W F s a X p h Z G 8 v Q X V 0 b 1 J l b W 9 2 Z W R D b 2 x 1 b W 5 z M S 5 7 X z U 0 L D E x N X 0 m c X V v d D s s J n F 1 b 3 Q 7 U 2 V j d G l v b j E v T W V 0 Y X N f c m V h b G l 6 Y W R v L 0 F 1 d G 9 S Z W 1 v d m V k Q 2 9 s d W 1 u c z E u e 1 8 1 N S w x M T Z 9 J n F 1 b 3 Q 7 L C Z x d W 9 0 O 1 N l Y 3 R p b 2 4 x L 0 1 l d G F z X 3 J l Y W x p e m F k b y 9 B d X R v U m V t b 3 Z l Z E N v b H V t b n M x L n t f N T Y s M T E 3 f S Z x d W 9 0 O y w m c X V v d D t T Z W N 0 a W 9 u M S 9 N Z X R h c 1 9 y Z W F s a X p h Z G 8 v Q X V 0 b 1 J l b W 9 2 Z W R D b 2 x 1 b W 5 z M S 5 7 X z U 3 L D E x O H 0 m c X V v d D s s J n F 1 b 3 Q 7 U 2 V j d G l v b j E v T W V 0 Y X N f c m V h b G l 6 Y W R v L 0 F 1 d G 9 S Z W 1 v d m V k Q 2 9 s d W 1 u c z E u e 1 8 1 O C w x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v U G F n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M a W 5 o Y X M l M j B Q c m l u Y 2 l w Y W l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4 n j g j S o x k 6 T 9 b f d u c 3 n 8 w A A A A A C A A A A A A A Q Z g A A A A E A A C A A A A C x D O l B j f d m + e D z J h U Z w Y I 0 V t m X p q u o + + 4 y O W l K Z 1 / b J A A A A A A O g A A A A A I A A C A A A A A 5 f i o u 2 g t 1 d u o Q Y 1 b a t 6 w t 8 1 6 n y Y z 8 4 X 2 p U M d P Z Z k F c 1 A A A A D W w Q o p 5 o e M f D 8 / s o 1 D E D f v / / O 0 u I t g i u K w / 9 p b t I I H o k 6 1 D I o K G O 0 2 + F Q N h 3 M D V R X c O J / x i I G 5 g F c c 1 + / 3 q X g i 2 g w R f A B J V b 5 Y 3 a q 2 d n g M s E A A A A B 8 x X c 2 j y U m K U O T X P J s I g o K P G u A S e Y Y R J I 8 l K O r O C E I y 6 Y 6 P v 1 n S R G X p E W c W x V 0 h T J u 7 5 1 n j 2 w R r s 2 z r 2 q F U f 0 M < / D a t a M a s h u p > 
</file>

<file path=customXml/itemProps1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7CAA6B40-FE7F-44D3-941C-B2019ED4A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2024-07-30T12:52:22Z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