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C:\Users\UltraBook 3.1\Desktop\DONNEES_MINEPAT\données import-substitutions\"/>
    </mc:Choice>
  </mc:AlternateContent>
  <xr:revisionPtr revIDLastSave="0" documentId="13_ncr:1_{36D5C52B-3828-4A46-96C2-BC341DFA5954}" xr6:coauthVersionLast="47" xr6:coauthVersionMax="47" xr10:uidLastSave="{00000000-0000-0000-0000-000000000000}"/>
  <bookViews>
    <workbookView xWindow="0" yWindow="0" windowWidth="15660" windowHeight="102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3" i="1" l="1"/>
  <c r="M113" i="1"/>
  <c r="L113" i="1"/>
  <c r="K113" i="1"/>
  <c r="J113" i="1"/>
  <c r="F113" i="1"/>
  <c r="E113" i="1"/>
  <c r="D113" i="1"/>
  <c r="B113" i="1"/>
  <c r="N112" i="1"/>
  <c r="M112" i="1"/>
  <c r="L112" i="1"/>
  <c r="K112" i="1"/>
  <c r="J112" i="1"/>
  <c r="F112" i="1"/>
  <c r="E112" i="1"/>
  <c r="D112" i="1"/>
  <c r="B112" i="1"/>
  <c r="N111" i="1"/>
  <c r="M111" i="1"/>
  <c r="L111" i="1"/>
  <c r="K111" i="1"/>
  <c r="J111" i="1"/>
  <c r="F111" i="1"/>
  <c r="E111" i="1"/>
  <c r="D111" i="1"/>
  <c r="B111" i="1"/>
  <c r="N110" i="1"/>
  <c r="M110" i="1"/>
  <c r="L110" i="1"/>
  <c r="K110" i="1"/>
  <c r="J110" i="1"/>
  <c r="F110" i="1"/>
  <c r="E110" i="1"/>
  <c r="D110" i="1"/>
  <c r="B110" i="1"/>
  <c r="N109" i="1"/>
  <c r="M109" i="1"/>
  <c r="L109" i="1"/>
  <c r="K109" i="1"/>
  <c r="J109" i="1"/>
  <c r="F109" i="1"/>
  <c r="E109" i="1"/>
  <c r="D109" i="1"/>
  <c r="B109" i="1"/>
  <c r="N108" i="1"/>
  <c r="M108" i="1"/>
  <c r="L108" i="1"/>
  <c r="K108" i="1"/>
  <c r="J108" i="1"/>
  <c r="F108" i="1"/>
  <c r="E108" i="1"/>
  <c r="D108" i="1"/>
  <c r="B108" i="1"/>
  <c r="F107" i="1"/>
  <c r="B107" i="1"/>
  <c r="F106" i="1"/>
  <c r="B106" i="1"/>
  <c r="F105" i="1"/>
  <c r="B105" i="1"/>
  <c r="F104" i="1"/>
  <c r="B104" i="1"/>
  <c r="F103" i="1"/>
  <c r="B103" i="1"/>
  <c r="F102" i="1"/>
  <c r="B102" i="1"/>
  <c r="F101" i="1"/>
  <c r="B101" i="1"/>
  <c r="F100" i="1"/>
  <c r="B100" i="1"/>
  <c r="F99" i="1"/>
  <c r="B99" i="1"/>
  <c r="F98" i="1"/>
  <c r="B98" i="1"/>
  <c r="N97" i="1"/>
  <c r="M97" i="1"/>
  <c r="L97" i="1"/>
  <c r="K97" i="1"/>
  <c r="J97" i="1"/>
  <c r="I97" i="1"/>
  <c r="H97" i="1"/>
  <c r="F97" i="1"/>
  <c r="E97" i="1"/>
  <c r="D97" i="1"/>
  <c r="B97" i="1"/>
  <c r="N96" i="1"/>
  <c r="M96" i="1"/>
  <c r="L96" i="1"/>
  <c r="K96" i="1"/>
  <c r="J96" i="1"/>
  <c r="I96" i="1"/>
  <c r="H96" i="1"/>
  <c r="F96" i="1"/>
  <c r="E96" i="1"/>
  <c r="D96" i="1"/>
  <c r="B96" i="1"/>
  <c r="N95" i="1"/>
  <c r="M95" i="1"/>
  <c r="L95" i="1"/>
  <c r="K95" i="1"/>
  <c r="J95" i="1"/>
  <c r="I95" i="1"/>
  <c r="H95" i="1"/>
  <c r="F95" i="1"/>
  <c r="E95" i="1"/>
  <c r="D95" i="1"/>
  <c r="B95" i="1"/>
  <c r="N94" i="1"/>
  <c r="M94" i="1"/>
  <c r="L94" i="1"/>
  <c r="K94" i="1"/>
  <c r="J94" i="1"/>
  <c r="I94" i="1"/>
  <c r="H94" i="1"/>
  <c r="F94" i="1"/>
  <c r="E94" i="1"/>
  <c r="D94" i="1"/>
  <c r="B94" i="1"/>
  <c r="N93" i="1"/>
  <c r="M93" i="1"/>
  <c r="L93" i="1"/>
  <c r="K93" i="1"/>
  <c r="J93" i="1"/>
  <c r="I93" i="1"/>
  <c r="H93" i="1"/>
  <c r="F93" i="1"/>
  <c r="E93" i="1"/>
  <c r="D93" i="1"/>
  <c r="B93" i="1"/>
  <c r="N92" i="1"/>
  <c r="M92" i="1"/>
  <c r="L92" i="1"/>
  <c r="K92" i="1"/>
  <c r="J92" i="1"/>
  <c r="I92" i="1"/>
  <c r="H92" i="1"/>
  <c r="F92" i="1"/>
  <c r="E92" i="1"/>
  <c r="D92" i="1"/>
  <c r="B92" i="1"/>
  <c r="I91" i="1"/>
  <c r="F91" i="1"/>
  <c r="B91" i="1"/>
  <c r="I90" i="1"/>
  <c r="B90" i="1"/>
  <c r="I89" i="1"/>
  <c r="B89" i="1"/>
  <c r="I88" i="1"/>
  <c r="B88" i="1"/>
  <c r="I87" i="1"/>
  <c r="B87" i="1"/>
  <c r="I86" i="1"/>
  <c r="B86" i="1"/>
  <c r="I85" i="1"/>
  <c r="B85" i="1"/>
  <c r="I84" i="1"/>
  <c r="B84" i="1"/>
  <c r="I83" i="1"/>
  <c r="B83" i="1"/>
  <c r="I82" i="1"/>
  <c r="B82" i="1"/>
  <c r="M81" i="1"/>
  <c r="L81" i="1"/>
  <c r="F81" i="1"/>
  <c r="E81" i="1"/>
  <c r="D81" i="1"/>
  <c r="B81" i="1"/>
  <c r="M80" i="1"/>
  <c r="L80" i="1"/>
  <c r="F80" i="1"/>
  <c r="E80" i="1"/>
  <c r="D80" i="1"/>
  <c r="B80" i="1"/>
  <c r="M79" i="1"/>
  <c r="L79" i="1"/>
  <c r="F79" i="1"/>
  <c r="E79" i="1"/>
  <c r="D79" i="1"/>
  <c r="B79" i="1"/>
  <c r="M78" i="1"/>
  <c r="L78" i="1"/>
  <c r="F78" i="1"/>
  <c r="E78" i="1"/>
  <c r="D78" i="1"/>
  <c r="B78" i="1"/>
  <c r="M77" i="1"/>
  <c r="L77" i="1"/>
  <c r="F77" i="1"/>
  <c r="E77" i="1"/>
  <c r="D77" i="1"/>
  <c r="B77" i="1"/>
  <c r="M76" i="1"/>
  <c r="L76" i="1"/>
  <c r="F76" i="1"/>
  <c r="E76" i="1"/>
  <c r="D76" i="1"/>
  <c r="B76" i="1"/>
  <c r="D75" i="1"/>
  <c r="B75" i="1"/>
  <c r="D74" i="1"/>
  <c r="B74" i="1"/>
  <c r="D73" i="1"/>
  <c r="B73" i="1"/>
  <c r="D72" i="1"/>
  <c r="B72" i="1"/>
  <c r="D71" i="1"/>
  <c r="B71" i="1"/>
  <c r="D70" i="1"/>
  <c r="B70" i="1"/>
  <c r="D69" i="1"/>
  <c r="B69" i="1"/>
  <c r="D68" i="1"/>
  <c r="B68" i="1"/>
  <c r="D67" i="1"/>
  <c r="B67" i="1"/>
  <c r="D66" i="1"/>
  <c r="B66" i="1"/>
  <c r="R65" i="1"/>
  <c r="Q65" i="1"/>
  <c r="P65" i="1"/>
  <c r="O65" i="1"/>
  <c r="N65" i="1"/>
  <c r="M65" i="1"/>
  <c r="L65" i="1"/>
  <c r="K65" i="1"/>
  <c r="J65" i="1"/>
  <c r="I65" i="1"/>
  <c r="H65" i="1"/>
  <c r="F65" i="1"/>
  <c r="E65" i="1"/>
  <c r="D65" i="1"/>
  <c r="B65" i="1"/>
  <c r="R64" i="1"/>
  <c r="Q64" i="1"/>
  <c r="P64" i="1"/>
  <c r="O64" i="1"/>
  <c r="N64" i="1"/>
  <c r="M64" i="1"/>
  <c r="L64" i="1"/>
  <c r="K64" i="1"/>
  <c r="J64" i="1"/>
  <c r="I64" i="1"/>
  <c r="H64" i="1"/>
  <c r="F64" i="1"/>
  <c r="E64" i="1"/>
  <c r="D64" i="1"/>
  <c r="B64" i="1"/>
  <c r="R63" i="1"/>
  <c r="Q63" i="1"/>
  <c r="P63" i="1"/>
  <c r="O63" i="1"/>
  <c r="N63" i="1"/>
  <c r="M63" i="1"/>
  <c r="L63" i="1"/>
  <c r="K63" i="1"/>
  <c r="J63" i="1"/>
  <c r="I63" i="1"/>
  <c r="H63" i="1"/>
  <c r="F63" i="1"/>
  <c r="E63" i="1"/>
  <c r="D63" i="1"/>
  <c r="B63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B62" i="1"/>
  <c r="R61" i="1"/>
  <c r="Q61" i="1"/>
  <c r="P61" i="1"/>
  <c r="O61" i="1"/>
  <c r="N61" i="1"/>
  <c r="M61" i="1"/>
  <c r="L61" i="1"/>
  <c r="K61" i="1"/>
  <c r="J61" i="1"/>
  <c r="I61" i="1"/>
  <c r="H61" i="1"/>
  <c r="F61" i="1"/>
  <c r="E61" i="1"/>
  <c r="D61" i="1"/>
  <c r="B61" i="1"/>
  <c r="R60" i="1"/>
  <c r="Q60" i="1"/>
  <c r="P60" i="1"/>
  <c r="O60" i="1"/>
  <c r="N60" i="1"/>
  <c r="M60" i="1"/>
  <c r="L60" i="1"/>
  <c r="K60" i="1"/>
  <c r="J60" i="1"/>
  <c r="I60" i="1"/>
  <c r="H60" i="1"/>
  <c r="F60" i="1"/>
  <c r="E60" i="1"/>
  <c r="D60" i="1"/>
  <c r="B60" i="1"/>
  <c r="I59" i="1"/>
  <c r="B59" i="1"/>
  <c r="I58" i="1"/>
  <c r="B58" i="1"/>
  <c r="I57" i="1"/>
  <c r="B57" i="1"/>
  <c r="I56" i="1"/>
  <c r="B56" i="1"/>
  <c r="I55" i="1"/>
  <c r="B55" i="1"/>
  <c r="I54" i="1"/>
  <c r="B54" i="1"/>
  <c r="I53" i="1"/>
  <c r="B53" i="1"/>
  <c r="I52" i="1"/>
  <c r="B52" i="1"/>
  <c r="I51" i="1"/>
  <c r="B51" i="1"/>
  <c r="I50" i="1"/>
  <c r="B50" i="1"/>
  <c r="I49" i="1"/>
  <c r="F49" i="1"/>
  <c r="E49" i="1"/>
  <c r="D49" i="1"/>
  <c r="B49" i="1"/>
  <c r="I48" i="1"/>
  <c r="F48" i="1"/>
  <c r="E48" i="1"/>
  <c r="D48" i="1"/>
  <c r="B48" i="1"/>
  <c r="I47" i="1"/>
  <c r="F47" i="1"/>
  <c r="E47" i="1"/>
  <c r="D47" i="1"/>
  <c r="B47" i="1"/>
  <c r="I46" i="1"/>
  <c r="F46" i="1"/>
  <c r="E46" i="1"/>
  <c r="D46" i="1"/>
  <c r="B46" i="1"/>
  <c r="I45" i="1"/>
  <c r="F45" i="1"/>
  <c r="E45" i="1"/>
  <c r="D45" i="1"/>
  <c r="B45" i="1"/>
  <c r="I44" i="1"/>
  <c r="F44" i="1"/>
  <c r="E44" i="1"/>
  <c r="D44" i="1"/>
  <c r="B44" i="1"/>
  <c r="I43" i="1"/>
  <c r="B43" i="1"/>
  <c r="I42" i="1"/>
  <c r="B42" i="1"/>
  <c r="I41" i="1"/>
  <c r="B41" i="1"/>
  <c r="I40" i="1"/>
  <c r="B40" i="1"/>
  <c r="I39" i="1"/>
  <c r="B39" i="1"/>
  <c r="I38" i="1"/>
  <c r="B38" i="1"/>
  <c r="I37" i="1"/>
  <c r="B37" i="1"/>
  <c r="I36" i="1"/>
  <c r="B36" i="1"/>
  <c r="I35" i="1"/>
  <c r="B35" i="1"/>
  <c r="I34" i="1"/>
  <c r="B34" i="1"/>
  <c r="R33" i="1"/>
  <c r="Q33" i="1"/>
  <c r="P33" i="1"/>
  <c r="O33" i="1"/>
  <c r="N33" i="1"/>
  <c r="M33" i="1"/>
  <c r="L33" i="1"/>
  <c r="I33" i="1"/>
  <c r="H33" i="1"/>
  <c r="F33" i="1"/>
  <c r="E33" i="1"/>
  <c r="D33" i="1"/>
  <c r="B33" i="1"/>
  <c r="R32" i="1"/>
  <c r="Q32" i="1"/>
  <c r="P32" i="1"/>
  <c r="O32" i="1"/>
  <c r="N32" i="1"/>
  <c r="M32" i="1"/>
  <c r="L32" i="1"/>
  <c r="I32" i="1"/>
  <c r="H32" i="1"/>
  <c r="F32" i="1"/>
  <c r="E32" i="1"/>
  <c r="D32" i="1"/>
  <c r="B32" i="1"/>
  <c r="R31" i="1"/>
  <c r="Q31" i="1"/>
  <c r="P31" i="1"/>
  <c r="O31" i="1"/>
  <c r="N31" i="1"/>
  <c r="M31" i="1"/>
  <c r="L31" i="1"/>
  <c r="I31" i="1"/>
  <c r="H31" i="1"/>
  <c r="F31" i="1"/>
  <c r="E31" i="1"/>
  <c r="D31" i="1"/>
  <c r="B31" i="1"/>
  <c r="R30" i="1"/>
  <c r="Q30" i="1"/>
  <c r="P30" i="1"/>
  <c r="O30" i="1"/>
  <c r="N30" i="1"/>
  <c r="M30" i="1"/>
  <c r="L30" i="1"/>
  <c r="I30" i="1"/>
  <c r="H30" i="1"/>
  <c r="F30" i="1"/>
  <c r="E30" i="1"/>
  <c r="D30" i="1"/>
  <c r="B30" i="1"/>
  <c r="R29" i="1"/>
  <c r="Q29" i="1"/>
  <c r="P29" i="1"/>
  <c r="O29" i="1"/>
  <c r="N29" i="1"/>
  <c r="M29" i="1"/>
  <c r="L29" i="1"/>
  <c r="I29" i="1"/>
  <c r="H29" i="1"/>
  <c r="F29" i="1"/>
  <c r="E29" i="1"/>
  <c r="D29" i="1"/>
  <c r="B29" i="1"/>
  <c r="R28" i="1"/>
  <c r="Q28" i="1"/>
  <c r="P28" i="1"/>
  <c r="O28" i="1"/>
  <c r="N28" i="1"/>
  <c r="M28" i="1"/>
  <c r="L28" i="1"/>
  <c r="I28" i="1"/>
  <c r="H28" i="1"/>
  <c r="F28" i="1"/>
  <c r="E28" i="1"/>
  <c r="D28" i="1"/>
  <c r="B28" i="1"/>
  <c r="I27" i="1"/>
  <c r="F27" i="1"/>
  <c r="B27" i="1"/>
  <c r="I26" i="1"/>
  <c r="F26" i="1"/>
  <c r="B26" i="1"/>
  <c r="I25" i="1"/>
  <c r="F25" i="1"/>
  <c r="B25" i="1"/>
  <c r="I24" i="1"/>
  <c r="F24" i="1"/>
  <c r="B24" i="1"/>
  <c r="I23" i="1"/>
  <c r="F23" i="1"/>
  <c r="B23" i="1"/>
  <c r="I22" i="1"/>
  <c r="F22" i="1"/>
  <c r="B22" i="1"/>
  <c r="I21" i="1"/>
  <c r="F21" i="1"/>
  <c r="B21" i="1"/>
  <c r="I20" i="1"/>
  <c r="F20" i="1"/>
  <c r="B20" i="1"/>
  <c r="I19" i="1"/>
  <c r="F19" i="1"/>
  <c r="B19" i="1"/>
  <c r="I18" i="1"/>
  <c r="B18" i="1"/>
  <c r="R17" i="1"/>
  <c r="Q17" i="1"/>
  <c r="P17" i="1"/>
  <c r="O17" i="1"/>
  <c r="N17" i="1"/>
  <c r="M17" i="1"/>
  <c r="L17" i="1"/>
  <c r="I17" i="1"/>
  <c r="H17" i="1"/>
  <c r="F17" i="1"/>
  <c r="E17" i="1"/>
  <c r="D17" i="1"/>
  <c r="B17" i="1"/>
  <c r="R16" i="1"/>
  <c r="Q16" i="1"/>
  <c r="P16" i="1"/>
  <c r="O16" i="1"/>
  <c r="N16" i="1"/>
  <c r="M16" i="1"/>
  <c r="L16" i="1"/>
  <c r="I16" i="1"/>
  <c r="H16" i="1"/>
  <c r="F16" i="1"/>
  <c r="E16" i="1"/>
  <c r="D16" i="1"/>
  <c r="B16" i="1"/>
  <c r="R15" i="1"/>
  <c r="Q15" i="1"/>
  <c r="P15" i="1"/>
  <c r="O15" i="1"/>
  <c r="N15" i="1"/>
  <c r="M15" i="1"/>
  <c r="L15" i="1"/>
  <c r="I15" i="1"/>
  <c r="H15" i="1"/>
  <c r="F15" i="1"/>
  <c r="E15" i="1"/>
  <c r="D15" i="1"/>
  <c r="B15" i="1"/>
  <c r="R14" i="1"/>
  <c r="Q14" i="1"/>
  <c r="P14" i="1"/>
  <c r="O14" i="1"/>
  <c r="N14" i="1"/>
  <c r="M14" i="1"/>
  <c r="L14" i="1"/>
  <c r="I14" i="1"/>
  <c r="H14" i="1"/>
  <c r="F14" i="1"/>
  <c r="E14" i="1"/>
  <c r="D14" i="1"/>
  <c r="B14" i="1"/>
  <c r="R13" i="1"/>
  <c r="Q13" i="1"/>
  <c r="P13" i="1"/>
  <c r="O13" i="1"/>
  <c r="N13" i="1"/>
  <c r="M13" i="1"/>
  <c r="L13" i="1"/>
  <c r="I13" i="1"/>
  <c r="H13" i="1"/>
  <c r="F13" i="1"/>
  <c r="E13" i="1"/>
  <c r="D13" i="1"/>
  <c r="B13" i="1"/>
  <c r="R12" i="1"/>
  <c r="Q12" i="1"/>
  <c r="P12" i="1"/>
  <c r="O12" i="1"/>
  <c r="N12" i="1"/>
  <c r="M12" i="1"/>
  <c r="L12" i="1"/>
  <c r="I12" i="1"/>
  <c r="H12" i="1"/>
  <c r="F12" i="1"/>
  <c r="E12" i="1"/>
  <c r="D12" i="1"/>
  <c r="B12" i="1"/>
  <c r="I11" i="1"/>
  <c r="B11" i="1"/>
  <c r="I10" i="1"/>
  <c r="B10" i="1"/>
  <c r="I9" i="1"/>
  <c r="B9" i="1"/>
  <c r="I8" i="1"/>
  <c r="B8" i="1"/>
  <c r="I7" i="1"/>
  <c r="B7" i="1"/>
  <c r="I6" i="1"/>
  <c r="B6" i="1"/>
  <c r="I5" i="1"/>
  <c r="B5" i="1"/>
  <c r="I4" i="1"/>
  <c r="B4" i="1"/>
  <c r="I3" i="1"/>
  <c r="B3" i="1"/>
  <c r="I2" i="1"/>
  <c r="B2" i="1"/>
</calcChain>
</file>

<file path=xl/sharedStrings.xml><?xml version="1.0" encoding="utf-8"?>
<sst xmlns="http://schemas.openxmlformats.org/spreadsheetml/2006/main" count="138" uniqueCount="33">
  <si>
    <t>produits</t>
  </si>
  <si>
    <t>Année</t>
  </si>
  <si>
    <t>Superficie (ha)</t>
  </si>
  <si>
    <t>Rendement (t/ha)</t>
  </si>
  <si>
    <t>Engrais</t>
  </si>
  <si>
    <t>Tracteurs</t>
  </si>
  <si>
    <t>Chimiques Org.</t>
  </si>
  <si>
    <t>Chimiques Inorg.</t>
  </si>
  <si>
    <t>Machines</t>
  </si>
  <si>
    <t>Investissement (FCFA)</t>
  </si>
  <si>
    <t>Mécanisation (%)</t>
  </si>
  <si>
    <t>Prix (FCFA/t)</t>
  </si>
  <si>
    <t>Stockage (t)</t>
  </si>
  <si>
    <t>Taxes(%)</t>
  </si>
  <si>
    <t>TEC (%)</t>
  </si>
  <si>
    <t>TCI (%)</t>
  </si>
  <si>
    <t>GUCE (%)</t>
  </si>
  <si>
    <t>OHADA (%)</t>
  </si>
  <si>
    <t>TVA (%)</t>
  </si>
  <si>
    <t>Cheptel bovin (têtes)</t>
  </si>
  <si>
    <t>Blé</t>
  </si>
  <si>
    <t>Huile de palme</t>
  </si>
  <si>
    <t xml:space="preserve"> </t>
  </si>
  <si>
    <t>Lait</t>
  </si>
  <si>
    <t>Mais</t>
  </si>
  <si>
    <t>Poisson</t>
  </si>
  <si>
    <t xml:space="preserve">Riz </t>
  </si>
  <si>
    <t>Soja</t>
  </si>
  <si>
    <t>Taux d'import-substitution</t>
  </si>
  <si>
    <t>Importation (en tonne)</t>
  </si>
  <si>
    <t>Production nationale (en tonne)</t>
  </si>
  <si>
    <t>Demande nationale (en tonne)</t>
  </si>
  <si>
    <t>Exportations (en tonne)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</si>
</sst>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"/>
    <numFmt numFmtId="165" formatCode="_-* #,##0\ _€_-;\-* #,##0\ _€_-;_-* &quot;-&quot;??\ _€_-;_-@_-"/>
    <numFmt numFmtId="166" formatCode="#,##0.."/>
  </numFmts>
  <fonts count="1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</font>
    <font>
      <sz val="11"/>
      <color theme="1"/>
      <name val="Book Antiqua"/>
      <charset val="134"/>
    </font>
    <font>
      <sz val="10"/>
      <name val="Arial Narrow"/>
      <charset val="134"/>
    </font>
    <font>
      <sz val="10"/>
      <color theme="1"/>
      <name val="Book Antiqua"/>
      <charset val="134"/>
    </font>
    <font>
      <sz val="10"/>
      <color theme="1"/>
      <name val="Arial Narrow"/>
      <charset val="134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0"/>
      <name val="Book Antiqua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43" fontId="8" fillId="0" borderId="0" applyFont="0" applyFill="0" applyBorder="0" applyAlignment="0" applyProtection="0"/>
    <xf numFmtId="0" fontId="9" fillId="0" borderId="0">
      <protection locked="0"/>
    </xf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3" fontId="2" fillId="0" borderId="0" xfId="0" applyNumberFormat="1" applyFont="1" applyAlignment="1">
      <alignment vertical="center" wrapText="1"/>
    </xf>
    <xf numFmtId="4" fontId="0" fillId="0" borderId="0" xfId="0" applyNumberFormat="1" applyAlignment="1">
      <alignment vertical="center" wrapText="1"/>
    </xf>
    <xf numFmtId="3" fontId="3" fillId="0" borderId="0" xfId="0" applyNumberFormat="1" applyFont="1" applyAlignment="1">
      <alignment horizontal="center" vertical="center"/>
    </xf>
    <xf numFmtId="164" fontId="4" fillId="0" borderId="0" xfId="2" applyNumberFormat="1" applyFont="1" applyProtection="1"/>
    <xf numFmtId="165" fontId="5" fillId="0" borderId="0" xfId="1" applyNumberFormat="1" applyFont="1" applyBorder="1" applyAlignment="1">
      <alignment horizontal="right" vertical="center" wrapText="1"/>
    </xf>
    <xf numFmtId="164" fontId="4" fillId="2" borderId="0" xfId="2" applyNumberFormat="1" applyFont="1" applyFill="1" applyProtection="1"/>
    <xf numFmtId="165" fontId="5" fillId="0" borderId="1" xfId="1" applyNumberFormat="1" applyFont="1" applyBorder="1" applyAlignment="1">
      <alignment horizontal="right" vertical="center" wrapText="1"/>
    </xf>
    <xf numFmtId="166" fontId="4" fillId="2" borderId="0" xfId="2" applyNumberFormat="1" applyFont="1" applyFill="1" applyProtection="1"/>
    <xf numFmtId="164" fontId="6" fillId="0" borderId="0" xfId="2" applyNumberFormat="1" applyFont="1" applyProtection="1"/>
    <xf numFmtId="4" fontId="0" fillId="0" borderId="0" xfId="0" applyNumberFormat="1" applyFont="1"/>
    <xf numFmtId="3" fontId="0" fillId="0" borderId="0" xfId="0" applyNumberFormat="1" applyFont="1"/>
    <xf numFmtId="164" fontId="6" fillId="2" borderId="0" xfId="2" applyNumberFormat="1" applyFont="1" applyFill="1" applyProtection="1"/>
    <xf numFmtId="164" fontId="7" fillId="2" borderId="0" xfId="2" applyNumberFormat="1" applyFont="1" applyFill="1" applyAlignment="1" applyProtection="1">
      <alignment vertical="center"/>
    </xf>
  </cellXfs>
  <cellStyles count="3">
    <cellStyle name="Milliers" xfId="1" builtinId="3"/>
    <cellStyle name="Normal" xfId="0" builtinId="0"/>
    <cellStyle name="Normal_tabord I- III- IV mai2005" xfId="2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13"/>
  <sheetViews>
    <sheetView tabSelected="1" zoomScale="90" zoomScaleNormal="90" workbookViewId="0"/>
  </sheetViews>
  <sheetFormatPr baseColWidth="10" defaultColWidth="11" defaultRowHeight="14.5"/>
  <cols>
    <col min="2" max="2" width="12.81640625"/>
    <col min="4" max="6" width="11.90625"/>
    <col min="8" max="13" width="12.81640625"/>
    <col min="14" max="14" width="12.54296875" customWidth="1"/>
    <col min="15" max="15" width="13.54296875" customWidth="1"/>
    <col min="16" max="18" width="12.81640625"/>
  </cols>
  <sheetData>
    <row r="1" spans="1:25" ht="43.5">
      <c r="A1" s="1" t="s">
        <v>0</v>
      </c>
      <c r="B1" s="1" t="s">
        <v>28</v>
      </c>
      <c r="C1" s="2" t="s">
        <v>1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</row>
    <row r="2" spans="1:25">
      <c r="A2" t="s">
        <v>20</v>
      </c>
      <c r="B2">
        <f t="shared" ref="B2:B11" si="0">D2/(D2+E2)</f>
        <v>0.95961798149854205</v>
      </c>
      <c r="C2" s="3">
        <v>2015</v>
      </c>
      <c r="D2" s="4">
        <v>304149</v>
      </c>
      <c r="E2" s="4">
        <v>12799</v>
      </c>
      <c r="F2" s="4">
        <v>316948</v>
      </c>
      <c r="G2" s="4"/>
      <c r="H2" s="5">
        <v>42</v>
      </c>
      <c r="I2" s="4">
        <f>(E2/H2)</f>
        <v>304.73809523809501</v>
      </c>
      <c r="J2" s="5"/>
      <c r="K2" s="5"/>
      <c r="L2" s="5">
        <v>317</v>
      </c>
      <c r="M2" s="4">
        <v>5000000</v>
      </c>
      <c r="N2" s="4">
        <v>150000000</v>
      </c>
      <c r="O2" s="4">
        <v>40000000</v>
      </c>
      <c r="P2" s="5">
        <v>12</v>
      </c>
      <c r="Q2" s="4">
        <v>30000</v>
      </c>
      <c r="R2" s="4">
        <v>25000</v>
      </c>
      <c r="S2" s="4"/>
      <c r="T2" s="5">
        <v>10</v>
      </c>
      <c r="U2" s="5">
        <v>2</v>
      </c>
      <c r="X2" s="5">
        <v>19.25</v>
      </c>
    </row>
    <row r="3" spans="1:25">
      <c r="A3" t="s">
        <v>20</v>
      </c>
      <c r="B3">
        <f t="shared" si="0"/>
        <v>0.45305612694681202</v>
      </c>
      <c r="C3" s="3">
        <v>2016</v>
      </c>
      <c r="D3" s="4">
        <v>616700</v>
      </c>
      <c r="E3" s="4">
        <v>744500</v>
      </c>
      <c r="F3" s="4">
        <v>1814800</v>
      </c>
      <c r="G3" s="4"/>
      <c r="H3" s="5">
        <v>450</v>
      </c>
      <c r="I3" s="4">
        <f>(E3/H3)</f>
        <v>1654.44444444444</v>
      </c>
      <c r="J3" s="5"/>
      <c r="K3" s="5"/>
      <c r="L3" s="4">
        <v>11343</v>
      </c>
      <c r="M3" s="4">
        <v>8000000</v>
      </c>
      <c r="N3" s="4">
        <v>223449</v>
      </c>
      <c r="O3" s="4">
        <v>50000000</v>
      </c>
      <c r="P3" s="5">
        <v>15</v>
      </c>
      <c r="Q3" s="4">
        <v>45272</v>
      </c>
      <c r="R3" s="4">
        <v>30000</v>
      </c>
      <c r="S3" s="4"/>
      <c r="T3" s="5">
        <v>10</v>
      </c>
      <c r="U3" s="5">
        <v>2</v>
      </c>
      <c r="X3" s="5">
        <v>19.25</v>
      </c>
    </row>
    <row r="4" spans="1:25">
      <c r="A4" t="s">
        <v>20</v>
      </c>
      <c r="B4">
        <f t="shared" si="0"/>
        <v>0.53374041020823504</v>
      </c>
      <c r="C4" s="3">
        <v>2017</v>
      </c>
      <c r="D4" s="4">
        <v>681800</v>
      </c>
      <c r="E4" s="4">
        <v>595600</v>
      </c>
      <c r="F4" s="4">
        <v>1277400</v>
      </c>
      <c r="G4" s="4"/>
      <c r="H4" s="5">
        <v>559</v>
      </c>
      <c r="I4" s="4">
        <f>(E4/H4)</f>
        <v>1065.4740608228999</v>
      </c>
      <c r="J4" s="8"/>
      <c r="K4" s="8"/>
      <c r="L4" s="4">
        <v>12000</v>
      </c>
      <c r="M4" s="4">
        <v>12336000</v>
      </c>
      <c r="N4" s="4">
        <v>229594000</v>
      </c>
      <c r="O4" s="4">
        <v>100000000</v>
      </c>
      <c r="P4" s="5">
        <v>20</v>
      </c>
      <c r="Q4" s="4">
        <v>40338</v>
      </c>
      <c r="R4" s="4">
        <v>50000</v>
      </c>
      <c r="S4" s="4"/>
      <c r="T4" s="5">
        <v>10</v>
      </c>
      <c r="U4" s="5">
        <v>2</v>
      </c>
      <c r="X4" s="5">
        <v>19.25</v>
      </c>
    </row>
    <row r="5" spans="1:25">
      <c r="A5" t="s">
        <v>20</v>
      </c>
      <c r="B5">
        <f t="shared" si="0"/>
        <v>0.64135202545798597</v>
      </c>
      <c r="C5" s="3">
        <v>2018</v>
      </c>
      <c r="D5" s="4">
        <v>745700</v>
      </c>
      <c r="E5" s="4">
        <v>417000</v>
      </c>
      <c r="F5" s="4">
        <v>1162700</v>
      </c>
      <c r="G5" s="4"/>
      <c r="H5" s="5">
        <v>400</v>
      </c>
      <c r="I5" s="4">
        <f>(E5/H5)</f>
        <v>1042.5</v>
      </c>
      <c r="J5" s="8"/>
      <c r="K5" s="8"/>
      <c r="L5" s="4">
        <v>13500</v>
      </c>
      <c r="M5" s="4">
        <v>14317000</v>
      </c>
      <c r="N5" s="4">
        <v>272026000</v>
      </c>
      <c r="O5" s="4">
        <v>120000000</v>
      </c>
      <c r="P5" s="5">
        <v>25</v>
      </c>
      <c r="Q5" s="4">
        <v>49254</v>
      </c>
      <c r="R5" s="4">
        <v>55000</v>
      </c>
      <c r="S5" s="4"/>
      <c r="T5" s="5">
        <v>10</v>
      </c>
      <c r="U5" s="5">
        <v>2</v>
      </c>
      <c r="X5" s="5">
        <v>19.25</v>
      </c>
    </row>
    <row r="6" spans="1:25">
      <c r="A6" t="s">
        <v>20</v>
      </c>
      <c r="B6">
        <f t="shared" si="0"/>
        <v>0.75994330764461004</v>
      </c>
      <c r="C6" s="3">
        <v>2019</v>
      </c>
      <c r="D6" s="4">
        <v>857900</v>
      </c>
      <c r="E6" s="4">
        <v>271000</v>
      </c>
      <c r="F6" s="4">
        <v>1128900</v>
      </c>
      <c r="G6" s="4"/>
      <c r="H6" s="5">
        <v>280</v>
      </c>
      <c r="I6" s="4">
        <f t="shared" ref="I6:I33" si="1">(E6/H6)</f>
        <v>967.857142857143</v>
      </c>
      <c r="J6" s="5"/>
      <c r="K6" s="5"/>
      <c r="L6" s="4">
        <v>15674</v>
      </c>
      <c r="M6" s="4">
        <v>15000000</v>
      </c>
      <c r="N6" s="4">
        <v>234171</v>
      </c>
      <c r="O6" s="4">
        <v>140000000</v>
      </c>
      <c r="P6" s="5">
        <v>28</v>
      </c>
      <c r="Q6" s="4">
        <v>51092</v>
      </c>
      <c r="R6" s="4">
        <v>58000</v>
      </c>
      <c r="S6" s="4"/>
      <c r="T6" s="5">
        <v>10</v>
      </c>
      <c r="U6" s="5">
        <v>2</v>
      </c>
      <c r="X6" s="5">
        <v>19.25</v>
      </c>
    </row>
    <row r="7" spans="1:25">
      <c r="A7" t="s">
        <v>20</v>
      </c>
      <c r="B7">
        <f t="shared" si="0"/>
        <v>0.77555903193153597</v>
      </c>
      <c r="C7" s="3">
        <v>2020</v>
      </c>
      <c r="D7" s="4">
        <v>842800</v>
      </c>
      <c r="E7" s="4">
        <v>243900</v>
      </c>
      <c r="F7" s="4">
        <v>1086700</v>
      </c>
      <c r="G7" s="4"/>
      <c r="H7" s="5">
        <v>260</v>
      </c>
      <c r="I7" s="4">
        <f t="shared" si="1"/>
        <v>938.07692307692298</v>
      </c>
      <c r="J7" s="5"/>
      <c r="K7" s="5"/>
      <c r="L7" s="4">
        <v>16688</v>
      </c>
      <c r="M7" s="4">
        <v>16000000</v>
      </c>
      <c r="N7" s="4">
        <v>193008000</v>
      </c>
      <c r="O7" s="4">
        <v>150000000</v>
      </c>
      <c r="P7" s="5">
        <v>30</v>
      </c>
      <c r="Q7" s="4">
        <v>54675</v>
      </c>
      <c r="R7" s="4">
        <v>60000</v>
      </c>
      <c r="S7" s="4"/>
      <c r="T7" s="5">
        <v>10</v>
      </c>
      <c r="U7" s="5">
        <v>2</v>
      </c>
      <c r="X7" s="5">
        <v>19.25</v>
      </c>
    </row>
    <row r="8" spans="1:25">
      <c r="A8" t="s">
        <v>20</v>
      </c>
      <c r="B8">
        <f t="shared" si="0"/>
        <v>0.80661046657207203</v>
      </c>
      <c r="C8" s="3">
        <v>2021</v>
      </c>
      <c r="D8" s="4">
        <v>966400</v>
      </c>
      <c r="E8" s="4">
        <v>231700</v>
      </c>
      <c r="F8" s="4">
        <v>1198100</v>
      </c>
      <c r="G8" s="4"/>
      <c r="H8" s="5">
        <v>250</v>
      </c>
      <c r="I8" s="4">
        <f t="shared" si="1"/>
        <v>926.8</v>
      </c>
      <c r="J8" s="5"/>
      <c r="K8" s="5"/>
      <c r="L8" s="4">
        <v>18595</v>
      </c>
      <c r="M8" s="4">
        <v>17000000</v>
      </c>
      <c r="N8" s="4">
        <v>57636</v>
      </c>
      <c r="O8" s="4">
        <v>160000000</v>
      </c>
      <c r="P8" s="5">
        <v>32</v>
      </c>
      <c r="Q8" s="4">
        <v>57625</v>
      </c>
      <c r="R8" s="4">
        <v>62000</v>
      </c>
      <c r="S8" s="4"/>
      <c r="T8" s="5">
        <v>10</v>
      </c>
      <c r="U8" s="5">
        <v>2</v>
      </c>
      <c r="X8" s="5">
        <v>19.25</v>
      </c>
    </row>
    <row r="9" spans="1:25">
      <c r="A9" t="s">
        <v>20</v>
      </c>
      <c r="B9">
        <f t="shared" si="0"/>
        <v>0.80356207438449401</v>
      </c>
      <c r="C9" s="3">
        <v>2022</v>
      </c>
      <c r="D9" s="4">
        <v>920400</v>
      </c>
      <c r="E9" s="4">
        <v>225000</v>
      </c>
      <c r="F9" s="4">
        <v>1145400</v>
      </c>
      <c r="G9" s="4"/>
      <c r="H9" s="5">
        <v>451</v>
      </c>
      <c r="I9" s="4">
        <f t="shared" si="1"/>
        <v>498.89135254988901</v>
      </c>
      <c r="J9" s="5"/>
      <c r="K9" s="5"/>
      <c r="L9" s="4">
        <v>18000</v>
      </c>
      <c r="M9" s="4">
        <v>18684</v>
      </c>
      <c r="N9" s="4">
        <v>180000000</v>
      </c>
      <c r="O9" s="4">
        <v>165017</v>
      </c>
      <c r="P9" s="5">
        <v>35</v>
      </c>
      <c r="Q9" s="4">
        <v>66797</v>
      </c>
      <c r="R9" s="4">
        <v>65000</v>
      </c>
      <c r="S9" s="4"/>
      <c r="T9" s="5">
        <v>10</v>
      </c>
      <c r="U9" s="5">
        <v>2</v>
      </c>
      <c r="X9" s="5">
        <v>19.25</v>
      </c>
    </row>
    <row r="10" spans="1:25">
      <c r="A10" t="s">
        <v>20</v>
      </c>
      <c r="B10">
        <f t="shared" si="0"/>
        <v>0.78818998716303001</v>
      </c>
      <c r="C10" s="3">
        <v>2023</v>
      </c>
      <c r="D10" s="4">
        <v>921000</v>
      </c>
      <c r="E10" s="4">
        <v>247500</v>
      </c>
      <c r="F10" s="4">
        <v>1168500</v>
      </c>
      <c r="G10" s="4"/>
      <c r="H10" s="5">
        <v>480</v>
      </c>
      <c r="I10" s="4">
        <f t="shared" si="1"/>
        <v>515.625</v>
      </c>
      <c r="J10" s="5"/>
      <c r="K10" s="5"/>
      <c r="L10" s="4">
        <v>17916</v>
      </c>
      <c r="M10" s="4">
        <v>19000000</v>
      </c>
      <c r="N10" s="4">
        <v>261253</v>
      </c>
      <c r="O10" s="4">
        <v>200000000</v>
      </c>
      <c r="P10" s="5">
        <v>38</v>
      </c>
      <c r="Q10" s="4">
        <v>68842</v>
      </c>
      <c r="R10" s="4">
        <v>68000</v>
      </c>
      <c r="S10" s="4"/>
      <c r="T10" s="5">
        <v>10</v>
      </c>
      <c r="U10" s="5">
        <v>2</v>
      </c>
      <c r="X10" s="5">
        <v>19.25</v>
      </c>
    </row>
    <row r="11" spans="1:25">
      <c r="A11" t="s">
        <v>20</v>
      </c>
      <c r="B11">
        <f t="shared" si="0"/>
        <v>0.78812012609922</v>
      </c>
      <c r="C11" s="3">
        <v>2024</v>
      </c>
      <c r="D11" s="4">
        <v>950000</v>
      </c>
      <c r="E11" s="4">
        <v>255400</v>
      </c>
      <c r="F11" s="4">
        <v>1205400</v>
      </c>
      <c r="G11" s="4"/>
      <c r="H11" s="5">
        <v>500</v>
      </c>
      <c r="I11" s="4">
        <f t="shared" si="1"/>
        <v>510.8</v>
      </c>
      <c r="J11" s="5"/>
      <c r="K11" s="5"/>
      <c r="L11" s="4">
        <v>17056</v>
      </c>
      <c r="M11" s="4">
        <v>20000000</v>
      </c>
      <c r="N11" s="4">
        <v>239783000</v>
      </c>
      <c r="O11" s="4">
        <v>250000000</v>
      </c>
      <c r="P11" s="5">
        <v>40</v>
      </c>
      <c r="Q11" s="4">
        <v>77223</v>
      </c>
      <c r="R11" s="4">
        <v>70000</v>
      </c>
      <c r="S11" s="4"/>
      <c r="T11" s="5">
        <v>10</v>
      </c>
      <c r="U11" s="5">
        <v>2</v>
      </c>
      <c r="X11" s="5">
        <v>19.25</v>
      </c>
    </row>
    <row r="12" spans="1:25">
      <c r="A12" t="s">
        <v>20</v>
      </c>
      <c r="B12">
        <f t="shared" ref="B12:B17" si="2">D12/(D12+E12)</f>
        <v>0.74958410811226905</v>
      </c>
      <c r="C12" s="3">
        <v>2025</v>
      </c>
      <c r="D12" s="4">
        <f t="shared" ref="D12:H12" si="3">(D2+2*D3+3*D4+4*D5+5*D6+6*D7+7*D8+8*D9+9*D10+10*D11)/(1+2+3+4+5+6+7+8+9+10)</f>
        <v>869619.07272727299</v>
      </c>
      <c r="E12" s="4">
        <f t="shared" si="3"/>
        <v>290516.34545454499</v>
      </c>
      <c r="F12" s="4">
        <f t="shared" si="3"/>
        <v>1176629.9636363599</v>
      </c>
      <c r="G12" s="4"/>
      <c r="H12" s="5">
        <f t="shared" si="3"/>
        <v>397.4</v>
      </c>
      <c r="I12" s="4">
        <f t="shared" si="1"/>
        <v>731.04264080157395</v>
      </c>
      <c r="J12" s="5"/>
      <c r="K12" s="5"/>
      <c r="L12" s="5">
        <f t="shared" ref="L12:R12" si="4">(L2+2*L3+3*L4+4*L5+5*L6+6*L7+7*L8+8*L9+9*L10+10*L11)/(1+2+3+4+5+6+7+8+9+10)</f>
        <v>16317.6363636364</v>
      </c>
      <c r="M12" s="5">
        <f t="shared" si="4"/>
        <v>14116826.763636401</v>
      </c>
      <c r="N12" s="5">
        <f t="shared" si="4"/>
        <v>125947936.036364</v>
      </c>
      <c r="O12" s="5">
        <f t="shared" si="4"/>
        <v>144387638.836364</v>
      </c>
      <c r="P12" s="5">
        <f t="shared" si="4"/>
        <v>32.145454545454498</v>
      </c>
      <c r="Q12" s="5">
        <f t="shared" si="4"/>
        <v>60938.963636363602</v>
      </c>
      <c r="R12" s="5">
        <f t="shared" si="4"/>
        <v>61290.909090909103</v>
      </c>
      <c r="S12" s="4"/>
      <c r="T12" s="5"/>
      <c r="U12" s="5"/>
      <c r="X12" s="5"/>
    </row>
    <row r="13" spans="1:25">
      <c r="A13" t="s">
        <v>20</v>
      </c>
      <c r="B13">
        <f t="shared" si="2"/>
        <v>0.75699568367121495</v>
      </c>
      <c r="C13" s="3">
        <v>2026</v>
      </c>
      <c r="D13" s="4">
        <f t="shared" ref="D13:F17" si="5">(D3+2*D4+3*D5+4*D6+5*D7+6*D8+7*D9+8*D10+9*D11+10*D12)/(1+2+3+4+5+6+7+8+9+10)</f>
        <v>885788.92231405003</v>
      </c>
      <c r="E13" s="4">
        <f t="shared" si="5"/>
        <v>284348.42644628102</v>
      </c>
      <c r="F13" s="4">
        <f t="shared" si="5"/>
        <v>1181383.6297520699</v>
      </c>
      <c r="G13" s="4"/>
      <c r="H13" s="5">
        <f>(H3+2*H4+3*H5+4*H6+5*H7+6*H8+7*H9+8*H10+9*H11+10*H12)/(1+2+3+4+5+6+7+8+9+10)</f>
        <v>402.89090909090902</v>
      </c>
      <c r="I13" s="4">
        <f t="shared" si="1"/>
        <v>705.77027187803901</v>
      </c>
      <c r="J13" s="5"/>
      <c r="K13" s="5"/>
      <c r="L13" s="5">
        <f t="shared" ref="L13:R17" si="6">(L3+2*L4+3*L5+4*L6+5*L7+6*L8+7*L9+8*L10+9*L11+10*L12)/(1+2+3+4+5+6+7+8+9+10)</f>
        <v>16719.224793388399</v>
      </c>
      <c r="M13" s="5">
        <f t="shared" si="6"/>
        <v>14380401.0115702</v>
      </c>
      <c r="N13" s="5">
        <f t="shared" si="6"/>
        <v>125844151.51570199</v>
      </c>
      <c r="O13" s="5">
        <f t="shared" si="6"/>
        <v>148636936.49752101</v>
      </c>
      <c r="P13" s="5">
        <f t="shared" si="6"/>
        <v>32.990082644628103</v>
      </c>
      <c r="Q13" s="5">
        <f t="shared" si="6"/>
        <v>62180.2661157025</v>
      </c>
      <c r="R13" s="5">
        <f t="shared" si="6"/>
        <v>62561.983471074403</v>
      </c>
      <c r="S13" s="4"/>
      <c r="T13" s="5"/>
      <c r="U13" s="5"/>
      <c r="X13" s="5"/>
    </row>
    <row r="14" spans="1:25">
      <c r="A14" t="s">
        <v>20</v>
      </c>
      <c r="B14">
        <f t="shared" si="2"/>
        <v>0.76684096065196095</v>
      </c>
      <c r="C14" s="3">
        <v>2027</v>
      </c>
      <c r="D14" s="4">
        <f t="shared" si="5"/>
        <v>894617.47050338099</v>
      </c>
      <c r="E14" s="4">
        <f t="shared" si="5"/>
        <v>272009.66133734002</v>
      </c>
      <c r="F14" s="4">
        <f t="shared" si="5"/>
        <v>1171371.0176408701</v>
      </c>
      <c r="G14" s="4"/>
      <c r="H14" s="5">
        <f>(H4+2*H5+3*H6+4*H7+5*H8+6*H9+7*H10+8*H11+9*H12+10*H13)/(1+2+3+4+5+6+7+8+9+10)</f>
        <v>402.91834710743802</v>
      </c>
      <c r="I14" s="4">
        <f t="shared" si="1"/>
        <v>675.09872233445105</v>
      </c>
      <c r="J14" s="5"/>
      <c r="K14" s="5"/>
      <c r="L14" s="5">
        <f t="shared" si="6"/>
        <v>16902.9086401202</v>
      </c>
      <c r="M14" s="5">
        <f t="shared" si="6"/>
        <v>14526137.363426</v>
      </c>
      <c r="N14" s="5">
        <f t="shared" si="6"/>
        <v>126158807.336078</v>
      </c>
      <c r="O14" s="5">
        <f t="shared" si="6"/>
        <v>151760876.663681</v>
      </c>
      <c r="P14" s="5">
        <f t="shared" si="6"/>
        <v>33.621998497370399</v>
      </c>
      <c r="Q14" s="5">
        <f t="shared" si="6"/>
        <v>63084.733343350897</v>
      </c>
      <c r="R14" s="5">
        <f t="shared" si="6"/>
        <v>63404.327573253198</v>
      </c>
      <c r="S14" s="4"/>
      <c r="T14" s="5"/>
      <c r="U14" s="5"/>
      <c r="X14" s="5"/>
    </row>
    <row r="15" spans="1:25">
      <c r="A15" t="s">
        <v>20</v>
      </c>
      <c r="B15">
        <f t="shared" si="2"/>
        <v>0.772037143067269</v>
      </c>
      <c r="C15" s="3">
        <v>2028</v>
      </c>
      <c r="D15" s="4">
        <f t="shared" si="5"/>
        <v>900158.683412335</v>
      </c>
      <c r="E15" s="4">
        <f t="shared" si="5"/>
        <v>265793.87663684197</v>
      </c>
      <c r="F15" s="4">
        <f t="shared" si="5"/>
        <v>1171054.5918775999</v>
      </c>
      <c r="G15" s="4"/>
      <c r="H15" s="5">
        <f>(H5+2*H6+3*H7+4*H8+5*H9+6*H10+7*H11+8*H12+9*H13+10*H14)/(1+2+3+4+5+6+7+8+9+10)</f>
        <v>403.80730277986498</v>
      </c>
      <c r="I15" s="4">
        <f t="shared" si="1"/>
        <v>658.21958842022002</v>
      </c>
      <c r="J15" s="5"/>
      <c r="K15" s="5"/>
      <c r="L15" s="5">
        <f t="shared" si="6"/>
        <v>17022.240008196201</v>
      </c>
      <c r="M15" s="5">
        <f t="shared" si="6"/>
        <v>14582363.942681501</v>
      </c>
      <c r="N15" s="5">
        <f t="shared" si="6"/>
        <v>124246660.5326</v>
      </c>
      <c r="O15" s="5">
        <f t="shared" si="6"/>
        <v>153659407.105553</v>
      </c>
      <c r="P15" s="5">
        <f t="shared" si="6"/>
        <v>34.041715729799897</v>
      </c>
      <c r="Q15" s="5">
        <f t="shared" si="6"/>
        <v>63846.226137558901</v>
      </c>
      <c r="R15" s="5">
        <f t="shared" si="6"/>
        <v>63807.789085445002</v>
      </c>
      <c r="S15" s="4"/>
      <c r="T15" s="5"/>
      <c r="U15" s="5"/>
      <c r="X15" s="5"/>
    </row>
    <row r="16" spans="1:25">
      <c r="A16" t="s">
        <v>20</v>
      </c>
      <c r="B16">
        <f t="shared" si="2"/>
        <v>0.77352780838227397</v>
      </c>
      <c r="C16" s="3">
        <v>2029</v>
      </c>
      <c r="D16" s="4">
        <f t="shared" si="5"/>
        <v>902837.98102285597</v>
      </c>
      <c r="E16" s="4">
        <f t="shared" si="5"/>
        <v>264331.40996648301</v>
      </c>
      <c r="F16" s="4">
        <f t="shared" si="5"/>
        <v>1172608.4338366401</v>
      </c>
      <c r="G16" s="4"/>
      <c r="H16" s="5">
        <f>(H6+2*H7+3*H8+4*H9+5*H10+6*H11+7*H12+8*H13+9*H14+10*H15)/(1+2+3+4+5+6+7+8+9+10)</f>
        <v>407.69573499077899</v>
      </c>
      <c r="I16" s="4">
        <f t="shared" si="1"/>
        <v>648.35461173627698</v>
      </c>
      <c r="J16" s="5"/>
      <c r="K16" s="5"/>
      <c r="L16" s="5">
        <f t="shared" si="6"/>
        <v>17074.124195192799</v>
      </c>
      <c r="M16" s="5">
        <f t="shared" si="6"/>
        <v>14608992.857012101</v>
      </c>
      <c r="N16" s="5">
        <f t="shared" si="6"/>
        <v>123867490.54056101</v>
      </c>
      <c r="O16" s="5">
        <f t="shared" si="6"/>
        <v>154962018.05206099</v>
      </c>
      <c r="P16" s="5">
        <f t="shared" si="6"/>
        <v>34.2900724863552</v>
      </c>
      <c r="Q16" s="5">
        <f t="shared" si="6"/>
        <v>64332.595197198403</v>
      </c>
      <c r="R16" s="5">
        <f t="shared" si="6"/>
        <v>64040.892189430699</v>
      </c>
      <c r="S16" s="4"/>
      <c r="T16" s="5"/>
      <c r="U16" s="5"/>
      <c r="X16" s="5"/>
    </row>
    <row r="17" spans="1:24">
      <c r="A17" t="s">
        <v>20</v>
      </c>
      <c r="B17">
        <f t="shared" si="2"/>
        <v>0.77292146460792799</v>
      </c>
      <c r="C17" s="3">
        <v>2030</v>
      </c>
      <c r="D17" s="4">
        <f t="shared" si="5"/>
        <v>903196.083955065</v>
      </c>
      <c r="E17" s="4">
        <f t="shared" si="5"/>
        <v>265352.242508116</v>
      </c>
      <c r="F17" s="4">
        <f t="shared" si="5"/>
        <v>1174292.89084499</v>
      </c>
      <c r="G17" s="4"/>
      <c r="H17" s="5">
        <f>(H7+2*H8+3*H9+4*H10+5*H11+6*H12+7*H13+8*H14+9*H15+10*H16)/(1+2+3+4+5+6+7+8+9+10)</f>
        <v>412.221931189499</v>
      </c>
      <c r="I17" s="4">
        <f t="shared" si="1"/>
        <v>643.71209397428402</v>
      </c>
      <c r="J17" s="5"/>
      <c r="K17" s="5"/>
      <c r="L17" s="5">
        <f t="shared" si="6"/>
        <v>17071.4011433126</v>
      </c>
      <c r="M17" s="5">
        <f t="shared" si="6"/>
        <v>14635638.5931722</v>
      </c>
      <c r="N17" s="5">
        <f t="shared" si="6"/>
        <v>126106277.63119499</v>
      </c>
      <c r="O17" s="5">
        <f t="shared" si="6"/>
        <v>155889478.132379</v>
      </c>
      <c r="P17" s="5">
        <f t="shared" si="6"/>
        <v>34.419190185378902</v>
      </c>
      <c r="Q17" s="5">
        <f t="shared" si="6"/>
        <v>64642.0817924531</v>
      </c>
      <c r="R17" s="5">
        <f t="shared" si="6"/>
        <v>64156.236056223897</v>
      </c>
      <c r="S17" s="4"/>
      <c r="T17" s="5"/>
      <c r="U17" s="5"/>
      <c r="X17" s="5"/>
    </row>
    <row r="18" spans="1:24">
      <c r="A18" t="s">
        <v>21</v>
      </c>
      <c r="B18">
        <f t="shared" ref="B18:B27" si="7">D18/(D18+E18)</f>
        <v>0.120761570769903</v>
      </c>
      <c r="C18" s="3">
        <v>2015</v>
      </c>
      <c r="D18" s="4">
        <v>50000</v>
      </c>
      <c r="E18" s="4">
        <v>364039</v>
      </c>
      <c r="F18" s="4">
        <v>380000</v>
      </c>
      <c r="G18" s="4" t="s">
        <v>22</v>
      </c>
      <c r="H18" s="4">
        <v>45000</v>
      </c>
      <c r="I18" s="4">
        <f t="shared" si="1"/>
        <v>8.0897555555555591</v>
      </c>
      <c r="J18" s="5"/>
      <c r="K18" s="5">
        <v>150</v>
      </c>
      <c r="L18" s="4">
        <v>2500</v>
      </c>
      <c r="M18" s="4">
        <v>8000000</v>
      </c>
      <c r="N18" s="4">
        <v>25000000</v>
      </c>
      <c r="O18" s="4">
        <v>50000000</v>
      </c>
      <c r="P18" s="5">
        <v>5</v>
      </c>
      <c r="Q18" s="4">
        <v>650000</v>
      </c>
      <c r="R18" s="4">
        <v>35000</v>
      </c>
      <c r="S18" s="4"/>
      <c r="T18" s="5">
        <v>10</v>
      </c>
      <c r="U18" s="5">
        <v>1</v>
      </c>
      <c r="V18" s="5">
        <v>0.45</v>
      </c>
      <c r="W18" s="5">
        <v>0.05</v>
      </c>
    </row>
    <row r="19" spans="1:24">
      <c r="A19" t="s">
        <v>21</v>
      </c>
      <c r="B19">
        <f t="shared" si="7"/>
        <v>0.45456316479862902</v>
      </c>
      <c r="C19" s="3">
        <v>2016</v>
      </c>
      <c r="D19">
        <v>350000</v>
      </c>
      <c r="E19" s="4">
        <v>419970</v>
      </c>
      <c r="F19" s="6">
        <f t="shared" ref="F19:F27" si="8">D19+E19</f>
        <v>769970</v>
      </c>
      <c r="G19" s="4">
        <v>54970</v>
      </c>
      <c r="H19" s="4">
        <v>48000</v>
      </c>
      <c r="I19" s="4">
        <f t="shared" si="1"/>
        <v>8.7493750000000006</v>
      </c>
      <c r="J19" s="5"/>
      <c r="K19" s="5">
        <v>160</v>
      </c>
      <c r="L19" s="4">
        <v>2600</v>
      </c>
      <c r="M19" s="4">
        <v>8500000</v>
      </c>
      <c r="N19" s="4">
        <v>30000000</v>
      </c>
      <c r="O19" s="4">
        <v>60000000</v>
      </c>
      <c r="P19" s="5">
        <v>6</v>
      </c>
      <c r="Q19" s="4">
        <v>680000</v>
      </c>
      <c r="R19" s="4">
        <v>38000</v>
      </c>
      <c r="S19" s="4"/>
      <c r="T19" s="5">
        <v>10</v>
      </c>
      <c r="U19" s="5">
        <v>1</v>
      </c>
      <c r="V19" s="5">
        <v>0.45</v>
      </c>
      <c r="W19" s="5">
        <v>0.05</v>
      </c>
    </row>
    <row r="20" spans="1:24">
      <c r="A20" t="s">
        <v>21</v>
      </c>
      <c r="B20">
        <f t="shared" si="7"/>
        <v>0.51382103198881401</v>
      </c>
      <c r="C20" s="3">
        <v>2017</v>
      </c>
      <c r="D20" s="4">
        <v>409000</v>
      </c>
      <c r="E20" s="4">
        <v>386997</v>
      </c>
      <c r="F20" s="6">
        <f t="shared" si="8"/>
        <v>795997</v>
      </c>
      <c r="G20" s="4">
        <v>46997</v>
      </c>
      <c r="H20" s="4">
        <v>50000</v>
      </c>
      <c r="I20" s="4">
        <f t="shared" si="1"/>
        <v>7.7399399999999998</v>
      </c>
      <c r="J20" s="5"/>
      <c r="K20" s="5">
        <v>170</v>
      </c>
      <c r="L20" s="4">
        <v>2700</v>
      </c>
      <c r="M20" s="4">
        <v>9000000</v>
      </c>
      <c r="N20" s="4">
        <v>35000000</v>
      </c>
      <c r="O20" s="4">
        <v>70000000</v>
      </c>
      <c r="P20" s="5">
        <v>7</v>
      </c>
      <c r="Q20" s="4">
        <v>720000</v>
      </c>
      <c r="R20" s="4">
        <v>40000</v>
      </c>
      <c r="S20" s="4"/>
      <c r="T20" s="5">
        <v>10</v>
      </c>
      <c r="U20" s="5">
        <v>1</v>
      </c>
      <c r="V20" s="5">
        <v>0.45</v>
      </c>
      <c r="W20" s="5">
        <v>0.05</v>
      </c>
    </row>
    <row r="21" spans="1:24">
      <c r="A21" t="s">
        <v>21</v>
      </c>
      <c r="B21">
        <f t="shared" si="7"/>
        <v>0.57181756296800501</v>
      </c>
      <c r="C21" s="3">
        <v>2018</v>
      </c>
      <c r="D21">
        <v>420000</v>
      </c>
      <c r="E21" s="4">
        <v>314500</v>
      </c>
      <c r="F21" s="6">
        <f t="shared" si="8"/>
        <v>734500</v>
      </c>
      <c r="G21" s="4">
        <v>29500</v>
      </c>
      <c r="H21" s="4">
        <v>52000</v>
      </c>
      <c r="I21" s="4">
        <f t="shared" si="1"/>
        <v>6.0480769230769198</v>
      </c>
      <c r="J21" s="5"/>
      <c r="K21" s="5">
        <v>180</v>
      </c>
      <c r="L21" s="4">
        <v>2800</v>
      </c>
      <c r="M21" s="4">
        <v>9500000</v>
      </c>
      <c r="N21" s="4">
        <v>40000000</v>
      </c>
      <c r="O21" s="4">
        <v>80000000</v>
      </c>
      <c r="P21" s="5">
        <v>8</v>
      </c>
      <c r="Q21" s="4">
        <v>760000</v>
      </c>
      <c r="R21" s="4">
        <v>35000</v>
      </c>
      <c r="S21" s="4"/>
      <c r="T21" s="5">
        <v>10</v>
      </c>
      <c r="U21" s="5">
        <v>1</v>
      </c>
      <c r="V21" s="5">
        <v>0.45</v>
      </c>
      <c r="W21" s="5">
        <v>0.05</v>
      </c>
    </row>
    <row r="22" spans="1:24">
      <c r="A22" t="s">
        <v>21</v>
      </c>
      <c r="B22">
        <f t="shared" si="7"/>
        <v>0.70724149500983602</v>
      </c>
      <c r="C22" s="3">
        <v>2019</v>
      </c>
      <c r="D22">
        <v>430000</v>
      </c>
      <c r="E22" s="7">
        <v>177996</v>
      </c>
      <c r="F22" s="6">
        <f t="shared" si="8"/>
        <v>607996</v>
      </c>
      <c r="G22" s="4">
        <v>27996</v>
      </c>
      <c r="H22" s="4">
        <v>54000</v>
      </c>
      <c r="I22" s="4">
        <f t="shared" si="1"/>
        <v>3.2962222222222199</v>
      </c>
      <c r="J22" s="5"/>
      <c r="K22" s="5">
        <v>190</v>
      </c>
      <c r="L22" s="4">
        <v>2900</v>
      </c>
      <c r="M22" s="4">
        <v>10000000</v>
      </c>
      <c r="N22" s="4">
        <v>25000000</v>
      </c>
      <c r="O22" s="4">
        <v>60000000</v>
      </c>
      <c r="P22" s="5">
        <v>8</v>
      </c>
      <c r="Q22" s="4">
        <v>820000</v>
      </c>
      <c r="R22" s="4">
        <v>25000</v>
      </c>
      <c r="S22" s="4"/>
      <c r="T22" s="5">
        <v>10</v>
      </c>
      <c r="U22" s="5">
        <v>1</v>
      </c>
      <c r="V22" s="5">
        <v>0.45</v>
      </c>
      <c r="W22" s="5">
        <v>0.05</v>
      </c>
    </row>
    <row r="23" spans="1:24">
      <c r="A23" t="s">
        <v>21</v>
      </c>
      <c r="B23">
        <f t="shared" si="7"/>
        <v>0.47206066584762102</v>
      </c>
      <c r="C23" s="3">
        <v>2020</v>
      </c>
      <c r="D23">
        <v>390000</v>
      </c>
      <c r="E23" s="7">
        <v>436165</v>
      </c>
      <c r="F23" s="6">
        <f t="shared" si="8"/>
        <v>826165</v>
      </c>
      <c r="G23" s="4">
        <v>61165</v>
      </c>
      <c r="H23" s="4">
        <v>56000</v>
      </c>
      <c r="I23" s="4">
        <f t="shared" si="1"/>
        <v>7.7886607142857098</v>
      </c>
      <c r="J23" s="5"/>
      <c r="K23" s="5">
        <v>200</v>
      </c>
      <c r="L23" s="4">
        <v>3000</v>
      </c>
      <c r="M23" s="4">
        <v>10500000</v>
      </c>
      <c r="N23" s="4">
        <v>45000000</v>
      </c>
      <c r="O23" s="4">
        <v>100000000</v>
      </c>
      <c r="P23" s="5">
        <v>10</v>
      </c>
      <c r="Q23" s="4">
        <v>780000</v>
      </c>
      <c r="R23" s="4">
        <v>50000</v>
      </c>
      <c r="S23" s="4"/>
      <c r="T23" s="5">
        <v>10</v>
      </c>
      <c r="U23" s="5">
        <v>1</v>
      </c>
      <c r="V23" s="5">
        <v>0.45</v>
      </c>
      <c r="W23" s="5">
        <v>0.05</v>
      </c>
    </row>
    <row r="24" spans="1:24">
      <c r="A24" t="s">
        <v>21</v>
      </c>
      <c r="B24">
        <f t="shared" si="7"/>
        <v>0.50283365159024196</v>
      </c>
      <c r="C24" s="3">
        <v>2021</v>
      </c>
      <c r="D24">
        <v>410000</v>
      </c>
      <c r="E24" s="7">
        <v>405379</v>
      </c>
      <c r="F24" s="6">
        <f t="shared" si="8"/>
        <v>815379</v>
      </c>
      <c r="G24" s="4">
        <v>65379</v>
      </c>
      <c r="H24" s="4">
        <v>58000</v>
      </c>
      <c r="I24" s="4">
        <f>(E24/H24)</f>
        <v>6.9892931034482801</v>
      </c>
      <c r="J24" s="5"/>
      <c r="K24" s="5">
        <v>210</v>
      </c>
      <c r="L24" s="4">
        <v>3100</v>
      </c>
      <c r="M24" s="4">
        <v>11000000</v>
      </c>
      <c r="N24" s="4">
        <v>50000000</v>
      </c>
      <c r="O24" s="4">
        <v>120000000</v>
      </c>
      <c r="P24" s="5">
        <v>12</v>
      </c>
      <c r="Q24" s="4">
        <v>850000</v>
      </c>
      <c r="R24" s="4">
        <v>45000</v>
      </c>
      <c r="S24" s="4"/>
      <c r="T24" s="5">
        <v>10</v>
      </c>
      <c r="U24" s="5">
        <v>1</v>
      </c>
      <c r="V24" s="5">
        <v>0.45</v>
      </c>
      <c r="W24" s="5">
        <v>0.05</v>
      </c>
    </row>
    <row r="25" spans="1:24">
      <c r="A25" t="s">
        <v>21</v>
      </c>
      <c r="B25">
        <f t="shared" si="7"/>
        <v>0.242379454358084</v>
      </c>
      <c r="C25" s="3">
        <v>2022</v>
      </c>
      <c r="D25" s="4">
        <v>143000</v>
      </c>
      <c r="E25" s="7">
        <v>446984</v>
      </c>
      <c r="F25" s="6">
        <f t="shared" si="8"/>
        <v>589984</v>
      </c>
      <c r="G25" s="4">
        <v>51984</v>
      </c>
      <c r="H25" s="4">
        <v>60000</v>
      </c>
      <c r="I25" s="4">
        <f t="shared" si="1"/>
        <v>7.44973333333333</v>
      </c>
      <c r="J25" s="5"/>
      <c r="K25" s="5">
        <v>220</v>
      </c>
      <c r="L25" s="4">
        <v>3200</v>
      </c>
      <c r="M25" s="4">
        <v>11500000</v>
      </c>
      <c r="N25" s="4">
        <v>55000000</v>
      </c>
      <c r="O25" s="4">
        <v>140000000</v>
      </c>
      <c r="P25" s="5">
        <v>14</v>
      </c>
      <c r="Q25" s="4">
        <v>900000</v>
      </c>
      <c r="R25" s="4">
        <v>50000</v>
      </c>
      <c r="S25" s="4"/>
      <c r="T25" s="5">
        <v>10</v>
      </c>
      <c r="U25" s="5">
        <v>1</v>
      </c>
      <c r="V25" s="5">
        <v>0.45</v>
      </c>
      <c r="W25" s="5">
        <v>0.05</v>
      </c>
    </row>
    <row r="26" spans="1:24">
      <c r="A26" t="s">
        <v>21</v>
      </c>
      <c r="B26">
        <f t="shared" si="7"/>
        <v>0.287088665739477</v>
      </c>
      <c r="C26" s="3">
        <v>2023</v>
      </c>
      <c r="D26" s="4">
        <v>180000</v>
      </c>
      <c r="E26" s="7">
        <v>446984</v>
      </c>
      <c r="F26" s="6">
        <f t="shared" si="8"/>
        <v>626984</v>
      </c>
      <c r="G26" s="4">
        <v>55000</v>
      </c>
      <c r="H26" s="4">
        <v>62000</v>
      </c>
      <c r="I26" s="4">
        <f>(E26/H26)</f>
        <v>7.20941935483871</v>
      </c>
      <c r="J26" s="5"/>
      <c r="K26" s="5">
        <v>230</v>
      </c>
      <c r="L26" s="4">
        <v>3300</v>
      </c>
      <c r="M26" s="4">
        <v>12000000</v>
      </c>
      <c r="N26" s="4">
        <v>60000000</v>
      </c>
      <c r="O26" s="4">
        <v>160000000</v>
      </c>
      <c r="P26" s="5">
        <v>16</v>
      </c>
      <c r="Q26" s="4">
        <v>950000</v>
      </c>
      <c r="R26" s="4">
        <v>55000</v>
      </c>
      <c r="S26" s="4"/>
      <c r="T26" s="5">
        <v>10</v>
      </c>
      <c r="U26" s="5">
        <v>1</v>
      </c>
      <c r="V26" s="5">
        <v>0.45</v>
      </c>
      <c r="W26" s="5">
        <v>0.05</v>
      </c>
    </row>
    <row r="27" spans="1:24">
      <c r="A27" t="s">
        <v>21</v>
      </c>
      <c r="B27">
        <f t="shared" si="7"/>
        <v>0.33482940070001699</v>
      </c>
      <c r="C27" s="3">
        <v>2024</v>
      </c>
      <c r="D27" s="4">
        <v>225000</v>
      </c>
      <c r="E27" s="4">
        <v>446984</v>
      </c>
      <c r="F27" s="4">
        <f t="shared" si="8"/>
        <v>671984</v>
      </c>
      <c r="G27" s="4">
        <v>60000</v>
      </c>
      <c r="H27" s="4">
        <v>217000</v>
      </c>
      <c r="I27" s="4">
        <f t="shared" si="1"/>
        <v>2.0598341013824899</v>
      </c>
      <c r="J27" s="5"/>
      <c r="K27" s="5">
        <v>240</v>
      </c>
      <c r="L27" s="4">
        <v>3400</v>
      </c>
      <c r="M27" s="4">
        <v>12500000</v>
      </c>
      <c r="N27" s="4">
        <v>1500000</v>
      </c>
      <c r="O27" s="4">
        <v>180000000</v>
      </c>
      <c r="P27" s="5">
        <v>18</v>
      </c>
      <c r="Q27" s="4">
        <v>1000000</v>
      </c>
      <c r="R27" s="4">
        <v>60000</v>
      </c>
      <c r="S27" s="4"/>
      <c r="T27" s="5">
        <v>10</v>
      </c>
      <c r="U27" s="5">
        <v>1</v>
      </c>
      <c r="V27" s="5">
        <v>0.45</v>
      </c>
      <c r="W27" s="5">
        <v>0.05</v>
      </c>
    </row>
    <row r="28" spans="1:24">
      <c r="A28" t="s">
        <v>21</v>
      </c>
      <c r="B28">
        <f t="shared" ref="B28:B33" si="9">D28/(D28+E28)</f>
        <v>0.42112412848439101</v>
      </c>
      <c r="C28" s="3">
        <v>2025</v>
      </c>
      <c r="D28" s="4">
        <f t="shared" ref="D28:F28" si="10">(D18+2*D19+3*D20+4*D21+5*D22+6*D23+7*D24+8*D25+9*D26+10*D27)/(1+2+3+4+5+6+7+8+9+10)</f>
        <v>291472.727272727</v>
      </c>
      <c r="E28" s="4">
        <f t="shared" si="10"/>
        <v>400657.47272727301</v>
      </c>
      <c r="F28" s="4">
        <f t="shared" si="10"/>
        <v>691511.30909090897</v>
      </c>
      <c r="G28" s="4"/>
      <c r="H28" s="5">
        <f t="shared" ref="H28:R28" si="11">(H18+2*H19+3*H20+4*H21+5*H22+6*H23+7*H24+8*H25+9*H26+10*H27)/(1+2+3+4+5+6+7+8+9+10)</f>
        <v>85800</v>
      </c>
      <c r="I28" s="4">
        <f t="shared" si="1"/>
        <v>4.6696675143038799</v>
      </c>
      <c r="J28" s="5"/>
      <c r="K28" s="5"/>
      <c r="L28" s="5">
        <f t="shared" si="11"/>
        <v>3100</v>
      </c>
      <c r="M28" s="5">
        <f t="shared" si="11"/>
        <v>11000000</v>
      </c>
      <c r="N28" s="5">
        <f t="shared" si="11"/>
        <v>38000000</v>
      </c>
      <c r="O28" s="5">
        <f t="shared" si="11"/>
        <v>123636363.636364</v>
      </c>
      <c r="P28" s="5">
        <f t="shared" si="11"/>
        <v>12.545454545454501</v>
      </c>
      <c r="Q28" s="5">
        <f t="shared" si="11"/>
        <v>867090.90909090894</v>
      </c>
      <c r="R28" s="5">
        <f t="shared" si="11"/>
        <v>47381.818181818198</v>
      </c>
      <c r="S28" s="4"/>
      <c r="T28" s="5"/>
      <c r="U28" s="5"/>
      <c r="V28" s="5"/>
      <c r="W28" s="5"/>
    </row>
    <row r="29" spans="1:24">
      <c r="A29" t="s">
        <v>21</v>
      </c>
      <c r="B29">
        <f t="shared" si="9"/>
        <v>0.41795025372647898</v>
      </c>
      <c r="C29" s="3">
        <v>2026</v>
      </c>
      <c r="D29" s="4">
        <f t="shared" ref="D29:F33" si="12">(D19+2*D20+3*D21+4*D22+5*D23+6*D24+7*D25+8*D26+9*D27+10*D28)/(1+2+3+4+5+6+7+8+9+10)</f>
        <v>289795.04132231401</v>
      </c>
      <c r="E29" s="4">
        <f t="shared" si="12"/>
        <v>403577.04958677699</v>
      </c>
      <c r="F29" s="4">
        <f t="shared" si="12"/>
        <v>693259.56528925605</v>
      </c>
      <c r="G29" s="4"/>
      <c r="H29" s="5">
        <f>(H19+2*H20+3*H21+4*H22+5*H23+6*H24+7*H25+8*H26+9*H27+10*H28)/(1+2+3+4+5+6+7+8+9+10)</f>
        <v>88636.363636363603</v>
      </c>
      <c r="I29" s="4">
        <f t="shared" si="1"/>
        <v>4.5531769696969704</v>
      </c>
      <c r="J29" s="5"/>
      <c r="K29" s="5"/>
      <c r="L29" s="5">
        <f t="shared" ref="L29:R33" si="13">(L19+2*L20+3*L21+4*L22+5*L23+6*L24+7*L25+8*L26+9*L27+10*L28)/(1+2+3+4+5+6+7+8+9+10)</f>
        <v>3127.2727272727302</v>
      </c>
      <c r="M29" s="5">
        <f t="shared" si="13"/>
        <v>11136363.636363599</v>
      </c>
      <c r="N29" s="5">
        <f t="shared" si="13"/>
        <v>38245454.545454502</v>
      </c>
      <c r="O29" s="5">
        <f t="shared" si="13"/>
        <v>127570247.93388399</v>
      </c>
      <c r="P29" s="5">
        <f t="shared" si="13"/>
        <v>12.9355371900826</v>
      </c>
      <c r="Q29" s="5">
        <f t="shared" si="13"/>
        <v>877289.25619834696</v>
      </c>
      <c r="R29" s="5">
        <f t="shared" si="13"/>
        <v>48123.9669421488</v>
      </c>
      <c r="S29" s="4"/>
      <c r="T29" s="5"/>
      <c r="U29" s="5"/>
      <c r="V29" s="5"/>
      <c r="W29" s="5"/>
    </row>
    <row r="30" spans="1:24">
      <c r="A30" t="s">
        <v>21</v>
      </c>
      <c r="B30">
        <f t="shared" si="9"/>
        <v>0.41088526602185499</v>
      </c>
      <c r="C30" s="3">
        <v>2027</v>
      </c>
      <c r="D30" s="4">
        <f t="shared" si="12"/>
        <v>283421.90833959403</v>
      </c>
      <c r="E30" s="4">
        <f t="shared" si="12"/>
        <v>406361.66818933102</v>
      </c>
      <c r="F30" s="4">
        <f t="shared" si="12"/>
        <v>689661.84426746797</v>
      </c>
      <c r="G30" s="4"/>
      <c r="H30" s="5">
        <f>(H20+2*H21+3*H22+4*H23+5*H24+6*H25+7*H26+8*H27+9*H28+10*H29)/(1+2+3+4+5+6+7+8+9+10)</f>
        <v>91246.6115702479</v>
      </c>
      <c r="I30" s="4">
        <f t="shared" si="1"/>
        <v>4.4534439273559903</v>
      </c>
      <c r="J30" s="5"/>
      <c r="K30" s="5"/>
      <c r="L30" s="5">
        <f t="shared" si="13"/>
        <v>3148.59504132231</v>
      </c>
      <c r="M30" s="5">
        <f t="shared" si="13"/>
        <v>11242975.2066116</v>
      </c>
      <c r="N30" s="5">
        <f t="shared" si="13"/>
        <v>38299173.553718999</v>
      </c>
      <c r="O30" s="5">
        <f t="shared" si="13"/>
        <v>130880540.946657</v>
      </c>
      <c r="P30" s="5">
        <f t="shared" si="13"/>
        <v>13.2593538692712</v>
      </c>
      <c r="Q30" s="5">
        <f t="shared" si="13"/>
        <v>885394.74079639395</v>
      </c>
      <c r="R30" s="5">
        <f t="shared" si="13"/>
        <v>48775.927873779103</v>
      </c>
      <c r="S30" s="4"/>
      <c r="T30" s="5"/>
      <c r="U30" s="5"/>
      <c r="V30" s="5"/>
      <c r="W30" s="5"/>
    </row>
    <row r="31" spans="1:24">
      <c r="A31" t="s">
        <v>21</v>
      </c>
      <c r="B31">
        <f t="shared" si="9"/>
        <v>0.40321797677065202</v>
      </c>
      <c r="C31" s="3">
        <v>2028</v>
      </c>
      <c r="D31" s="4">
        <f t="shared" si="12"/>
        <v>276984.65951779298</v>
      </c>
      <c r="E31" s="4">
        <f t="shared" si="12"/>
        <v>409950.634727136</v>
      </c>
      <c r="F31" s="4">
        <f t="shared" si="12"/>
        <v>686804.72732736799</v>
      </c>
      <c r="G31" s="4"/>
      <c r="H31" s="5">
        <f>(H21+2*H22+3*H23+4*H24+5*H25+6*H26+7*H27+8*H28+9*H29+10*H30)/(1+2+3+4+5+6+7+8+9+10)</f>
        <v>93592.607062359093</v>
      </c>
      <c r="I31" s="4">
        <f t="shared" si="1"/>
        <v>4.3801604378216901</v>
      </c>
      <c r="J31" s="5"/>
      <c r="K31" s="5"/>
      <c r="L31" s="5">
        <f t="shared" si="13"/>
        <v>3164.2073628850499</v>
      </c>
      <c r="M31" s="5">
        <f t="shared" si="13"/>
        <v>11321036.8144252</v>
      </c>
      <c r="N31" s="5">
        <f t="shared" si="13"/>
        <v>38212742.2990233</v>
      </c>
      <c r="O31" s="5">
        <f t="shared" si="13"/>
        <v>133564155.453862</v>
      </c>
      <c r="P31" s="5">
        <f t="shared" si="13"/>
        <v>13.515945632129</v>
      </c>
      <c r="Q31" s="5">
        <f t="shared" si="13"/>
        <v>891386.87248138804</v>
      </c>
      <c r="R31" s="5">
        <f t="shared" si="13"/>
        <v>49362.355030394101</v>
      </c>
      <c r="S31" s="4"/>
      <c r="T31" s="5"/>
      <c r="U31" s="5"/>
      <c r="V31" s="5"/>
      <c r="W31" s="5"/>
    </row>
    <row r="32" spans="1:24">
      <c r="A32" t="s">
        <v>21</v>
      </c>
      <c r="B32">
        <f t="shared" si="9"/>
        <v>0.396294854414667</v>
      </c>
      <c r="C32" s="3">
        <v>2029</v>
      </c>
      <c r="D32" s="4">
        <f t="shared" si="12"/>
        <v>271660.23984948901</v>
      </c>
      <c r="E32" s="4">
        <f t="shared" si="12"/>
        <v>413840.05575928098</v>
      </c>
      <c r="F32" s="4">
        <f t="shared" si="12"/>
        <v>685361.50104784197</v>
      </c>
      <c r="G32" s="4"/>
      <c r="H32" s="5">
        <f>(H22+2*H23+3*H24+4*H25+5*H26+6*H27+7*H28+8*H29+9*H30+10*H31)/(1+2+3+4+5+6+7+8+9+10)</f>
        <v>95615.208797213301</v>
      </c>
      <c r="I32" s="4">
        <f t="shared" si="1"/>
        <v>4.3281823149806504</v>
      </c>
      <c r="J32" s="5"/>
      <c r="K32" s="5"/>
      <c r="L32" s="5">
        <f t="shared" si="13"/>
        <v>3174.5020148896901</v>
      </c>
      <c r="M32" s="5">
        <f t="shared" si="13"/>
        <v>11372510.0744485</v>
      </c>
      <c r="N32" s="5">
        <f t="shared" si="13"/>
        <v>38050611.297042497</v>
      </c>
      <c r="O32" s="5">
        <f t="shared" si="13"/>
        <v>135628780.94516599</v>
      </c>
      <c r="P32" s="5">
        <f t="shared" si="13"/>
        <v>13.705384008792199</v>
      </c>
      <c r="Q32" s="5">
        <f t="shared" si="13"/>
        <v>895461.30554917397</v>
      </c>
      <c r="R32" s="5">
        <f t="shared" si="13"/>
        <v>49895.842981415801</v>
      </c>
      <c r="S32" s="4"/>
      <c r="T32" s="5"/>
      <c r="U32" s="5"/>
      <c r="V32" s="5"/>
      <c r="W32" s="5"/>
    </row>
    <row r="33" spans="1:25">
      <c r="A33" t="s">
        <v>21</v>
      </c>
      <c r="B33">
        <f t="shared" si="9"/>
        <v>0.39138319997360399</v>
      </c>
      <c r="C33" s="3">
        <v>2030</v>
      </c>
      <c r="D33" s="4">
        <f t="shared" si="12"/>
        <v>267968.02279571502</v>
      </c>
      <c r="E33" s="4">
        <f t="shared" si="12"/>
        <v>416701.17816586798</v>
      </c>
      <c r="F33" s="4">
        <f t="shared" si="12"/>
        <v>684523.05676608603</v>
      </c>
      <c r="G33" s="4"/>
      <c r="H33" s="5">
        <f>(H23+2*H24+3*H25+4*H26+5*H27+6*H28+7*H29+8*H30+9*H31+10*H32)/(1+2+3+4+5+6+7+8+9+10)</f>
        <v>97249.327082725402</v>
      </c>
      <c r="I33" s="4">
        <f t="shared" si="1"/>
        <v>4.2848746687100503</v>
      </c>
      <c r="J33" s="5"/>
      <c r="K33" s="5"/>
      <c r="L33" s="5">
        <f t="shared" si="13"/>
        <v>3180.04646975182</v>
      </c>
      <c r="M33" s="5">
        <f t="shared" si="13"/>
        <v>11400232.3487591</v>
      </c>
      <c r="N33" s="5">
        <f t="shared" si="13"/>
        <v>37891497.5256285</v>
      </c>
      <c r="O33" s="5">
        <f t="shared" si="13"/>
        <v>137094899.15391001</v>
      </c>
      <c r="P33" s="5">
        <f t="shared" si="13"/>
        <v>13.8289758060829</v>
      </c>
      <c r="Q33" s="5">
        <f t="shared" si="13"/>
        <v>897887.69240235002</v>
      </c>
      <c r="R33" s="5">
        <f t="shared" si="13"/>
        <v>50265.195013888901</v>
      </c>
      <c r="S33" s="4"/>
      <c r="T33" s="5"/>
      <c r="U33" s="5"/>
      <c r="V33" s="5"/>
      <c r="W33" s="5"/>
    </row>
    <row r="34" spans="1:25">
      <c r="A34" t="s">
        <v>23</v>
      </c>
      <c r="B34">
        <f t="shared" ref="B34:B43" si="14">D34/(D34+E34)</f>
        <v>0.59812847749114795</v>
      </c>
      <c r="C34" s="3">
        <v>2015</v>
      </c>
      <c r="D34">
        <v>236500</v>
      </c>
      <c r="E34" s="5">
        <v>158900</v>
      </c>
      <c r="F34" s="5">
        <v>395400</v>
      </c>
      <c r="I34" s="4" t="e">
        <f t="shared" ref="I34:I63" si="15">(E34/H34)</f>
        <v>#DIV/0!</v>
      </c>
      <c r="O34" s="4">
        <v>27790909091</v>
      </c>
      <c r="T34" s="5">
        <v>10</v>
      </c>
      <c r="U34" s="5">
        <v>1</v>
      </c>
      <c r="V34" s="5">
        <v>0.45</v>
      </c>
      <c r="W34" s="5">
        <v>0.05</v>
      </c>
      <c r="Y34" s="5">
        <v>7410888</v>
      </c>
    </row>
    <row r="35" spans="1:25">
      <c r="A35" t="s">
        <v>23</v>
      </c>
      <c r="B35">
        <f t="shared" si="14"/>
        <v>0.59084121453459404</v>
      </c>
      <c r="C35" s="3">
        <v>2016</v>
      </c>
      <c r="D35" s="4">
        <v>237400</v>
      </c>
      <c r="E35" s="4">
        <v>164400</v>
      </c>
      <c r="F35" s="4">
        <v>401800</v>
      </c>
      <c r="I35" s="4" t="e">
        <f t="shared" si="15"/>
        <v>#DIV/0!</v>
      </c>
      <c r="O35" s="4">
        <v>27790909091</v>
      </c>
      <c r="T35" s="5">
        <v>10</v>
      </c>
      <c r="U35" s="5">
        <v>1</v>
      </c>
      <c r="V35" s="5">
        <v>0.45</v>
      </c>
      <c r="W35" s="5">
        <v>0.05</v>
      </c>
      <c r="Y35" s="5">
        <v>7530842</v>
      </c>
    </row>
    <row r="36" spans="1:25">
      <c r="A36" t="s">
        <v>23</v>
      </c>
      <c r="B36">
        <f t="shared" si="14"/>
        <v>0.56386437529029299</v>
      </c>
      <c r="C36" s="3">
        <v>2017</v>
      </c>
      <c r="D36" s="4">
        <v>242800</v>
      </c>
      <c r="E36" s="4">
        <v>187800</v>
      </c>
      <c r="F36" s="4">
        <v>430600</v>
      </c>
      <c r="I36" s="4" t="e">
        <f t="shared" si="15"/>
        <v>#DIV/0!</v>
      </c>
      <c r="O36" s="4">
        <v>27790909091</v>
      </c>
      <c r="T36" s="5">
        <v>10</v>
      </c>
      <c r="U36" s="5">
        <v>1</v>
      </c>
      <c r="V36" s="5">
        <v>0.45</v>
      </c>
      <c r="W36" s="5">
        <v>0.05</v>
      </c>
      <c r="Y36" s="5">
        <v>8070634</v>
      </c>
    </row>
    <row r="37" spans="1:25">
      <c r="A37" t="s">
        <v>23</v>
      </c>
      <c r="B37">
        <f t="shared" si="14"/>
        <v>0.540269917283413</v>
      </c>
      <c r="C37" s="3">
        <v>2018</v>
      </c>
      <c r="D37" s="4">
        <v>248200</v>
      </c>
      <c r="E37" s="4">
        <v>211200</v>
      </c>
      <c r="F37" s="4">
        <v>459400</v>
      </c>
      <c r="I37" s="4" t="e">
        <f t="shared" si="15"/>
        <v>#DIV/0!</v>
      </c>
      <c r="O37" s="4">
        <v>27790909091</v>
      </c>
      <c r="T37" s="5">
        <v>10</v>
      </c>
      <c r="U37" s="5">
        <v>1</v>
      </c>
      <c r="V37" s="5">
        <v>0.45</v>
      </c>
      <c r="W37" s="5">
        <v>0.05</v>
      </c>
      <c r="Y37" s="5">
        <v>9285165</v>
      </c>
    </row>
    <row r="38" spans="1:25">
      <c r="A38" t="s">
        <v>23</v>
      </c>
      <c r="B38">
        <f t="shared" si="14"/>
        <v>0.54020152169442703</v>
      </c>
      <c r="C38" s="3">
        <v>2019</v>
      </c>
      <c r="D38" s="4">
        <v>262700</v>
      </c>
      <c r="E38" s="4">
        <v>223600</v>
      </c>
      <c r="F38" s="4">
        <v>486700</v>
      </c>
      <c r="I38" s="4" t="e">
        <f t="shared" si="15"/>
        <v>#DIV/0!</v>
      </c>
      <c r="O38" s="4">
        <v>27790909091</v>
      </c>
      <c r="T38" s="5">
        <v>10</v>
      </c>
      <c r="U38" s="5">
        <v>1</v>
      </c>
      <c r="V38" s="5">
        <v>0.45</v>
      </c>
      <c r="W38" s="5">
        <v>0.05</v>
      </c>
      <c r="Y38" s="4">
        <v>9122103</v>
      </c>
    </row>
    <row r="39" spans="1:25">
      <c r="A39" t="s">
        <v>23</v>
      </c>
      <c r="B39">
        <f t="shared" si="14"/>
        <v>0.53658536585365901</v>
      </c>
      <c r="C39" s="3">
        <v>2020</v>
      </c>
      <c r="D39" s="4">
        <v>264000</v>
      </c>
      <c r="E39" s="4">
        <v>228000</v>
      </c>
      <c r="F39" s="4">
        <v>492000</v>
      </c>
      <c r="I39" s="4" t="e">
        <f t="shared" si="15"/>
        <v>#DIV/0!</v>
      </c>
      <c r="O39" s="4">
        <v>27790909091</v>
      </c>
      <c r="T39" s="5">
        <v>10</v>
      </c>
      <c r="U39" s="5">
        <v>1</v>
      </c>
      <c r="V39" s="5">
        <v>0.45</v>
      </c>
      <c r="W39" s="5">
        <v>0.05</v>
      </c>
      <c r="Y39" s="5">
        <v>9221440</v>
      </c>
    </row>
    <row r="40" spans="1:25">
      <c r="A40" t="s">
        <v>23</v>
      </c>
      <c r="B40">
        <f t="shared" si="14"/>
        <v>0.50229709035222003</v>
      </c>
      <c r="C40" s="3">
        <v>2021</v>
      </c>
      <c r="D40" s="4">
        <v>262400</v>
      </c>
      <c r="E40" s="4">
        <v>260000</v>
      </c>
      <c r="F40" s="4">
        <v>522600</v>
      </c>
      <c r="I40" s="4" t="e">
        <f t="shared" si="15"/>
        <v>#DIV/0!</v>
      </c>
      <c r="O40" s="4">
        <v>27790909091</v>
      </c>
      <c r="T40" s="5">
        <v>10</v>
      </c>
      <c r="U40" s="5">
        <v>1</v>
      </c>
      <c r="V40" s="5">
        <v>0.45</v>
      </c>
      <c r="W40" s="5">
        <v>0.05</v>
      </c>
      <c r="Y40" s="5">
        <v>9794968</v>
      </c>
    </row>
    <row r="41" spans="1:25">
      <c r="A41" t="s">
        <v>23</v>
      </c>
      <c r="B41">
        <f t="shared" si="14"/>
        <v>0.47178002894356003</v>
      </c>
      <c r="C41" s="3">
        <v>2022</v>
      </c>
      <c r="D41" s="4">
        <v>260800</v>
      </c>
      <c r="E41" s="4">
        <v>292000</v>
      </c>
      <c r="F41" s="4">
        <v>553200</v>
      </c>
      <c r="I41" s="4" t="e">
        <f t="shared" si="15"/>
        <v>#DIV/0!</v>
      </c>
      <c r="O41" s="4">
        <v>27790909091</v>
      </c>
      <c r="T41" s="5">
        <v>10</v>
      </c>
      <c r="U41" s="5">
        <v>1</v>
      </c>
      <c r="V41" s="5">
        <v>0.45</v>
      </c>
      <c r="W41" s="5">
        <v>0.05</v>
      </c>
      <c r="Y41" s="5">
        <v>10368496</v>
      </c>
    </row>
    <row r="42" spans="1:25">
      <c r="A42" t="s">
        <v>23</v>
      </c>
      <c r="B42">
        <f t="shared" si="14"/>
        <v>0.44444444444444398</v>
      </c>
      <c r="C42" s="3">
        <v>2023</v>
      </c>
      <c r="D42" s="4">
        <v>259200</v>
      </c>
      <c r="E42" s="4">
        <v>324000</v>
      </c>
      <c r="F42" s="4">
        <v>583800</v>
      </c>
      <c r="I42" s="4" t="e">
        <f t="shared" si="15"/>
        <v>#DIV/0!</v>
      </c>
      <c r="O42" s="4">
        <v>27790909091</v>
      </c>
      <c r="T42" s="5">
        <v>10</v>
      </c>
      <c r="U42" s="5">
        <v>1</v>
      </c>
      <c r="V42" s="5">
        <v>0.45</v>
      </c>
      <c r="W42" s="5">
        <v>0.05</v>
      </c>
      <c r="Y42" s="5">
        <v>10942025</v>
      </c>
    </row>
    <row r="43" spans="1:25">
      <c r="A43" t="s">
        <v>23</v>
      </c>
      <c r="B43">
        <f t="shared" si="14"/>
        <v>0.43096234309623399</v>
      </c>
      <c r="C43" s="3">
        <v>2024</v>
      </c>
      <c r="D43" s="5">
        <v>257500</v>
      </c>
      <c r="E43" s="5">
        <v>340000</v>
      </c>
      <c r="F43" s="5">
        <v>597500</v>
      </c>
      <c r="I43" s="4" t="e">
        <f t="shared" si="15"/>
        <v>#DIV/0!</v>
      </c>
      <c r="T43" s="5"/>
      <c r="U43" s="5"/>
      <c r="V43" s="5"/>
      <c r="W43" s="5"/>
      <c r="Y43" s="5"/>
    </row>
    <row r="44" spans="1:25">
      <c r="A44" t="s">
        <v>23</v>
      </c>
      <c r="B44">
        <f t="shared" ref="B44:B49" si="16">D44/(D44+E44)</f>
        <v>0.48805958317967701</v>
      </c>
      <c r="C44" s="3">
        <v>2025</v>
      </c>
      <c r="D44" s="4">
        <f t="shared" ref="D44:E44" si="17">(D34+2*D35+3*D36+4*D37+5*D38+6*D39+7*D40+8*D41+9*D42+10*D43)/(1+2+3+4+5+6+7+8+9+10)</f>
        <v>257472.727272727</v>
      </c>
      <c r="E44" s="4">
        <f t="shared" si="17"/>
        <v>270070.909090909</v>
      </c>
      <c r="F44" s="4">
        <f t="shared" ref="F44:F49" si="18">(F34+2*F35+3*F36+4*F37+5*F38+6*F39+7*F40+8*F41+9*F42+10*F43)/(1+2+3+4+5+6+7+8+9+10)</f>
        <v>527761.818181818</v>
      </c>
      <c r="I44" s="4" t="e">
        <f t="shared" si="15"/>
        <v>#DIV/0!</v>
      </c>
      <c r="T44" s="5"/>
      <c r="U44" s="5"/>
      <c r="V44" s="5"/>
      <c r="W44" s="5"/>
      <c r="Y44" s="5"/>
    </row>
    <row r="45" spans="1:25">
      <c r="A45" t="s">
        <v>23</v>
      </c>
      <c r="B45">
        <f t="shared" si="16"/>
        <v>0.48364799790006902</v>
      </c>
      <c r="C45" s="3">
        <v>2026</v>
      </c>
      <c r="D45" s="4">
        <f t="shared" ref="D45:E49" si="19">(D35+2*D36+3*D37+4*D38+5*D39+6*D40+7*D41+8*D42+9*D43+10*D44)/(1+2+3+4+5+6+7+8+9+10)</f>
        <v>258258.67768595001</v>
      </c>
      <c r="E45" s="4">
        <f t="shared" si="19"/>
        <v>275721.98347107403</v>
      </c>
      <c r="F45" s="4">
        <f t="shared" si="18"/>
        <v>534209.42148760299</v>
      </c>
      <c r="I45" s="4" t="e">
        <f t="shared" si="15"/>
        <v>#DIV/0!</v>
      </c>
      <c r="T45" s="5"/>
      <c r="U45" s="5"/>
      <c r="V45" s="5"/>
      <c r="W45" s="5"/>
      <c r="Y45" s="5"/>
    </row>
    <row r="46" spans="1:25">
      <c r="A46" t="s">
        <v>23</v>
      </c>
      <c r="B46">
        <f t="shared" si="16"/>
        <v>0.479994794830788</v>
      </c>
      <c r="C46" s="3">
        <v>2027</v>
      </c>
      <c r="D46" s="4">
        <f t="shared" si="19"/>
        <v>258806.205860255</v>
      </c>
      <c r="E46" s="4">
        <f t="shared" si="19"/>
        <v>280379.23666416202</v>
      </c>
      <c r="F46" s="4">
        <f t="shared" si="18"/>
        <v>539422.73779113498</v>
      </c>
      <c r="I46" s="4" t="e">
        <f t="shared" si="15"/>
        <v>#DIV/0!</v>
      </c>
      <c r="T46" s="5"/>
      <c r="U46" s="5"/>
      <c r="V46" s="5"/>
      <c r="W46" s="5"/>
      <c r="Y46" s="5"/>
    </row>
    <row r="47" spans="1:25">
      <c r="A47" t="s">
        <v>23</v>
      </c>
      <c r="B47">
        <f t="shared" si="16"/>
        <v>0.47717473503353403</v>
      </c>
      <c r="C47" s="3">
        <v>2028</v>
      </c>
      <c r="D47" s="4">
        <f t="shared" si="19"/>
        <v>259074.03592650799</v>
      </c>
      <c r="E47" s="4">
        <f t="shared" si="19"/>
        <v>283859.22710197401</v>
      </c>
      <c r="F47" s="4">
        <f t="shared" si="18"/>
        <v>543176.48575916898</v>
      </c>
      <c r="I47" s="4" t="e">
        <f t="shared" si="15"/>
        <v>#DIV/0!</v>
      </c>
      <c r="T47" s="5"/>
      <c r="U47" s="5"/>
      <c r="V47" s="5"/>
      <c r="W47" s="5"/>
      <c r="Y47" s="5"/>
    </row>
    <row r="48" spans="1:25">
      <c r="A48" t="s">
        <v>23</v>
      </c>
      <c r="B48">
        <f t="shared" si="16"/>
        <v>0.475073587444728</v>
      </c>
      <c r="C48" s="3">
        <v>2029</v>
      </c>
      <c r="D48" s="4">
        <f t="shared" si="19"/>
        <v>259099.54044370999</v>
      </c>
      <c r="E48" s="4">
        <f t="shared" si="19"/>
        <v>286288.68422549398</v>
      </c>
      <c r="F48" s="4">
        <f t="shared" si="18"/>
        <v>545634.13812519005</v>
      </c>
      <c r="I48" s="4" t="e">
        <f t="shared" si="15"/>
        <v>#DIV/0!</v>
      </c>
      <c r="T48" s="5"/>
      <c r="U48" s="5"/>
      <c r="V48" s="5"/>
      <c r="W48" s="5"/>
      <c r="Y48" s="5"/>
    </row>
    <row r="49" spans="1:25">
      <c r="A49" t="s">
        <v>23</v>
      </c>
      <c r="B49">
        <f t="shared" si="16"/>
        <v>0.47356587634668201</v>
      </c>
      <c r="C49" s="3">
        <v>2030</v>
      </c>
      <c r="D49" s="4">
        <f t="shared" si="19"/>
        <v>258931.97240174099</v>
      </c>
      <c r="E49" s="4">
        <f t="shared" si="19"/>
        <v>287838.78396961797</v>
      </c>
      <c r="F49" s="4">
        <f t="shared" si="18"/>
        <v>547015.42754395702</v>
      </c>
      <c r="I49" s="4" t="e">
        <f t="shared" si="15"/>
        <v>#DIV/0!</v>
      </c>
      <c r="T49" s="5"/>
      <c r="U49" s="5"/>
      <c r="V49" s="5"/>
      <c r="W49" s="5"/>
      <c r="Y49" s="5"/>
    </row>
    <row r="50" spans="1:25">
      <c r="A50" t="s">
        <v>24</v>
      </c>
      <c r="B50">
        <f t="shared" ref="B50:B59" si="20">D50/(D50+E50)</f>
        <v>4.9005088990010499E-2</v>
      </c>
      <c r="C50" s="3">
        <v>2015</v>
      </c>
      <c r="D50" s="4">
        <v>9100</v>
      </c>
      <c r="E50" s="4">
        <v>176595</v>
      </c>
      <c r="F50" s="4">
        <v>185695</v>
      </c>
      <c r="H50" s="4">
        <v>42000</v>
      </c>
      <c r="I50" s="4">
        <f t="shared" si="15"/>
        <v>4.2046428571428596</v>
      </c>
      <c r="J50" s="4">
        <v>2118</v>
      </c>
      <c r="K50" s="5">
        <v>317</v>
      </c>
      <c r="L50" s="4">
        <v>12799</v>
      </c>
      <c r="M50" s="4">
        <v>316948</v>
      </c>
      <c r="N50" s="4">
        <v>50000000</v>
      </c>
      <c r="O50" s="4">
        <v>40000000</v>
      </c>
      <c r="P50" s="5">
        <v>8</v>
      </c>
      <c r="Q50" s="4">
        <v>35000</v>
      </c>
      <c r="R50" s="4">
        <v>20000</v>
      </c>
      <c r="S50" s="5">
        <v>20</v>
      </c>
      <c r="T50" s="5"/>
      <c r="U50" s="5"/>
      <c r="V50" s="5"/>
      <c r="W50" s="5"/>
    </row>
    <row r="51" spans="1:25">
      <c r="A51" t="s">
        <v>24</v>
      </c>
      <c r="B51">
        <f t="shared" si="20"/>
        <v>0.16200152888942901</v>
      </c>
      <c r="C51" s="3">
        <v>2016</v>
      </c>
      <c r="D51" s="4">
        <v>32000</v>
      </c>
      <c r="E51" s="4">
        <v>165529</v>
      </c>
      <c r="F51" s="4">
        <v>197529</v>
      </c>
      <c r="H51" s="4">
        <v>45000</v>
      </c>
      <c r="I51" s="4">
        <f t="shared" si="15"/>
        <v>3.67842222222222</v>
      </c>
      <c r="J51" s="4">
        <v>1881</v>
      </c>
      <c r="K51" s="5">
        <v>350</v>
      </c>
      <c r="L51" s="4">
        <v>11343</v>
      </c>
      <c r="M51" s="4">
        <v>223449</v>
      </c>
      <c r="N51" s="4">
        <v>60000000</v>
      </c>
      <c r="O51" s="4">
        <v>50000000</v>
      </c>
      <c r="P51" s="5">
        <v>10</v>
      </c>
      <c r="Q51" s="4">
        <v>38000</v>
      </c>
      <c r="R51" s="4">
        <v>25000</v>
      </c>
      <c r="S51" s="5">
        <v>20</v>
      </c>
      <c r="T51" s="5"/>
      <c r="U51" s="5"/>
      <c r="V51" s="5"/>
      <c r="W51" s="5"/>
    </row>
    <row r="52" spans="1:25">
      <c r="A52" t="s">
        <v>24</v>
      </c>
      <c r="B52">
        <f t="shared" si="20"/>
        <v>2.0814479638009E-2</v>
      </c>
      <c r="C52" s="3">
        <v>2017</v>
      </c>
      <c r="D52" s="4">
        <v>46000</v>
      </c>
      <c r="E52" s="4">
        <v>2164000</v>
      </c>
      <c r="F52" s="4">
        <v>2588300</v>
      </c>
      <c r="H52" s="4">
        <v>180046</v>
      </c>
      <c r="I52" s="4">
        <f t="shared" si="15"/>
        <v>12.0191506614976</v>
      </c>
      <c r="J52" s="4">
        <v>2500</v>
      </c>
      <c r="K52" s="5">
        <v>400</v>
      </c>
      <c r="L52" s="4">
        <v>180000</v>
      </c>
      <c r="M52" s="4">
        <v>12336000</v>
      </c>
      <c r="N52" s="4">
        <v>229594000</v>
      </c>
      <c r="O52" s="4">
        <v>100000000</v>
      </c>
      <c r="P52" s="5">
        <v>15</v>
      </c>
      <c r="Q52" s="4">
        <v>40338</v>
      </c>
      <c r="R52" s="4">
        <v>45000</v>
      </c>
      <c r="S52" s="5">
        <v>20</v>
      </c>
      <c r="T52" s="5"/>
      <c r="U52" s="5"/>
      <c r="V52" s="5"/>
      <c r="W52" s="5"/>
    </row>
    <row r="53" spans="1:25">
      <c r="A53" t="s">
        <v>24</v>
      </c>
      <c r="B53">
        <f t="shared" si="20"/>
        <v>6.0622151422629299E-3</v>
      </c>
      <c r="C53" s="3">
        <v>2018</v>
      </c>
      <c r="D53" s="4">
        <v>13700</v>
      </c>
      <c r="E53" s="4">
        <v>2246200</v>
      </c>
      <c r="F53" s="4">
        <v>2696400</v>
      </c>
      <c r="H53" s="4">
        <v>209188</v>
      </c>
      <c r="I53" s="4">
        <f t="shared" si="15"/>
        <v>10.7377096200547</v>
      </c>
      <c r="J53" s="4">
        <v>2800</v>
      </c>
      <c r="K53" s="5">
        <v>450</v>
      </c>
      <c r="L53" s="4">
        <v>200000</v>
      </c>
      <c r="M53" s="4">
        <v>14317000</v>
      </c>
      <c r="N53" s="4">
        <v>272026000</v>
      </c>
      <c r="O53" s="4">
        <v>120000000</v>
      </c>
      <c r="P53" s="5">
        <v>18</v>
      </c>
      <c r="Q53" s="4">
        <v>49254</v>
      </c>
      <c r="R53" s="4">
        <v>50000</v>
      </c>
      <c r="S53" s="5">
        <v>20</v>
      </c>
      <c r="T53" s="5"/>
      <c r="U53" s="5"/>
      <c r="V53" s="5"/>
      <c r="W53" s="5"/>
    </row>
    <row r="54" spans="1:25">
      <c r="A54" t="s">
        <v>24</v>
      </c>
      <c r="B54">
        <f t="shared" si="20"/>
        <v>6.1567006831407603E-3</v>
      </c>
      <c r="C54" s="3">
        <v>2019</v>
      </c>
      <c r="D54" s="4">
        <v>14600</v>
      </c>
      <c r="E54" s="4">
        <v>2356800</v>
      </c>
      <c r="F54" s="4">
        <v>2858200</v>
      </c>
      <c r="H54" s="4">
        <v>203387</v>
      </c>
      <c r="I54" s="4">
        <f t="shared" si="15"/>
        <v>11.587761263010901</v>
      </c>
      <c r="J54" s="4">
        <v>3000</v>
      </c>
      <c r="K54" s="5">
        <v>500</v>
      </c>
      <c r="L54" s="4">
        <v>15674</v>
      </c>
      <c r="M54" s="4">
        <v>15000000</v>
      </c>
      <c r="N54" s="4">
        <v>234171</v>
      </c>
      <c r="O54" s="4">
        <v>140000000</v>
      </c>
      <c r="P54" s="5">
        <v>20</v>
      </c>
      <c r="Q54" s="4">
        <v>51092</v>
      </c>
      <c r="R54" s="4">
        <v>55000</v>
      </c>
      <c r="S54" s="5">
        <v>20</v>
      </c>
      <c r="T54" s="5"/>
      <c r="U54" s="5"/>
      <c r="V54" s="5"/>
      <c r="W54" s="5"/>
    </row>
    <row r="55" spans="1:25">
      <c r="A55" t="s">
        <v>24</v>
      </c>
      <c r="B55">
        <f t="shared" si="20"/>
        <v>7.8670626956731209E-3</v>
      </c>
      <c r="C55" s="3">
        <v>2020</v>
      </c>
      <c r="D55" s="4">
        <v>19600</v>
      </c>
      <c r="E55" s="4">
        <v>2471800</v>
      </c>
      <c r="F55" s="4">
        <v>2982600</v>
      </c>
      <c r="H55" s="4">
        <v>209808</v>
      </c>
      <c r="I55" s="4">
        <f t="shared" si="15"/>
        <v>11.7812476168688</v>
      </c>
      <c r="J55" s="4">
        <v>3200</v>
      </c>
      <c r="K55" s="5">
        <v>550</v>
      </c>
      <c r="L55" s="4">
        <v>16688</v>
      </c>
      <c r="M55" s="4">
        <v>16000000</v>
      </c>
      <c r="N55" s="4">
        <v>193008000</v>
      </c>
      <c r="O55" s="4">
        <v>150000000</v>
      </c>
      <c r="P55" s="5">
        <v>22</v>
      </c>
      <c r="Q55" s="4">
        <v>54675</v>
      </c>
      <c r="R55" s="4">
        <v>60000</v>
      </c>
      <c r="S55" s="5">
        <v>20</v>
      </c>
      <c r="T55" s="5"/>
      <c r="U55" s="5"/>
      <c r="V55" s="5"/>
      <c r="W55" s="5"/>
    </row>
    <row r="56" spans="1:25">
      <c r="A56" t="s">
        <v>24</v>
      </c>
      <c r="B56">
        <f t="shared" si="20"/>
        <v>1.2980586220022799E-2</v>
      </c>
      <c r="C56" s="3">
        <v>2021</v>
      </c>
      <c r="D56" s="4">
        <v>34100</v>
      </c>
      <c r="E56" s="4">
        <v>2592900</v>
      </c>
      <c r="F56" s="4">
        <v>3139600</v>
      </c>
      <c r="H56" s="4">
        <v>203324</v>
      </c>
      <c r="I56" s="4">
        <f t="shared" si="15"/>
        <v>12.752552576183801</v>
      </c>
      <c r="J56" s="4">
        <v>3500</v>
      </c>
      <c r="K56" s="5">
        <v>600</v>
      </c>
      <c r="L56" s="4">
        <v>18595</v>
      </c>
      <c r="M56" s="4">
        <v>17000000</v>
      </c>
      <c r="N56" s="4">
        <v>57636</v>
      </c>
      <c r="O56" s="4">
        <v>160000000</v>
      </c>
      <c r="P56" s="5">
        <v>25</v>
      </c>
      <c r="Q56" s="4">
        <v>57625</v>
      </c>
      <c r="R56" s="4">
        <v>65000</v>
      </c>
      <c r="S56" s="5">
        <v>20</v>
      </c>
      <c r="T56" s="5"/>
      <c r="U56" s="5"/>
      <c r="V56" s="5"/>
      <c r="W56" s="5"/>
    </row>
    <row r="57" spans="1:25">
      <c r="A57" t="s">
        <v>24</v>
      </c>
      <c r="B57">
        <f t="shared" si="20"/>
        <v>0.17441189861890999</v>
      </c>
      <c r="C57" s="3">
        <v>2022</v>
      </c>
      <c r="D57" s="4">
        <v>574600</v>
      </c>
      <c r="E57" s="4">
        <v>2719900</v>
      </c>
      <c r="F57" s="4">
        <v>3294500</v>
      </c>
      <c r="H57" s="4">
        <v>129600</v>
      </c>
      <c r="I57" s="4">
        <f t="shared" si="15"/>
        <v>20.986882716049401</v>
      </c>
      <c r="J57" s="4">
        <v>3800</v>
      </c>
      <c r="K57" s="5">
        <v>650</v>
      </c>
      <c r="L57" s="4">
        <v>19000</v>
      </c>
      <c r="M57" s="4">
        <v>18684</v>
      </c>
      <c r="N57" s="4">
        <v>200000000</v>
      </c>
      <c r="O57" s="4">
        <v>165017</v>
      </c>
      <c r="P57" s="5">
        <v>28</v>
      </c>
      <c r="Q57" s="4">
        <v>66797</v>
      </c>
      <c r="R57" s="4">
        <v>70000</v>
      </c>
      <c r="S57" s="5">
        <v>20</v>
      </c>
      <c r="T57" s="5"/>
      <c r="U57" s="5"/>
      <c r="V57" s="5"/>
      <c r="W57" s="5"/>
    </row>
    <row r="58" spans="1:25">
      <c r="A58" t="s">
        <v>24</v>
      </c>
      <c r="B58">
        <f t="shared" si="20"/>
        <v>1.3822454169116399E-2</v>
      </c>
      <c r="C58" s="3">
        <v>2023</v>
      </c>
      <c r="D58" s="4">
        <v>39991</v>
      </c>
      <c r="E58" s="4">
        <v>2853200</v>
      </c>
      <c r="F58" s="4">
        <v>3542300</v>
      </c>
      <c r="H58" s="4">
        <v>228326</v>
      </c>
      <c r="I58" s="4">
        <f t="shared" si="15"/>
        <v>12.496167760132399</v>
      </c>
      <c r="J58" s="4">
        <v>4000</v>
      </c>
      <c r="K58" s="5">
        <v>700</v>
      </c>
      <c r="L58" s="4">
        <v>17916</v>
      </c>
      <c r="M58" s="4">
        <v>20000000</v>
      </c>
      <c r="N58" s="4">
        <v>261253</v>
      </c>
      <c r="O58" s="4">
        <v>200000000</v>
      </c>
      <c r="P58" s="5">
        <v>30</v>
      </c>
      <c r="Q58" s="4">
        <v>68842</v>
      </c>
      <c r="R58" s="4">
        <v>75000</v>
      </c>
      <c r="S58" s="5">
        <v>20</v>
      </c>
      <c r="T58" s="5"/>
      <c r="U58" s="5"/>
      <c r="V58" s="5"/>
      <c r="W58" s="5"/>
    </row>
    <row r="59" spans="1:25">
      <c r="A59" t="s">
        <v>24</v>
      </c>
      <c r="B59">
        <f t="shared" si="20"/>
        <v>0.158884969219063</v>
      </c>
      <c r="C59" s="3">
        <v>2024</v>
      </c>
      <c r="D59" s="4">
        <v>689100</v>
      </c>
      <c r="E59" s="4">
        <v>3648000</v>
      </c>
      <c r="F59" s="4">
        <v>4337100</v>
      </c>
      <c r="H59" s="4">
        <v>225343</v>
      </c>
      <c r="I59" s="4">
        <f t="shared" si="15"/>
        <v>16.188654628721501</v>
      </c>
      <c r="J59" s="4">
        <v>4200</v>
      </c>
      <c r="K59" s="5">
        <v>750</v>
      </c>
      <c r="L59" s="4">
        <v>17056</v>
      </c>
      <c r="M59" s="4">
        <v>21000000</v>
      </c>
      <c r="N59" s="4">
        <v>239783000</v>
      </c>
      <c r="O59" s="4">
        <v>250000000</v>
      </c>
      <c r="P59" s="5">
        <v>32</v>
      </c>
      <c r="Q59" s="4">
        <v>77223</v>
      </c>
      <c r="R59" s="4">
        <v>80000</v>
      </c>
      <c r="S59" s="5">
        <v>20</v>
      </c>
      <c r="T59" s="5"/>
      <c r="U59" s="5"/>
      <c r="V59" s="5"/>
      <c r="W59" s="5"/>
    </row>
    <row r="60" spans="1:25">
      <c r="A60" t="s">
        <v>24</v>
      </c>
      <c r="B60">
        <f t="shared" ref="B60:B65" si="21">D60/(D60+E60)</f>
        <v>7.9784246179224E-2</v>
      </c>
      <c r="C60" s="3">
        <v>2025</v>
      </c>
      <c r="D60" s="4">
        <f t="shared" ref="D60:F60" si="22">(D50+2*D51+3*D52+4*D53+5*D54+6*D55+7*D56+8*D57+9*D58+10*D59)/(1+2+3+4+5+6+7+8+9+10)</f>
        <v>228053.07272727299</v>
      </c>
      <c r="E60" s="4">
        <f t="shared" si="22"/>
        <v>2630319.1454545502</v>
      </c>
      <c r="F60" s="4">
        <f t="shared" si="22"/>
        <v>3180050.05454545</v>
      </c>
      <c r="H60" s="5">
        <f t="shared" ref="H60:R60" si="23">(H50+2*H51+3*H52+4*H53+5*H54+6*H55+7*H56+8*H57+9*H58+10*H59)/(1+2+3+4+5+6+7+8+9+10)</f>
        <v>191874.636363636</v>
      </c>
      <c r="I60" s="4">
        <f t="shared" si="15"/>
        <v>13.7085296697038</v>
      </c>
      <c r="J60" s="5">
        <f t="shared" si="23"/>
        <v>3485.0909090909099</v>
      </c>
      <c r="K60" s="5">
        <f t="shared" si="23"/>
        <v>600.30909090909097</v>
      </c>
      <c r="L60" s="5">
        <f t="shared" si="23"/>
        <v>39417.309090909097</v>
      </c>
      <c r="M60" s="5">
        <f t="shared" si="23"/>
        <v>14094351.236363599</v>
      </c>
      <c r="N60" s="5">
        <f t="shared" si="23"/>
        <v>129212537.890909</v>
      </c>
      <c r="O60" s="5">
        <f t="shared" si="23"/>
        <v>144387638.836364</v>
      </c>
      <c r="P60" s="5">
        <f t="shared" si="23"/>
        <v>24.8363636363636</v>
      </c>
      <c r="Q60" s="5">
        <f t="shared" si="23"/>
        <v>60765.4363636364</v>
      </c>
      <c r="R60" s="5">
        <f t="shared" si="23"/>
        <v>64181.818181818198</v>
      </c>
      <c r="S60" s="5"/>
      <c r="T60" s="5"/>
      <c r="U60" s="5"/>
      <c r="V60" s="5"/>
      <c r="W60" s="5"/>
    </row>
    <row r="61" spans="1:25">
      <c r="A61" t="s">
        <v>24</v>
      </c>
      <c r="B61">
        <f t="shared" si="21"/>
        <v>8.19428419144443E-2</v>
      </c>
      <c r="C61" s="3">
        <v>2026</v>
      </c>
      <c r="D61" s="4">
        <f t="shared" ref="D61:F65" si="24">(D51+2*D52+3*D53+4*D54+5*D55+6*D56+7*D57+8*D58+9*D59+10*D60)/(1+2+3+4+5+6+7+8+9+10)</f>
        <v>242739.249586777</v>
      </c>
      <c r="E61" s="4">
        <f t="shared" si="24"/>
        <v>2719560.37190083</v>
      </c>
      <c r="F61" s="4">
        <f t="shared" si="24"/>
        <v>3288745.9917355399</v>
      </c>
      <c r="H61" s="5">
        <f>(H51+2*H52+3*H53+4*H54+5*H55+6*H56+7*H57+8*H58+9*H59+10*H60)/(1+2+3+4+5+6+7+8+9+10)</f>
        <v>196287.80661157001</v>
      </c>
      <c r="I61" s="4">
        <f t="shared" si="15"/>
        <v>13.8549633767242</v>
      </c>
      <c r="J61" s="5">
        <f t="shared" ref="J61:R65" si="25">(J51+2*J52+3*J53+4*J54+5*J55+6*J56+7*J57+8*J58+9*J59+10*J60)/(1+2+3+4+5+6+7+8+9+10)</f>
        <v>3555.1256198347101</v>
      </c>
      <c r="K61" s="5">
        <f t="shared" si="25"/>
        <v>613.69256198347102</v>
      </c>
      <c r="L61" s="5">
        <f t="shared" si="25"/>
        <v>37328.256198347102</v>
      </c>
      <c r="M61" s="5">
        <f t="shared" si="25"/>
        <v>14544013.624793399</v>
      </c>
      <c r="N61" s="5">
        <f t="shared" si="25"/>
        <v>130070016.416529</v>
      </c>
      <c r="O61" s="5">
        <f t="shared" si="25"/>
        <v>148636936.49752101</v>
      </c>
      <c r="P61" s="5">
        <f t="shared" si="25"/>
        <v>25.5702479338843</v>
      </c>
      <c r="Q61" s="5">
        <f t="shared" si="25"/>
        <v>62016.4975206612</v>
      </c>
      <c r="R61" s="5">
        <f t="shared" si="25"/>
        <v>65942.148760330601</v>
      </c>
      <c r="S61" s="5"/>
      <c r="T61" s="5"/>
      <c r="U61" s="5"/>
      <c r="V61" s="5"/>
      <c r="W61" s="5"/>
    </row>
    <row r="62" spans="1:25">
      <c r="A62" t="s">
        <v>24</v>
      </c>
      <c r="B62">
        <f t="shared" si="21"/>
        <v>8.4344557088291305E-2</v>
      </c>
      <c r="C62" s="3">
        <v>2027</v>
      </c>
      <c r="D62" s="4">
        <f t="shared" si="24"/>
        <v>256114.67546205901</v>
      </c>
      <c r="E62" s="4">
        <f t="shared" si="24"/>
        <v>2780414.1096017999</v>
      </c>
      <c r="F62" s="4">
        <f t="shared" si="24"/>
        <v>3362762.0074229902</v>
      </c>
      <c r="H62" s="5">
        <f>(H52+2*H53+3*H54+4*H55+5*H56+6*H57+7*H58+8*H59+9*H60+10*H61)/(1+2+3+4+5+6+7+8+9+10)</f>
        <v>198778.378061608</v>
      </c>
      <c r="I62" s="4">
        <f t="shared" si="15"/>
        <v>13.987507779845499</v>
      </c>
      <c r="J62" s="5">
        <f t="shared" si="25"/>
        <v>3613.0377160030098</v>
      </c>
      <c r="K62" s="5">
        <f t="shared" si="25"/>
        <v>624.358317054846</v>
      </c>
      <c r="L62" s="5">
        <f t="shared" si="25"/>
        <v>34375.406250939101</v>
      </c>
      <c r="M62" s="5">
        <f t="shared" si="25"/>
        <v>14824934.5704583</v>
      </c>
      <c r="N62" s="5">
        <f t="shared" si="25"/>
        <v>129643172.166972</v>
      </c>
      <c r="O62" s="5">
        <f t="shared" si="25"/>
        <v>151760876.663681</v>
      </c>
      <c r="P62" s="5">
        <f t="shared" si="25"/>
        <v>26.131450037565699</v>
      </c>
      <c r="Q62" s="5">
        <f t="shared" si="25"/>
        <v>63026.5618632607</v>
      </c>
      <c r="R62" s="5">
        <f t="shared" si="25"/>
        <v>67219.233658903104</v>
      </c>
      <c r="S62" s="5"/>
      <c r="T62" s="5"/>
      <c r="U62" s="5"/>
      <c r="V62" s="5"/>
      <c r="W62" s="5"/>
    </row>
    <row r="63" spans="1:25">
      <c r="A63" t="s">
        <v>24</v>
      </c>
      <c r="B63">
        <f t="shared" si="21"/>
        <v>8.7212631682728303E-2</v>
      </c>
      <c r="C63" s="3">
        <v>2028</v>
      </c>
      <c r="D63" s="4">
        <f t="shared" si="24"/>
        <v>268090.37423126801</v>
      </c>
      <c r="E63" s="4">
        <f t="shared" si="24"/>
        <v>2805895.2292138501</v>
      </c>
      <c r="F63" s="4">
        <f t="shared" si="24"/>
        <v>3394031.5352038802</v>
      </c>
      <c r="H63" s="5">
        <f>(H53+2*H54+3*H55+4*H56+5*H57+6*H58+7*H59+8*H60+9*H61+10*H62)/(1+2+3+4+5+6+7+8+9+10)</f>
        <v>198971.093291442</v>
      </c>
      <c r="I63" s="4">
        <f t="shared" si="15"/>
        <v>14.1020244840487</v>
      </c>
      <c r="J63" s="5">
        <f t="shared" si="25"/>
        <v>3651.0406365685399</v>
      </c>
      <c r="K63" s="5">
        <f t="shared" si="25"/>
        <v>632.16889010313503</v>
      </c>
      <c r="L63" s="5">
        <f t="shared" si="25"/>
        <v>30413.215291305201</v>
      </c>
      <c r="M63" s="5">
        <f t="shared" si="25"/>
        <v>14896558.149429699</v>
      </c>
      <c r="N63" s="5">
        <f t="shared" si="25"/>
        <v>127864719.573559</v>
      </c>
      <c r="O63" s="5">
        <f t="shared" si="25"/>
        <v>153659407.105553</v>
      </c>
      <c r="P63" s="5">
        <f t="shared" si="25"/>
        <v>26.5115934703914</v>
      </c>
      <c r="Q63" s="5">
        <f t="shared" si="25"/>
        <v>63783.610676866301</v>
      </c>
      <c r="R63" s="5">
        <f t="shared" si="25"/>
        <v>67984.113107028199</v>
      </c>
      <c r="S63" s="5"/>
      <c r="T63" s="5"/>
      <c r="U63" s="5"/>
      <c r="V63" s="5"/>
      <c r="W63" s="5"/>
    </row>
    <row r="64" spans="1:25">
      <c r="A64" t="s">
        <v>24</v>
      </c>
      <c r="B64">
        <f t="shared" si="21"/>
        <v>8.9720600300172204E-2</v>
      </c>
      <c r="C64" s="3">
        <v>2029</v>
      </c>
      <c r="D64" s="4">
        <f t="shared" si="24"/>
        <v>278423.20595011499</v>
      </c>
      <c r="E64" s="4">
        <f t="shared" si="24"/>
        <v>2824801.7503989702</v>
      </c>
      <c r="F64" s="4">
        <f t="shared" si="24"/>
        <v>3416905.3042645101</v>
      </c>
      <c r="H64" s="5">
        <f>(H54+2*H55+3*H56+4*H57+5*H58+6*H59+7*H60+8*H61+9*H62+10*H63)/(1+2+3+4+5+6+7+8+9+10)</f>
        <v>198858.258961944</v>
      </c>
      <c r="I64" s="4">
        <f>(E64/H64)</f>
        <v>14.2051014885912</v>
      </c>
      <c r="J64" s="5">
        <f t="shared" si="25"/>
        <v>3675.7161296732102</v>
      </c>
      <c r="K64" s="5">
        <f t="shared" si="25"/>
        <v>637.32032521375197</v>
      </c>
      <c r="L64" s="5">
        <f t="shared" si="25"/>
        <v>28378.345861720802</v>
      </c>
      <c r="M64" s="5">
        <f t="shared" si="25"/>
        <v>14935950.8414784</v>
      </c>
      <c r="N64" s="5">
        <f t="shared" si="25"/>
        <v>127580199.741944</v>
      </c>
      <c r="O64" s="5">
        <f t="shared" si="25"/>
        <v>154962018.05206099</v>
      </c>
      <c r="P64" s="5">
        <f t="shared" si="25"/>
        <v>26.758463890320499</v>
      </c>
      <c r="Q64" s="5">
        <f t="shared" si="25"/>
        <v>64265.785422704597</v>
      </c>
      <c r="R64" s="5">
        <f t="shared" si="25"/>
        <v>68484.075479196006</v>
      </c>
      <c r="S64" s="5"/>
      <c r="T64" s="5"/>
      <c r="U64" s="5"/>
      <c r="V64" s="5"/>
      <c r="W64" s="5"/>
    </row>
    <row r="65" spans="1:23">
      <c r="A65" t="s">
        <v>24</v>
      </c>
      <c r="B65">
        <f t="shared" si="21"/>
        <v>9.1582253650339798E-2</v>
      </c>
      <c r="C65" s="3">
        <v>2030</v>
      </c>
      <c r="D65" s="4">
        <f t="shared" si="24"/>
        <v>286009.454813638</v>
      </c>
      <c r="E65" s="4">
        <f t="shared" si="24"/>
        <v>2836969.54399567</v>
      </c>
      <c r="F65" s="4">
        <f t="shared" si="24"/>
        <v>3431253.7306960998</v>
      </c>
      <c r="H65" s="5">
        <f>(H55+2*H56+3*H57+4*H58+5*H59+6*H60+7*H61+8*H62+9*H63+10*H64)/(1+2+3+4+5+6+7+8+9+10)</f>
        <v>198910.67123996501</v>
      </c>
      <c r="I65" s="4">
        <f>(E65/H65)</f>
        <v>14.2625306440857</v>
      </c>
      <c r="J65" s="5">
        <f t="shared" si="25"/>
        <v>3689.4046099502102</v>
      </c>
      <c r="K65" s="5">
        <f t="shared" si="25"/>
        <v>640.09622325169698</v>
      </c>
      <c r="L65" s="5">
        <f t="shared" si="25"/>
        <v>29056.896257824599</v>
      </c>
      <c r="M65" s="5">
        <f t="shared" si="25"/>
        <v>14971968.420273701</v>
      </c>
      <c r="N65" s="5">
        <f t="shared" si="25"/>
        <v>129865063.221426</v>
      </c>
      <c r="O65" s="5">
        <f t="shared" si="25"/>
        <v>155889478.132379</v>
      </c>
      <c r="P65" s="5">
        <f t="shared" si="25"/>
        <v>26.895463596229501</v>
      </c>
      <c r="Q65" s="5">
        <f t="shared" si="25"/>
        <v>64571.453564570496</v>
      </c>
      <c r="R65" s="5">
        <f t="shared" si="25"/>
        <v>68747.956226175695</v>
      </c>
      <c r="S65" s="5"/>
      <c r="T65" s="5"/>
      <c r="U65" s="5"/>
      <c r="V65" s="5"/>
      <c r="W65" s="5"/>
    </row>
    <row r="66" spans="1:23">
      <c r="A66" t="s">
        <v>25</v>
      </c>
      <c r="B66">
        <f t="shared" ref="B66:B75" si="26">D66/(D66+E66)</f>
        <v>0.25279166666666703</v>
      </c>
      <c r="C66" s="5">
        <v>2015</v>
      </c>
      <c r="D66" s="6">
        <f>F66-E66</f>
        <v>97072</v>
      </c>
      <c r="E66" s="6">
        <v>286928</v>
      </c>
      <c r="F66" s="6">
        <v>384000</v>
      </c>
      <c r="L66" s="10">
        <v>12798755</v>
      </c>
      <c r="M66" s="10">
        <v>316947701</v>
      </c>
      <c r="T66" s="5"/>
      <c r="U66" s="5"/>
      <c r="V66" s="5"/>
      <c r="W66" s="5"/>
    </row>
    <row r="67" spans="1:23">
      <c r="A67" t="s">
        <v>25</v>
      </c>
      <c r="B67">
        <f t="shared" si="26"/>
        <v>0.25407338341296798</v>
      </c>
      <c r="C67" s="5">
        <v>2016</v>
      </c>
      <c r="D67" s="6">
        <f>F67-E67</f>
        <v>98213.844871966794</v>
      </c>
      <c r="E67" s="9">
        <v>288343.15512803302</v>
      </c>
      <c r="F67" s="6">
        <v>386557</v>
      </c>
      <c r="L67" s="10">
        <v>11342554</v>
      </c>
      <c r="M67" s="10">
        <v>223449132</v>
      </c>
      <c r="T67" s="5"/>
      <c r="U67" s="5"/>
      <c r="V67" s="5"/>
      <c r="W67" s="5"/>
    </row>
    <row r="68" spans="1:23">
      <c r="A68" t="s">
        <v>25</v>
      </c>
      <c r="B68">
        <f t="shared" si="26"/>
        <v>0.45215184447226697</v>
      </c>
      <c r="C68" s="5">
        <v>2017</v>
      </c>
      <c r="D68" s="6">
        <f t="shared" ref="D68:D75" si="27">F68-E68</f>
        <v>182309.43229859599</v>
      </c>
      <c r="E68" s="9">
        <v>220894.56770140401</v>
      </c>
      <c r="F68" s="6">
        <v>403204</v>
      </c>
      <c r="L68" s="6">
        <v>12336000</v>
      </c>
      <c r="M68" s="6">
        <v>229594000</v>
      </c>
      <c r="T68" s="5"/>
      <c r="U68" s="5"/>
      <c r="V68" s="5"/>
      <c r="W68" s="5"/>
    </row>
    <row r="69" spans="1:23">
      <c r="A69" t="s">
        <v>25</v>
      </c>
      <c r="B69">
        <f t="shared" si="26"/>
        <v>0.22916804909413699</v>
      </c>
      <c r="C69" s="5">
        <v>2018</v>
      </c>
      <c r="D69" s="6">
        <f t="shared" si="27"/>
        <v>94628.3</v>
      </c>
      <c r="E69" s="9">
        <v>318292.7</v>
      </c>
      <c r="F69" s="6">
        <v>412921</v>
      </c>
      <c r="L69" s="6">
        <v>14317000</v>
      </c>
      <c r="M69" s="6">
        <v>272026000</v>
      </c>
      <c r="T69" s="5"/>
      <c r="U69" s="5"/>
      <c r="V69" s="5"/>
      <c r="W69" s="5"/>
    </row>
    <row r="70" spans="1:23">
      <c r="A70" t="s">
        <v>25</v>
      </c>
      <c r="B70">
        <f t="shared" si="26"/>
        <v>0.230735137839779</v>
      </c>
      <c r="C70" s="5">
        <v>2019</v>
      </c>
      <c r="D70" s="6">
        <f t="shared" si="27"/>
        <v>100528.3</v>
      </c>
      <c r="E70" s="9">
        <v>335158.7</v>
      </c>
      <c r="F70" s="6">
        <v>435687</v>
      </c>
      <c r="L70" s="10">
        <v>15673998</v>
      </c>
      <c r="M70" s="10">
        <v>234170976</v>
      </c>
      <c r="T70" s="5"/>
      <c r="U70" s="5"/>
      <c r="V70" s="5"/>
      <c r="W70" s="5"/>
    </row>
    <row r="71" spans="1:23">
      <c r="A71" t="s">
        <v>25</v>
      </c>
      <c r="B71">
        <f t="shared" si="26"/>
        <v>0.47204199136236602</v>
      </c>
      <c r="C71" s="5">
        <v>2020</v>
      </c>
      <c r="D71" s="6">
        <f t="shared" si="27"/>
        <v>210619</v>
      </c>
      <c r="E71" s="9">
        <v>235568</v>
      </c>
      <c r="F71" s="6">
        <v>446187</v>
      </c>
      <c r="L71" s="6">
        <v>16688000</v>
      </c>
      <c r="M71" s="6">
        <v>193008000</v>
      </c>
      <c r="T71" s="5"/>
      <c r="U71" s="5"/>
      <c r="V71" s="5"/>
      <c r="W71" s="5"/>
    </row>
    <row r="72" spans="1:23">
      <c r="A72" t="s">
        <v>25</v>
      </c>
      <c r="B72">
        <f t="shared" si="26"/>
        <v>0.51673746960953104</v>
      </c>
      <c r="C72" s="5">
        <v>2021</v>
      </c>
      <c r="D72" s="6">
        <f t="shared" si="27"/>
        <v>238896</v>
      </c>
      <c r="E72" s="9">
        <v>223420</v>
      </c>
      <c r="F72" s="6">
        <v>462316</v>
      </c>
      <c r="L72" s="12">
        <v>18595217.850000001</v>
      </c>
      <c r="M72" s="14">
        <v>57635879895</v>
      </c>
      <c r="T72" s="5"/>
      <c r="U72" s="5"/>
      <c r="V72" s="5"/>
      <c r="W72" s="5"/>
    </row>
    <row r="73" spans="1:23">
      <c r="A73" t="s">
        <v>25</v>
      </c>
      <c r="B73">
        <f t="shared" si="26"/>
        <v>0.51563835607070796</v>
      </c>
      <c r="C73" s="5">
        <v>2022</v>
      </c>
      <c r="D73" s="6">
        <f t="shared" si="27"/>
        <v>241294</v>
      </c>
      <c r="E73" s="9">
        <v>226658</v>
      </c>
      <c r="F73" s="6">
        <v>467952</v>
      </c>
      <c r="L73" s="12">
        <v>18684478.588</v>
      </c>
      <c r="M73" s="12">
        <v>165017003.98664001</v>
      </c>
      <c r="T73" s="5"/>
      <c r="U73" s="5"/>
      <c r="V73" s="5"/>
      <c r="W73" s="5"/>
    </row>
    <row r="74" spans="1:23">
      <c r="A74" t="s">
        <v>25</v>
      </c>
      <c r="B74">
        <f t="shared" si="26"/>
        <v>0.54917346576800297</v>
      </c>
      <c r="C74" s="5">
        <v>2023</v>
      </c>
      <c r="D74" s="6">
        <f t="shared" si="27"/>
        <v>270921</v>
      </c>
      <c r="E74" s="9">
        <v>222404</v>
      </c>
      <c r="F74" s="6">
        <v>493325</v>
      </c>
      <c r="L74" s="12">
        <v>17916033.467999998</v>
      </c>
      <c r="M74" s="12">
        <v>261252704.127</v>
      </c>
      <c r="T74" s="5"/>
      <c r="U74" s="5"/>
      <c r="V74" s="5"/>
      <c r="W74" s="5"/>
    </row>
    <row r="75" spans="1:23">
      <c r="A75" t="s">
        <v>25</v>
      </c>
      <c r="B75">
        <f t="shared" si="26"/>
        <v>0.53535353535353503</v>
      </c>
      <c r="C75" s="5">
        <v>2024</v>
      </c>
      <c r="D75" s="4">
        <f t="shared" si="27"/>
        <v>265000</v>
      </c>
      <c r="E75" s="6">
        <v>230000</v>
      </c>
      <c r="F75" s="6">
        <v>495000</v>
      </c>
      <c r="L75" s="4">
        <v>17056000</v>
      </c>
      <c r="M75" s="4">
        <v>239783000</v>
      </c>
      <c r="T75" s="5"/>
      <c r="U75" s="5"/>
      <c r="V75" s="5"/>
      <c r="W75" s="5"/>
    </row>
    <row r="76" spans="1:23">
      <c r="A76" t="s">
        <v>25</v>
      </c>
      <c r="B76">
        <f t="shared" ref="B76:B81" si="28">D76/(D76+E76)</f>
        <v>0.46253918545443101</v>
      </c>
      <c r="C76" s="5">
        <v>2025</v>
      </c>
      <c r="D76" s="4">
        <f t="shared" ref="D76:F76" si="29">(D66+2*D67+3*D68+4*D69+5*D70+6*D71+7*D72+8*D73+9*D74+10*D75)/(1+2+3+4+5+6+7+8+9+10)</f>
        <v>212294.72157526799</v>
      </c>
      <c r="E76" s="4">
        <f t="shared" si="29"/>
        <v>246682.00569746</v>
      </c>
      <c r="F76" s="4">
        <f t="shared" si="29"/>
        <v>458976.727272727</v>
      </c>
      <c r="L76" s="5">
        <f t="shared" ref="L76:M81" si="30">(L66+2*L67+3*L68+4*L69+5*L70+6*L71+7*L72+8*L73+9*L74+10*L75)/(1+2+3+4+5+6+7+8+9+10)</f>
        <v>16721900.143018199</v>
      </c>
      <c r="M76" s="5">
        <f t="shared" si="30"/>
        <v>7534364263.2552004</v>
      </c>
      <c r="T76" s="5"/>
      <c r="U76" s="5"/>
      <c r="V76" s="5"/>
      <c r="W76" s="5"/>
    </row>
    <row r="77" spans="1:23">
      <c r="A77" t="s">
        <v>25</v>
      </c>
      <c r="B77">
        <f t="shared" si="28"/>
        <v>0.47156784982626698</v>
      </c>
      <c r="C77" s="5">
        <v>2026</v>
      </c>
      <c r="D77" s="4">
        <f t="shared" ref="D77:F81" si="31">(D67+2*D68+3*D69+4*D70+5*D71+6*D72+7*D73+8*D74+9*D75+10*D76)/(1+2+3+4+5+6+7+8+9+10)</f>
        <v>218175.90954948799</v>
      </c>
      <c r="E77" s="4">
        <f t="shared" si="31"/>
        <v>244484.786318281</v>
      </c>
      <c r="F77" s="4">
        <f t="shared" si="31"/>
        <v>462660.69586776901</v>
      </c>
      <c r="L77" s="5">
        <f t="shared" si="30"/>
        <v>16936644.952548798</v>
      </c>
      <c r="M77" s="5">
        <f t="shared" si="30"/>
        <v>7817500885.4449902</v>
      </c>
      <c r="T77" s="5"/>
      <c r="U77" s="5"/>
      <c r="V77" s="5"/>
      <c r="W77" s="5"/>
    </row>
    <row r="78" spans="1:23">
      <c r="A78" t="s">
        <v>25</v>
      </c>
      <c r="B78">
        <f t="shared" si="28"/>
        <v>0.47896669296317101</v>
      </c>
      <c r="C78" s="5">
        <v>2027</v>
      </c>
      <c r="D78" s="4">
        <f t="shared" si="31"/>
        <v>223031.445854016</v>
      </c>
      <c r="E78" s="4">
        <f t="shared" si="31"/>
        <v>242619.81785747901</v>
      </c>
      <c r="F78" s="4">
        <f t="shared" si="31"/>
        <v>465651.26371149498</v>
      </c>
      <c r="L78" s="5">
        <f t="shared" si="30"/>
        <v>17119104.361211799</v>
      </c>
      <c r="M78" s="5">
        <f t="shared" si="30"/>
        <v>8020891137.8100996</v>
      </c>
      <c r="T78" s="5"/>
      <c r="U78" s="5"/>
      <c r="V78" s="5"/>
      <c r="W78" s="5"/>
    </row>
    <row r="79" spans="1:23">
      <c r="A79" t="s">
        <v>25</v>
      </c>
      <c r="B79">
        <f t="shared" si="28"/>
        <v>0.48436890526762799</v>
      </c>
      <c r="C79" s="5">
        <v>2028</v>
      </c>
      <c r="D79" s="4">
        <f t="shared" si="31"/>
        <v>226588.678492504</v>
      </c>
      <c r="E79" s="4">
        <f t="shared" si="31"/>
        <v>241213.189109436</v>
      </c>
      <c r="F79" s="4">
        <f t="shared" si="31"/>
        <v>467801.86760194</v>
      </c>
      <c r="L79" s="5">
        <f t="shared" si="30"/>
        <v>17233027.4632219</v>
      </c>
      <c r="M79" s="5">
        <f t="shared" si="30"/>
        <v>8123187767.81532</v>
      </c>
      <c r="T79" s="5"/>
      <c r="U79" s="5"/>
      <c r="V79" s="5"/>
      <c r="W79" s="5"/>
    </row>
    <row r="80" spans="1:23">
      <c r="A80" t="s">
        <v>25</v>
      </c>
      <c r="B80">
        <f t="shared" si="28"/>
        <v>0.49029905392072398</v>
      </c>
      <c r="C80" s="5">
        <v>2029</v>
      </c>
      <c r="D80" s="4">
        <f t="shared" si="31"/>
        <v>230052.28045516301</v>
      </c>
      <c r="E80" s="4">
        <f t="shared" si="31"/>
        <v>239155.805131639</v>
      </c>
      <c r="F80" s="4">
        <f t="shared" si="31"/>
        <v>469208.08558680199</v>
      </c>
      <c r="L80" s="5">
        <f t="shared" si="30"/>
        <v>17280698.322666202</v>
      </c>
      <c r="M80" s="5">
        <f t="shared" si="30"/>
        <v>8102423837.1340399</v>
      </c>
      <c r="T80" s="5"/>
      <c r="U80" s="5"/>
      <c r="V80" s="5"/>
      <c r="W80" s="5"/>
    </row>
    <row r="81" spans="1:23">
      <c r="A81" t="s">
        <v>25</v>
      </c>
      <c r="B81">
        <f t="shared" si="28"/>
        <v>0.49321150611761</v>
      </c>
      <c r="C81" s="5">
        <v>2030</v>
      </c>
      <c r="D81" s="4">
        <f t="shared" si="31"/>
        <v>231746.34862025999</v>
      </c>
      <c r="E81" s="4">
        <f t="shared" si="31"/>
        <v>238125.796992252</v>
      </c>
      <c r="F81" s="4">
        <f t="shared" si="31"/>
        <v>469872.14561251202</v>
      </c>
      <c r="L81" s="5">
        <f t="shared" si="30"/>
        <v>17284017.929951001</v>
      </c>
      <c r="M81" s="5">
        <f t="shared" si="30"/>
        <v>7935136250.5504198</v>
      </c>
      <c r="T81" s="5"/>
      <c r="U81" s="5"/>
      <c r="V81" s="5"/>
      <c r="W81" s="5"/>
    </row>
    <row r="82" spans="1:23">
      <c r="A82" t="s">
        <v>26</v>
      </c>
      <c r="B82">
        <f t="shared" ref="B82:B91" si="32">D82/(D82+E82)</f>
        <v>0.99960857880271903</v>
      </c>
      <c r="C82" s="5">
        <v>2015</v>
      </c>
      <c r="D82" s="10">
        <v>707247338</v>
      </c>
      <c r="E82" s="6">
        <v>276940</v>
      </c>
      <c r="F82" s="6">
        <v>707524</v>
      </c>
      <c r="H82">
        <v>227000</v>
      </c>
      <c r="I82">
        <f>F82/H82</f>
        <v>3.1168458149779701</v>
      </c>
      <c r="J82" s="15">
        <v>176595496</v>
      </c>
      <c r="K82" s="5">
        <v>2118</v>
      </c>
      <c r="L82" s="10">
        <v>12798755</v>
      </c>
      <c r="M82" s="10">
        <v>316947701</v>
      </c>
      <c r="N82" s="15">
        <v>42317108</v>
      </c>
      <c r="T82" s="5"/>
      <c r="U82" s="5"/>
      <c r="V82" s="5"/>
      <c r="W82" s="5"/>
    </row>
    <row r="83" spans="1:23">
      <c r="A83" t="s">
        <v>26</v>
      </c>
      <c r="B83">
        <f t="shared" si="32"/>
        <v>0.99941551116160499</v>
      </c>
      <c r="C83" s="5">
        <v>2016</v>
      </c>
      <c r="D83" s="10">
        <v>614400067</v>
      </c>
      <c r="E83" s="11">
        <v>359320</v>
      </c>
      <c r="F83" s="6">
        <v>614400</v>
      </c>
      <c r="H83">
        <v>276000</v>
      </c>
      <c r="I83">
        <f t="shared" ref="I83:I91" si="33">F83/H83</f>
        <v>2.22608695652174</v>
      </c>
      <c r="J83" s="15">
        <v>165528538</v>
      </c>
      <c r="K83" s="5">
        <v>1881</v>
      </c>
      <c r="L83" s="10">
        <v>11342554</v>
      </c>
      <c r="M83" s="10">
        <v>223449132</v>
      </c>
      <c r="N83" s="15">
        <v>45272039</v>
      </c>
      <c r="T83" s="5"/>
      <c r="U83" s="5"/>
      <c r="V83" s="5"/>
      <c r="W83" s="5"/>
    </row>
    <row r="84" spans="1:23">
      <c r="A84" t="s">
        <v>26</v>
      </c>
      <c r="B84">
        <f t="shared" si="32"/>
        <v>0.99960312033356102</v>
      </c>
      <c r="C84" s="5">
        <v>2017</v>
      </c>
      <c r="D84" s="10">
        <v>728443000</v>
      </c>
      <c r="E84" s="11">
        <v>289219</v>
      </c>
      <c r="F84" s="6">
        <v>728443</v>
      </c>
      <c r="H84">
        <v>136000</v>
      </c>
      <c r="I84">
        <f t="shared" si="33"/>
        <v>5.3561985294117704</v>
      </c>
      <c r="J84" s="15">
        <v>180045556.91</v>
      </c>
      <c r="K84" s="5">
        <v>1352</v>
      </c>
      <c r="L84" s="6">
        <v>12336000</v>
      </c>
      <c r="M84" s="6">
        <v>229594000</v>
      </c>
      <c r="N84" s="16">
        <v>40338841.590000004</v>
      </c>
      <c r="T84" s="5"/>
      <c r="U84" s="5"/>
      <c r="V84" s="5"/>
      <c r="W84" s="5"/>
    </row>
    <row r="85" spans="1:23">
      <c r="A85" t="s">
        <v>26</v>
      </c>
      <c r="B85">
        <f t="shared" si="32"/>
        <v>0.99941010619631399</v>
      </c>
      <c r="C85" s="5">
        <v>2018</v>
      </c>
      <c r="D85" s="10">
        <v>561112000</v>
      </c>
      <c r="E85" s="11">
        <v>331191.86</v>
      </c>
      <c r="F85" s="6">
        <v>561112</v>
      </c>
      <c r="H85">
        <v>124000</v>
      </c>
      <c r="I85">
        <f t="shared" si="33"/>
        <v>4.5250967741935497</v>
      </c>
      <c r="J85" s="15">
        <v>209188000</v>
      </c>
      <c r="K85" s="5">
        <v>1414</v>
      </c>
      <c r="L85" s="6">
        <v>14317000</v>
      </c>
      <c r="M85" s="6">
        <v>272026000</v>
      </c>
      <c r="N85" s="17">
        <v>49254000</v>
      </c>
      <c r="T85" s="5"/>
      <c r="U85" s="5"/>
      <c r="V85" s="5"/>
      <c r="W85" s="5"/>
    </row>
    <row r="86" spans="1:23">
      <c r="A86" t="s">
        <v>26</v>
      </c>
      <c r="B86">
        <f t="shared" si="32"/>
        <v>0.99966755893551795</v>
      </c>
      <c r="C86" s="5">
        <v>2019</v>
      </c>
      <c r="D86" s="10">
        <v>894485799</v>
      </c>
      <c r="E86" s="11">
        <v>297462.7</v>
      </c>
      <c r="F86" s="6">
        <v>894486</v>
      </c>
      <c r="H86">
        <v>137000</v>
      </c>
      <c r="I86">
        <f t="shared" si="33"/>
        <v>6.52909489051095</v>
      </c>
      <c r="J86" s="15">
        <v>203387000</v>
      </c>
      <c r="K86" s="5">
        <v>1193</v>
      </c>
      <c r="L86" s="10">
        <v>15673998</v>
      </c>
      <c r="M86" s="10">
        <v>234170976</v>
      </c>
      <c r="N86" s="17">
        <v>51092000</v>
      </c>
      <c r="T86" s="5"/>
      <c r="U86" s="5"/>
      <c r="V86" s="5"/>
      <c r="W86" s="5"/>
    </row>
    <row r="87" spans="1:23">
      <c r="A87" t="s">
        <v>26</v>
      </c>
      <c r="B87">
        <f t="shared" si="32"/>
        <v>0.99951626951766503</v>
      </c>
      <c r="C87" s="5">
        <v>2020</v>
      </c>
      <c r="D87" s="10">
        <v>591597000</v>
      </c>
      <c r="E87" s="11">
        <v>286312</v>
      </c>
      <c r="F87" s="6">
        <v>591597</v>
      </c>
      <c r="H87">
        <v>136000</v>
      </c>
      <c r="I87">
        <f t="shared" si="33"/>
        <v>4.3499779411764701</v>
      </c>
      <c r="J87" s="15">
        <v>209808000</v>
      </c>
      <c r="K87" s="5">
        <v>1553</v>
      </c>
      <c r="L87" s="6">
        <v>16688000</v>
      </c>
      <c r="M87" s="6">
        <v>193008000</v>
      </c>
      <c r="N87" s="17">
        <v>54675000</v>
      </c>
      <c r="T87" s="5"/>
      <c r="U87" s="5"/>
      <c r="V87" s="5"/>
      <c r="W87" s="5"/>
    </row>
    <row r="88" spans="1:23">
      <c r="A88" t="s">
        <v>26</v>
      </c>
      <c r="B88">
        <f t="shared" si="32"/>
        <v>0.999544375296052</v>
      </c>
      <c r="C88" s="5">
        <v>2021</v>
      </c>
      <c r="D88" s="12">
        <v>776601237.35300004</v>
      </c>
      <c r="E88" s="11">
        <v>354000</v>
      </c>
      <c r="F88" s="6">
        <v>776601</v>
      </c>
      <c r="H88">
        <v>154000</v>
      </c>
      <c r="I88">
        <f t="shared" si="33"/>
        <v>5.0428636363636397</v>
      </c>
      <c r="J88" s="15">
        <v>203324000</v>
      </c>
      <c r="K88" s="5">
        <v>2372</v>
      </c>
      <c r="L88" s="12">
        <v>18595217.850000001</v>
      </c>
      <c r="M88" s="14">
        <v>57635879895</v>
      </c>
      <c r="N88" s="18">
        <v>57625437.373999998</v>
      </c>
      <c r="T88" s="5"/>
      <c r="U88" s="5"/>
      <c r="V88" s="5"/>
      <c r="W88" s="5"/>
    </row>
    <row r="89" spans="1:23">
      <c r="A89" t="s">
        <v>26</v>
      </c>
      <c r="B89">
        <f t="shared" si="32"/>
        <v>0.99959610541659205</v>
      </c>
      <c r="C89" s="5">
        <v>2022</v>
      </c>
      <c r="D89" s="12">
        <v>841463812.10186005</v>
      </c>
      <c r="E89" s="13">
        <v>340000</v>
      </c>
      <c r="F89" s="6">
        <v>841464</v>
      </c>
      <c r="H89">
        <v>157000</v>
      </c>
      <c r="I89">
        <f t="shared" si="33"/>
        <v>5.3596433121019098</v>
      </c>
      <c r="J89" s="15">
        <v>129600000</v>
      </c>
      <c r="K89" s="5">
        <v>2883</v>
      </c>
      <c r="L89" s="12">
        <v>18684478.588</v>
      </c>
      <c r="M89" s="12">
        <v>165017003.98664001</v>
      </c>
      <c r="N89" s="18">
        <v>66796635.458180003</v>
      </c>
      <c r="T89" s="5"/>
      <c r="U89" s="5"/>
      <c r="V89" s="5"/>
      <c r="W89" s="5"/>
    </row>
    <row r="90" spans="1:23">
      <c r="A90" t="s">
        <v>26</v>
      </c>
      <c r="B90">
        <f t="shared" si="32"/>
        <v>0.99949172211505999</v>
      </c>
      <c r="C90" s="5">
        <v>2023</v>
      </c>
      <c r="D90" s="12">
        <v>620407945.47710001</v>
      </c>
      <c r="E90" s="6">
        <v>315500</v>
      </c>
      <c r="F90" s="6">
        <v>620408</v>
      </c>
      <c r="H90">
        <v>160000</v>
      </c>
      <c r="I90">
        <f t="shared" si="33"/>
        <v>3.8775499999999998</v>
      </c>
      <c r="J90" s="19">
        <v>228326449.76100001</v>
      </c>
      <c r="K90" s="5">
        <v>2158</v>
      </c>
      <c r="L90" s="12">
        <v>17916033.467999998</v>
      </c>
      <c r="M90" s="12">
        <v>261252704.127</v>
      </c>
      <c r="N90" s="18">
        <v>68842351.1197</v>
      </c>
      <c r="T90" s="5"/>
      <c r="U90" s="5"/>
      <c r="V90" s="5"/>
      <c r="W90" s="5"/>
    </row>
    <row r="91" spans="1:23">
      <c r="A91" t="s">
        <v>26</v>
      </c>
      <c r="B91">
        <f t="shared" si="32"/>
        <v>0.85514094700409105</v>
      </c>
      <c r="C91" s="5">
        <v>2024</v>
      </c>
      <c r="D91" s="12">
        <v>830648000</v>
      </c>
      <c r="E91" s="6">
        <v>140710000</v>
      </c>
      <c r="F91" s="6">
        <f>D91+E91</f>
        <v>971358000</v>
      </c>
      <c r="H91" s="5">
        <v>165000</v>
      </c>
      <c r="I91">
        <f t="shared" si="33"/>
        <v>5887.01818181818</v>
      </c>
      <c r="J91" s="19">
        <v>225342615.33399999</v>
      </c>
      <c r="K91" s="5">
        <v>1617</v>
      </c>
      <c r="L91" s="4">
        <v>17056000</v>
      </c>
      <c r="M91" s="4">
        <v>239783000</v>
      </c>
      <c r="N91" s="18">
        <v>77223000</v>
      </c>
      <c r="T91" s="5"/>
      <c r="U91" s="5"/>
      <c r="V91" s="5"/>
      <c r="W91" s="5"/>
    </row>
    <row r="92" spans="1:23">
      <c r="A92" t="s">
        <v>26</v>
      </c>
      <c r="B92">
        <f t="shared" ref="B92:B97" si="34">D92/(D92+E92)</f>
        <v>0.96604686606686496</v>
      </c>
      <c r="C92" s="5">
        <v>2025</v>
      </c>
      <c r="D92" s="4">
        <f t="shared" ref="D92:F92" si="35">(D82+2*D83+3*D84+4*D85+5*D86+6*D87+7*D88+8*D89+9*D90+10*D91)/(1+2+3+4+5+6+7+8+9+10)</f>
        <v>735380111.53781402</v>
      </c>
      <c r="E92" s="4">
        <f t="shared" si="35"/>
        <v>25846012.544363599</v>
      </c>
      <c r="F92" s="4">
        <f t="shared" si="35"/>
        <v>177194903.70909101</v>
      </c>
      <c r="H92" s="5">
        <f t="shared" ref="H92:H97" si="36">(H82+2*H83+3*H84+4*H85+5*H86+6*H87+7*H88+8*H89+9*H90+10*H91)/(1+2+3+4+5+6+7+8+9+10)</f>
        <v>156509.090909091</v>
      </c>
      <c r="I92" s="5">
        <f t="shared" ref="I92:N92" si="37">(I82+2*I83+3*I84+4*I85+5*I86+6*I87+7*I88+8*I89+9*I90+10*I91)/(1+2+3+4+5+6+7+8+9+10)</f>
        <v>1074.2498237208299</v>
      </c>
      <c r="J92" s="5">
        <f t="shared" si="37"/>
        <v>198704662.61670899</v>
      </c>
      <c r="K92" s="5">
        <f t="shared" si="37"/>
        <v>1929.72727272727</v>
      </c>
      <c r="L92" s="5">
        <f t="shared" si="37"/>
        <v>16721900.143018199</v>
      </c>
      <c r="M92" s="5">
        <f t="shared" si="37"/>
        <v>7534364263.2552004</v>
      </c>
      <c r="N92" s="5">
        <f t="shared" si="37"/>
        <v>61163018.475104399</v>
      </c>
      <c r="T92" s="5"/>
      <c r="U92" s="5"/>
      <c r="V92" s="5"/>
      <c r="W92" s="5"/>
    </row>
    <row r="93" spans="1:23">
      <c r="A93" t="s">
        <v>26</v>
      </c>
      <c r="B93">
        <f t="shared" si="34"/>
        <v>0.96356555283046497</v>
      </c>
      <c r="C93" s="5">
        <v>2026</v>
      </c>
      <c r="D93" s="4">
        <f t="shared" ref="D93:F97" si="38">(D83+2*D84+3*D85+4*D86+5*D87+6*D88+7*D89+8*D90+9*D91+10*D92)/(1+2+3+4+5+6+7+8+9+10)</f>
        <v>738787291.83683598</v>
      </c>
      <c r="E93" s="4">
        <f t="shared" si="38"/>
        <v>27935106.724066101</v>
      </c>
      <c r="F93" s="4">
        <f t="shared" si="38"/>
        <v>191635903.747107</v>
      </c>
      <c r="H93" s="5">
        <f t="shared" si="36"/>
        <v>154565.28925619801</v>
      </c>
      <c r="I93" s="5">
        <f t="shared" ref="I93:N97" si="39">(I83+2*I84+3*I85+4*I86+5*I87+6*I88+7*I89+8*I90+9*I91+10*I92)/(1+2+3+4+5+6+7+8+9+10)</f>
        <v>1161.7970364032899</v>
      </c>
      <c r="J93" s="5">
        <f t="shared" si="39"/>
        <v>199721043.89238301</v>
      </c>
      <c r="K93" s="5">
        <f t="shared" si="39"/>
        <v>1943.47768595041</v>
      </c>
      <c r="L93" s="5">
        <f t="shared" si="39"/>
        <v>16936644.952548798</v>
      </c>
      <c r="M93" s="5">
        <f t="shared" si="39"/>
        <v>7817500885.4449902</v>
      </c>
      <c r="N93" s="5">
        <f t="shared" si="39"/>
        <v>62221087.060725503</v>
      </c>
      <c r="T93" s="5"/>
      <c r="U93" s="5"/>
      <c r="V93" s="5"/>
      <c r="W93" s="5"/>
    </row>
    <row r="94" spans="1:23">
      <c r="A94" t="s">
        <v>26</v>
      </c>
      <c r="B94">
        <f t="shared" si="34"/>
        <v>0.96123085826976695</v>
      </c>
      <c r="C94" s="5">
        <v>2027</v>
      </c>
      <c r="D94" s="4">
        <f t="shared" si="38"/>
        <v>742302454.489537</v>
      </c>
      <c r="E94" s="4">
        <f t="shared" si="38"/>
        <v>29939143.9810897</v>
      </c>
      <c r="F94" s="4">
        <f t="shared" si="38"/>
        <v>205493678.70641601</v>
      </c>
      <c r="H94" s="5">
        <f t="shared" si="36"/>
        <v>153549.72201352401</v>
      </c>
      <c r="I94" s="5">
        <f t="shared" si="39"/>
        <v>1245.78677906608</v>
      </c>
      <c r="J94" s="5">
        <f t="shared" si="39"/>
        <v>200520236.916058</v>
      </c>
      <c r="K94" s="5">
        <f t="shared" si="39"/>
        <v>1963.1513148009001</v>
      </c>
      <c r="L94" s="5">
        <f t="shared" si="39"/>
        <v>17119104.361211799</v>
      </c>
      <c r="M94" s="5">
        <f t="shared" si="39"/>
        <v>8020891137.8100996</v>
      </c>
      <c r="N94" s="5">
        <f t="shared" si="39"/>
        <v>63128878.835094102</v>
      </c>
      <c r="T94" s="5"/>
      <c r="U94" s="5"/>
      <c r="V94" s="5"/>
      <c r="W94" s="5"/>
    </row>
    <row r="95" spans="1:23">
      <c r="A95" t="s">
        <v>26</v>
      </c>
      <c r="B95">
        <f t="shared" si="34"/>
        <v>0.95901273275459398</v>
      </c>
      <c r="C95" s="5">
        <v>2028</v>
      </c>
      <c r="D95" s="4">
        <f t="shared" si="38"/>
        <v>744195151.71842396</v>
      </c>
      <c r="E95" s="4">
        <f t="shared" si="38"/>
        <v>31806173.708043698</v>
      </c>
      <c r="F95" s="4">
        <f t="shared" si="38"/>
        <v>218397930.86292499</v>
      </c>
      <c r="H95" s="5">
        <f t="shared" si="36"/>
        <v>154557.41001297699</v>
      </c>
      <c r="I95" s="5">
        <f t="shared" si="39"/>
        <v>1323.96427585944</v>
      </c>
      <c r="J95" s="5">
        <f t="shared" si="39"/>
        <v>200843055.83690399</v>
      </c>
      <c r="K95" s="5">
        <f t="shared" si="39"/>
        <v>1985.2660091523801</v>
      </c>
      <c r="L95" s="5">
        <f t="shared" si="39"/>
        <v>17233027.4632219</v>
      </c>
      <c r="M95" s="5">
        <f t="shared" si="39"/>
        <v>8123187767.81532</v>
      </c>
      <c r="N95" s="5">
        <f t="shared" si="39"/>
        <v>63893559.1491528</v>
      </c>
      <c r="T95" s="5"/>
      <c r="U95" s="5"/>
      <c r="V95" s="5"/>
      <c r="W95" s="5"/>
    </row>
    <row r="96" spans="1:23">
      <c r="A96" t="s">
        <v>26</v>
      </c>
      <c r="B96">
        <f t="shared" si="34"/>
        <v>0.95706609245420404</v>
      </c>
      <c r="C96" s="5">
        <v>2029</v>
      </c>
      <c r="D96" s="4">
        <f t="shared" si="38"/>
        <v>746179985.63457096</v>
      </c>
      <c r="E96" s="4">
        <f t="shared" si="38"/>
        <v>33473573.8402422</v>
      </c>
      <c r="F96" s="4">
        <f t="shared" si="38"/>
        <v>229925406.398682</v>
      </c>
      <c r="H96" s="5">
        <f t="shared" si="36"/>
        <v>155429.22815754</v>
      </c>
      <c r="I96" s="5">
        <f t="shared" si="39"/>
        <v>1393.80257969638</v>
      </c>
      <c r="J96" s="5">
        <f t="shared" si="39"/>
        <v>200852302.19779301</v>
      </c>
      <c r="K96" s="5">
        <f t="shared" si="39"/>
        <v>2000.2897149350199</v>
      </c>
      <c r="L96" s="5">
        <f t="shared" si="39"/>
        <v>17280698.322666202</v>
      </c>
      <c r="M96" s="5">
        <f t="shared" si="39"/>
        <v>8102423837.1340399</v>
      </c>
      <c r="N96" s="5">
        <f t="shared" si="39"/>
        <v>64382907.934038699</v>
      </c>
      <c r="T96" s="5"/>
      <c r="U96" s="5"/>
      <c r="V96" s="5"/>
      <c r="W96" s="5"/>
    </row>
    <row r="97" spans="1:23">
      <c r="A97" t="s">
        <v>26</v>
      </c>
      <c r="B97">
        <f t="shared" si="34"/>
        <v>0.95529642235434498</v>
      </c>
      <c r="C97" s="5">
        <v>2030</v>
      </c>
      <c r="D97" s="4">
        <f t="shared" si="38"/>
        <v>745196913.86786401</v>
      </c>
      <c r="E97" s="4">
        <f t="shared" si="38"/>
        <v>34871865.235603198</v>
      </c>
      <c r="F97" s="4">
        <f t="shared" si="38"/>
        <v>239588117.14343199</v>
      </c>
      <c r="H97" s="5">
        <f t="shared" si="36"/>
        <v>155903.96941906001</v>
      </c>
      <c r="I97" s="5">
        <f t="shared" si="39"/>
        <v>1452.3489537021201</v>
      </c>
      <c r="J97" s="5">
        <f t="shared" si="39"/>
        <v>201014955.972718</v>
      </c>
      <c r="K97" s="5">
        <f t="shared" si="39"/>
        <v>2007.6583488753699</v>
      </c>
      <c r="L97" s="5">
        <f t="shared" si="39"/>
        <v>17284017.929951001</v>
      </c>
      <c r="M97" s="5">
        <f t="shared" si="39"/>
        <v>7935136250.5504198</v>
      </c>
      <c r="N97" s="5">
        <f t="shared" si="39"/>
        <v>64695055.422555603</v>
      </c>
      <c r="T97" s="5"/>
      <c r="U97" s="5"/>
      <c r="V97" s="5"/>
      <c r="W97" s="5"/>
    </row>
    <row r="98" spans="1:23">
      <c r="A98" t="s">
        <v>27</v>
      </c>
      <c r="B98">
        <f>D98/(D98+E98)</f>
        <v>0.65625</v>
      </c>
      <c r="C98" s="5">
        <v>2015</v>
      </c>
      <c r="D98" s="5">
        <v>42000</v>
      </c>
      <c r="E98" s="4">
        <v>22000</v>
      </c>
      <c r="F98" s="6">
        <f>D98+E98</f>
        <v>64000</v>
      </c>
      <c r="J98" s="15">
        <v>176595496</v>
      </c>
      <c r="K98" s="5">
        <v>2118</v>
      </c>
      <c r="L98" s="10">
        <v>12798755</v>
      </c>
      <c r="M98" s="10">
        <v>316947701</v>
      </c>
      <c r="N98" s="15">
        <v>42317108</v>
      </c>
      <c r="T98" s="5">
        <v>10</v>
      </c>
      <c r="U98" s="5">
        <v>1</v>
      </c>
      <c r="V98" s="5">
        <v>0.45</v>
      </c>
      <c r="W98" s="5">
        <v>0.05</v>
      </c>
    </row>
    <row r="99" spans="1:23">
      <c r="A99" t="s">
        <v>27</v>
      </c>
      <c r="B99">
        <f>D99/(D99+E99)</f>
        <v>0.625</v>
      </c>
      <c r="C99" s="5">
        <v>2016</v>
      </c>
      <c r="D99" s="4">
        <v>40000</v>
      </c>
      <c r="E99" s="4">
        <v>24000</v>
      </c>
      <c r="F99" s="6">
        <f t="shared" ref="F99:F107" si="40">D99+E99</f>
        <v>64000</v>
      </c>
      <c r="J99" s="15">
        <v>165528538</v>
      </c>
      <c r="K99" s="5">
        <v>1881</v>
      </c>
      <c r="L99" s="10">
        <v>11342554</v>
      </c>
      <c r="M99" s="10">
        <v>223449132</v>
      </c>
      <c r="N99" s="15">
        <v>45272039</v>
      </c>
      <c r="T99" s="5">
        <v>10</v>
      </c>
      <c r="U99" s="5">
        <v>1</v>
      </c>
      <c r="V99" s="5">
        <v>0.45</v>
      </c>
      <c r="W99" s="5">
        <v>0.05</v>
      </c>
    </row>
    <row r="100" spans="1:23">
      <c r="A100" t="s">
        <v>27</v>
      </c>
      <c r="B100">
        <f>D100/(D100+E100)</f>
        <v>0.69230769230769196</v>
      </c>
      <c r="C100" s="5">
        <v>2017</v>
      </c>
      <c r="D100" s="4">
        <v>45000</v>
      </c>
      <c r="E100" s="4">
        <v>20000</v>
      </c>
      <c r="F100" s="6">
        <f t="shared" si="40"/>
        <v>65000</v>
      </c>
      <c r="J100" s="15">
        <v>180045556.91</v>
      </c>
      <c r="K100" s="5">
        <v>1352</v>
      </c>
      <c r="L100" s="6">
        <v>12336000</v>
      </c>
      <c r="M100" s="6">
        <v>229594000</v>
      </c>
      <c r="N100" s="16">
        <v>40338841.590000004</v>
      </c>
      <c r="T100" s="5">
        <v>10</v>
      </c>
      <c r="U100" s="5">
        <v>1</v>
      </c>
      <c r="V100" s="5">
        <v>0.45</v>
      </c>
      <c r="W100" s="5">
        <v>0.05</v>
      </c>
    </row>
    <row r="101" spans="1:23">
      <c r="A101" t="s">
        <v>27</v>
      </c>
      <c r="B101">
        <f>D101/(D101+E101)</f>
        <v>0.61702127659574502</v>
      </c>
      <c r="C101" s="5">
        <v>2018</v>
      </c>
      <c r="D101" s="4">
        <v>58000</v>
      </c>
      <c r="E101" s="4">
        <v>36000</v>
      </c>
      <c r="F101" s="6">
        <f t="shared" si="40"/>
        <v>94000</v>
      </c>
      <c r="J101" s="15">
        <v>209188000</v>
      </c>
      <c r="K101" s="5">
        <v>1414</v>
      </c>
      <c r="L101" s="6">
        <v>14317000</v>
      </c>
      <c r="M101" s="6">
        <v>272026000</v>
      </c>
      <c r="N101" s="17">
        <v>49254000</v>
      </c>
      <c r="T101" s="5">
        <v>10</v>
      </c>
      <c r="U101" s="5">
        <v>1</v>
      </c>
      <c r="V101" s="5">
        <v>0.45</v>
      </c>
      <c r="W101" s="5">
        <v>0.05</v>
      </c>
    </row>
    <row r="102" spans="1:23">
      <c r="A102" t="s">
        <v>27</v>
      </c>
      <c r="B102">
        <f>D102/(D102+E102)</f>
        <v>0.64420218037661003</v>
      </c>
      <c r="C102" s="5">
        <v>2019</v>
      </c>
      <c r="D102" s="4">
        <v>65000</v>
      </c>
      <c r="E102" s="4">
        <v>35900</v>
      </c>
      <c r="F102" s="6">
        <f t="shared" si="40"/>
        <v>100900</v>
      </c>
      <c r="J102" s="15">
        <v>203387000</v>
      </c>
      <c r="K102" s="5">
        <v>1193</v>
      </c>
      <c r="L102" s="10">
        <v>15673998</v>
      </c>
      <c r="M102" s="10">
        <v>234170976</v>
      </c>
      <c r="N102" s="17">
        <v>51092000</v>
      </c>
      <c r="T102" s="5">
        <v>10</v>
      </c>
      <c r="U102" s="5">
        <v>1</v>
      </c>
      <c r="V102" s="5">
        <v>0.45</v>
      </c>
      <c r="W102" s="5">
        <v>0.05</v>
      </c>
    </row>
    <row r="103" spans="1:23">
      <c r="A103" t="s">
        <v>27</v>
      </c>
      <c r="B103">
        <f t="shared" ref="B103:B107" si="41">D103/(D103+E103)</f>
        <v>0.62874251497005995</v>
      </c>
      <c r="C103" s="5">
        <v>2020</v>
      </c>
      <c r="D103" s="4">
        <v>42000</v>
      </c>
      <c r="E103" s="4">
        <v>24800</v>
      </c>
      <c r="F103" s="6">
        <f t="shared" si="40"/>
        <v>66800</v>
      </c>
      <c r="J103" s="15">
        <v>209808000</v>
      </c>
      <c r="K103" s="5">
        <v>1553</v>
      </c>
      <c r="L103" s="6">
        <v>16688000</v>
      </c>
      <c r="M103" s="6">
        <v>193008000</v>
      </c>
      <c r="N103" s="17">
        <v>54675000</v>
      </c>
      <c r="T103" s="5">
        <v>10</v>
      </c>
      <c r="U103" s="5">
        <v>1</v>
      </c>
      <c r="V103" s="5">
        <v>0.45</v>
      </c>
      <c r="W103" s="5">
        <v>0.05</v>
      </c>
    </row>
    <row r="104" spans="1:23">
      <c r="A104" t="s">
        <v>27</v>
      </c>
      <c r="B104">
        <f t="shared" si="41"/>
        <v>0.61038961038961004</v>
      </c>
      <c r="C104" s="5">
        <v>2021</v>
      </c>
      <c r="D104" s="4">
        <v>47000</v>
      </c>
      <c r="E104" s="4">
        <v>30000</v>
      </c>
      <c r="F104" s="6">
        <f t="shared" si="40"/>
        <v>77000</v>
      </c>
      <c r="J104" s="15">
        <v>203324000</v>
      </c>
      <c r="K104" s="5">
        <v>2372</v>
      </c>
      <c r="L104" s="12">
        <v>18595217.850000001</v>
      </c>
      <c r="M104" s="14">
        <v>57635879895</v>
      </c>
      <c r="N104" s="18">
        <v>57625437.373999998</v>
      </c>
      <c r="T104" s="5">
        <v>10</v>
      </c>
      <c r="U104" s="5">
        <v>1</v>
      </c>
      <c r="V104" s="5">
        <v>0.45</v>
      </c>
      <c r="W104" s="5">
        <v>0.05</v>
      </c>
    </row>
    <row r="105" spans="1:23">
      <c r="A105" t="s">
        <v>27</v>
      </c>
      <c r="B105">
        <f t="shared" si="41"/>
        <v>0.58998808104886802</v>
      </c>
      <c r="C105" s="5">
        <v>2022</v>
      </c>
      <c r="D105" s="4">
        <v>49500</v>
      </c>
      <c r="E105" s="4">
        <v>34400</v>
      </c>
      <c r="F105" s="6">
        <f t="shared" si="40"/>
        <v>83900</v>
      </c>
      <c r="J105" s="15">
        <v>129600000</v>
      </c>
      <c r="K105" s="5">
        <v>2883</v>
      </c>
      <c r="L105" s="12">
        <v>18684478.588</v>
      </c>
      <c r="M105" s="12">
        <v>165017003.98664001</v>
      </c>
      <c r="N105" s="18">
        <v>66796635.458180003</v>
      </c>
      <c r="T105" s="5">
        <v>10</v>
      </c>
      <c r="U105" s="5">
        <v>1</v>
      </c>
      <c r="V105" s="5">
        <v>0.45</v>
      </c>
      <c r="W105" s="5">
        <v>0.05</v>
      </c>
    </row>
    <row r="106" spans="1:23">
      <c r="A106" t="s">
        <v>27</v>
      </c>
      <c r="B106">
        <f t="shared" si="41"/>
        <v>0.51391367572212299</v>
      </c>
      <c r="C106" s="5">
        <v>2023</v>
      </c>
      <c r="D106" s="4">
        <v>38875</v>
      </c>
      <c r="E106" s="4">
        <v>36770</v>
      </c>
      <c r="F106" s="6">
        <f t="shared" si="40"/>
        <v>75645</v>
      </c>
      <c r="J106" s="19">
        <v>228326449.76100001</v>
      </c>
      <c r="K106" s="5">
        <v>2158</v>
      </c>
      <c r="L106" s="12">
        <v>17916033.467999998</v>
      </c>
      <c r="M106" s="12">
        <v>261252704.127</v>
      </c>
      <c r="N106" s="18">
        <v>68842351.1197</v>
      </c>
      <c r="T106" s="5">
        <v>10</v>
      </c>
      <c r="U106" s="5">
        <v>1</v>
      </c>
      <c r="V106" s="5">
        <v>0.45</v>
      </c>
      <c r="W106" s="5">
        <v>0.05</v>
      </c>
    </row>
    <row r="107" spans="1:23">
      <c r="A107" t="s">
        <v>27</v>
      </c>
      <c r="B107">
        <f t="shared" si="41"/>
        <v>0.5</v>
      </c>
      <c r="C107" s="5">
        <v>2024</v>
      </c>
      <c r="D107" s="4">
        <v>37000</v>
      </c>
      <c r="E107" s="4">
        <v>37000</v>
      </c>
      <c r="F107" s="6">
        <f t="shared" si="40"/>
        <v>74000</v>
      </c>
      <c r="J107" s="19">
        <v>225342615.33399999</v>
      </c>
      <c r="K107" s="5">
        <v>1617</v>
      </c>
      <c r="L107" s="4">
        <v>17056000</v>
      </c>
      <c r="M107" s="4">
        <v>239783000</v>
      </c>
      <c r="N107" s="18">
        <v>77223000</v>
      </c>
      <c r="T107" s="5">
        <v>10</v>
      </c>
      <c r="U107" s="5">
        <v>1</v>
      </c>
      <c r="V107" s="5">
        <v>0.45</v>
      </c>
      <c r="W107" s="5">
        <v>0.05</v>
      </c>
    </row>
    <row r="108" spans="1:23">
      <c r="A108" t="s">
        <v>27</v>
      </c>
      <c r="B108">
        <f t="shared" ref="B108:B113" si="42">D108/(D108+E108)</f>
        <v>0.58401881234292496</v>
      </c>
      <c r="C108" s="5">
        <v>2025</v>
      </c>
      <c r="D108" s="4">
        <f t="shared" ref="D108:F108" si="43">(D98+2*D99+3*D100+4*D101+5*D102+6*D103+7*D104+8*D105+9*D106+10*D107)/(1+2+3+4+5+6+7+8+9+10)</f>
        <v>45652.272727272699</v>
      </c>
      <c r="E108" s="4">
        <f t="shared" si="43"/>
        <v>32516.909090909099</v>
      </c>
      <c r="F108" s="4">
        <f t="shared" si="43"/>
        <v>78169.181818181794</v>
      </c>
      <c r="J108" s="5">
        <f t="shared" ref="J108:N108" si="44">(J98+2*J99+3*J100+4*J101+5*J102+6*J103+7*J104+8*J105+9*J106+10*J107)/(1+2+3+4+5+6+7+8+9+10)</f>
        <v>198704662.61670899</v>
      </c>
      <c r="K108" s="5">
        <f t="shared" si="44"/>
        <v>1929.72727272727</v>
      </c>
      <c r="L108" s="5">
        <f t="shared" si="44"/>
        <v>16721900.143018199</v>
      </c>
      <c r="M108" s="5">
        <f t="shared" si="44"/>
        <v>7534364263.2552004</v>
      </c>
      <c r="N108" s="5">
        <f t="shared" si="44"/>
        <v>61163018.475104399</v>
      </c>
    </row>
    <row r="109" spans="1:23">
      <c r="A109" t="s">
        <v>27</v>
      </c>
      <c r="B109">
        <f t="shared" si="42"/>
        <v>0.57997374101257404</v>
      </c>
      <c r="C109" s="5">
        <v>2026</v>
      </c>
      <c r="D109" s="4">
        <f t="shared" ref="D109:F113" si="45">(D99+2*D100+3*D101+4*D102+5*D103+6*D104+7*D105+8*D106+9*D107+10*D108)/(1+2+3+4+5+6+7+8+9+10)</f>
        <v>45509.504132231399</v>
      </c>
      <c r="E109" s="4">
        <f t="shared" si="45"/>
        <v>32958.710743801697</v>
      </c>
      <c r="F109" s="4">
        <f t="shared" si="45"/>
        <v>78468.214876033104</v>
      </c>
      <c r="J109" s="5">
        <f t="shared" ref="J109:N113" si="46">(J99+2*J100+3*J101+4*J102+5*J103+6*J104+7*J105+8*J106+9*J107+10*J108)/(1+2+3+4+5+6+7+8+9+10)</f>
        <v>199721043.89238301</v>
      </c>
      <c r="K109" s="5">
        <f t="shared" si="46"/>
        <v>1943.47768595041</v>
      </c>
      <c r="L109" s="5">
        <f t="shared" si="46"/>
        <v>16936644.952548798</v>
      </c>
      <c r="M109" s="5">
        <f t="shared" si="46"/>
        <v>7817500885.4449902</v>
      </c>
      <c r="N109" s="5">
        <f t="shared" si="46"/>
        <v>62221087.060725503</v>
      </c>
    </row>
    <row r="110" spans="1:23">
      <c r="A110" t="s">
        <v>27</v>
      </c>
      <c r="B110">
        <f t="shared" si="42"/>
        <v>0.57627380102272097</v>
      </c>
      <c r="C110" s="5">
        <v>2027</v>
      </c>
      <c r="D110" s="4">
        <f t="shared" si="45"/>
        <v>45274.372652141297</v>
      </c>
      <c r="E110" s="4">
        <f t="shared" si="45"/>
        <v>33289.623441021802</v>
      </c>
      <c r="F110" s="4">
        <f t="shared" si="45"/>
        <v>78563.996093163005</v>
      </c>
      <c r="J110" s="5">
        <f t="shared" si="46"/>
        <v>200520236.916058</v>
      </c>
      <c r="K110" s="5">
        <f t="shared" si="46"/>
        <v>1963.1513148009001</v>
      </c>
      <c r="L110" s="5">
        <f t="shared" si="46"/>
        <v>17119104.361211799</v>
      </c>
      <c r="M110" s="5">
        <f t="shared" si="46"/>
        <v>8020891137.8100996</v>
      </c>
      <c r="N110" s="5">
        <f t="shared" si="46"/>
        <v>63128878.835094102</v>
      </c>
    </row>
    <row r="111" spans="1:23">
      <c r="A111" t="s">
        <v>27</v>
      </c>
      <c r="B111">
        <f t="shared" si="42"/>
        <v>0.57255388940848495</v>
      </c>
      <c r="C111" s="5">
        <v>2028</v>
      </c>
      <c r="D111" s="4">
        <f t="shared" si="45"/>
        <v>44896.317191448703</v>
      </c>
      <c r="E111" s="4">
        <f t="shared" si="45"/>
        <v>33517.816433303698</v>
      </c>
      <c r="F111" s="4">
        <f t="shared" si="45"/>
        <v>78414.133624752401</v>
      </c>
      <c r="J111" s="5">
        <f t="shared" si="46"/>
        <v>200843055.83690399</v>
      </c>
      <c r="K111" s="5">
        <f t="shared" si="46"/>
        <v>1985.2660091523801</v>
      </c>
      <c r="L111" s="5">
        <f t="shared" si="46"/>
        <v>17233027.4632219</v>
      </c>
      <c r="M111" s="5">
        <f t="shared" si="46"/>
        <v>8123187767.81532</v>
      </c>
      <c r="N111" s="5">
        <f t="shared" si="46"/>
        <v>63893559.1491528</v>
      </c>
    </row>
    <row r="112" spans="1:23">
      <c r="A112" t="s">
        <v>27</v>
      </c>
      <c r="B112">
        <f t="shared" si="42"/>
        <v>0.56987183995181101</v>
      </c>
      <c r="C112" s="5">
        <v>2029</v>
      </c>
      <c r="D112" s="4">
        <f t="shared" si="45"/>
        <v>44444.535780591199</v>
      </c>
      <c r="E112" s="4">
        <f t="shared" si="45"/>
        <v>33545.869543436602</v>
      </c>
      <c r="F112" s="4">
        <f t="shared" si="45"/>
        <v>77990.405324027801</v>
      </c>
      <c r="J112" s="5">
        <f t="shared" si="46"/>
        <v>200852302.19779301</v>
      </c>
      <c r="K112" s="5">
        <f t="shared" si="46"/>
        <v>2000.2897149350199</v>
      </c>
      <c r="L112" s="5">
        <f t="shared" si="46"/>
        <v>17280698.322666202</v>
      </c>
      <c r="M112" s="5">
        <f t="shared" si="46"/>
        <v>8102423837.1340399</v>
      </c>
      <c r="N112" s="5">
        <f t="shared" si="46"/>
        <v>64382907.934038699</v>
      </c>
    </row>
    <row r="113" spans="1:14">
      <c r="A113" t="s">
        <v>27</v>
      </c>
      <c r="B113">
        <f t="shared" si="42"/>
        <v>0.56766297575825297</v>
      </c>
      <c r="C113" s="5">
        <v>2030</v>
      </c>
      <c r="D113" s="4">
        <f t="shared" si="45"/>
        <v>44148.861073369801</v>
      </c>
      <c r="E113" s="4">
        <f t="shared" si="45"/>
        <v>33624.153829351599</v>
      </c>
      <c r="F113" s="4">
        <f t="shared" si="45"/>
        <v>77773.014902721407</v>
      </c>
      <c r="J113" s="5">
        <f t="shared" si="46"/>
        <v>201014955.972718</v>
      </c>
      <c r="K113" s="5">
        <f t="shared" si="46"/>
        <v>2007.6583488753699</v>
      </c>
      <c r="L113" s="5">
        <f t="shared" si="46"/>
        <v>17284017.929951001</v>
      </c>
      <c r="M113" s="5">
        <f t="shared" si="46"/>
        <v>7935136250.5504198</v>
      </c>
      <c r="N113" s="5">
        <f t="shared" si="46"/>
        <v>64695055.422555603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TCHIHALE</dc:creator>
  <cp:lastModifiedBy>UltraBook 3.1</cp:lastModifiedBy>
  <dcterms:created xsi:type="dcterms:W3CDTF">2025-08-25T18:38:00Z</dcterms:created>
  <dcterms:modified xsi:type="dcterms:W3CDTF">2025-09-04T15:27:56Z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717AC971AFE142359F021C08804EABB4_12</vt:lpwstr>
  </property>
  <property fmtid="{D5CDD505-2E9C-101B-9397-08002B2CF9AE}" pid="3" name="KSOProductBuildVer">
    <vt:lpwstr>1036-12.2.0.21931</vt:lpwstr>
  </property>
</Properties>
</file>