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/Desktop/Finance/Financial_Analysis/Natural Resources/UGI Corporation/"/>
    </mc:Choice>
  </mc:AlternateContent>
  <xr:revisionPtr revIDLastSave="0" documentId="13_ncr:1_{52A1F071-EA47-8D44-8766-5306999826B9}" xr6:coauthVersionLast="47" xr6:coauthVersionMax="47" xr10:uidLastSave="{00000000-0000-0000-0000-000000000000}"/>
  <bookViews>
    <workbookView xWindow="3360" yWindow="2280" windowWidth="27640" windowHeight="16940" xr2:uid="{272B189D-BE75-7A47-A1CF-58F6026A6B04}"/>
  </bookViews>
  <sheets>
    <sheet name="Earn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5" i="1" l="1"/>
  <c r="T115" i="1"/>
  <c r="U115" i="1"/>
  <c r="V115" i="1"/>
  <c r="W115" i="1"/>
  <c r="X115" i="1"/>
  <c r="Y115" i="1"/>
  <c r="Z115" i="1"/>
  <c r="AA115" i="1"/>
  <c r="AB115" i="1"/>
  <c r="AC115" i="1"/>
  <c r="AD115" i="1"/>
  <c r="R115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R112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R118" i="1"/>
  <c r="V106" i="1"/>
  <c r="S106" i="1"/>
  <c r="T106" i="1"/>
  <c r="U106" i="1"/>
  <c r="W106" i="1"/>
  <c r="X106" i="1"/>
  <c r="Y106" i="1"/>
  <c r="Z106" i="1"/>
  <c r="AA106" i="1"/>
  <c r="AB106" i="1"/>
  <c r="AC106" i="1"/>
  <c r="AD106" i="1"/>
  <c r="R106" i="1"/>
  <c r="S95" i="1"/>
  <c r="T95" i="1"/>
  <c r="U95" i="1"/>
  <c r="V95" i="1"/>
  <c r="W95" i="1"/>
  <c r="X95" i="1"/>
  <c r="Y95" i="1"/>
  <c r="Z95" i="1"/>
  <c r="AA95" i="1"/>
  <c r="AB95" i="1"/>
  <c r="AC95" i="1"/>
  <c r="AD95" i="1"/>
  <c r="R95" i="1"/>
  <c r="S92" i="1"/>
  <c r="T92" i="1"/>
  <c r="U92" i="1"/>
  <c r="V92" i="1"/>
  <c r="W92" i="1"/>
  <c r="X92" i="1"/>
  <c r="Y92" i="1"/>
  <c r="Z92" i="1"/>
  <c r="AA92" i="1"/>
  <c r="AB92" i="1"/>
  <c r="AC92" i="1"/>
  <c r="AD92" i="1"/>
  <c r="R92" i="1"/>
  <c r="S88" i="1"/>
  <c r="T88" i="1"/>
  <c r="U88" i="1"/>
  <c r="V88" i="1"/>
  <c r="W88" i="1"/>
  <c r="X88" i="1"/>
  <c r="Y88" i="1"/>
  <c r="Z88" i="1"/>
  <c r="AA88" i="1"/>
  <c r="AB88" i="1"/>
  <c r="AC88" i="1"/>
  <c r="AD88" i="1"/>
  <c r="R88" i="1"/>
  <c r="S86" i="1"/>
  <c r="T86" i="1"/>
  <c r="U86" i="1"/>
  <c r="V86" i="1"/>
  <c r="W86" i="1"/>
  <c r="X86" i="1"/>
  <c r="Y86" i="1"/>
  <c r="Z86" i="1"/>
  <c r="AA86" i="1"/>
  <c r="AB86" i="1"/>
  <c r="AC86" i="1"/>
  <c r="AD86" i="1"/>
  <c r="R86" i="1"/>
  <c r="AB68" i="1"/>
  <c r="S65" i="1"/>
  <c r="S68" i="1" s="1"/>
  <c r="T65" i="1"/>
  <c r="T68" i="1" s="1"/>
  <c r="U65" i="1"/>
  <c r="U68" i="1" s="1"/>
  <c r="V65" i="1"/>
  <c r="V68" i="1" s="1"/>
  <c r="W65" i="1"/>
  <c r="W68" i="1" s="1"/>
  <c r="X65" i="1"/>
  <c r="X68" i="1" s="1"/>
  <c r="Y65" i="1"/>
  <c r="Y68" i="1" s="1"/>
  <c r="Z65" i="1"/>
  <c r="Z68" i="1" s="1"/>
  <c r="AA65" i="1"/>
  <c r="AA68" i="1" s="1"/>
  <c r="AB65" i="1"/>
  <c r="AC65" i="1"/>
  <c r="AC68" i="1" s="1"/>
  <c r="AD65" i="1"/>
  <c r="AD68" i="1" s="1"/>
  <c r="R65" i="1"/>
  <c r="R68" i="1" s="1"/>
  <c r="T60" i="1"/>
  <c r="U60" i="1"/>
  <c r="V60" i="1"/>
  <c r="AA47" i="1"/>
  <c r="AC47" i="1"/>
  <c r="S43" i="1"/>
  <c r="S47" i="1" s="1"/>
  <c r="T43" i="1"/>
  <c r="T47" i="1" s="1"/>
  <c r="U43" i="1"/>
  <c r="U47" i="1" s="1"/>
  <c r="V43" i="1"/>
  <c r="V47" i="1" s="1"/>
  <c r="W43" i="1"/>
  <c r="W47" i="1" s="1"/>
  <c r="X43" i="1"/>
  <c r="X47" i="1" s="1"/>
  <c r="Y43" i="1"/>
  <c r="Y47" i="1" s="1"/>
  <c r="Z43" i="1"/>
  <c r="Z47" i="1" s="1"/>
  <c r="AA43" i="1"/>
  <c r="AB43" i="1"/>
  <c r="AB47" i="1" s="1"/>
  <c r="AC43" i="1"/>
  <c r="AD43" i="1"/>
  <c r="AD47" i="1" s="1"/>
  <c r="W37" i="1"/>
  <c r="T24" i="1"/>
  <c r="U24" i="1"/>
  <c r="V24" i="1"/>
  <c r="W24" i="1"/>
  <c r="X24" i="1"/>
  <c r="Y24" i="1"/>
  <c r="Z24" i="1"/>
  <c r="AA24" i="1"/>
  <c r="AB24" i="1"/>
  <c r="AC24" i="1"/>
  <c r="AD24" i="1"/>
  <c r="S24" i="1"/>
  <c r="S22" i="1"/>
  <c r="T22" i="1"/>
  <c r="U22" i="1"/>
  <c r="V22" i="1"/>
  <c r="W22" i="1"/>
  <c r="X22" i="1"/>
  <c r="Y22" i="1"/>
  <c r="Z22" i="1"/>
  <c r="AA22" i="1"/>
  <c r="AB22" i="1"/>
  <c r="AC22" i="1"/>
  <c r="AD22" i="1"/>
  <c r="R22" i="1"/>
  <c r="Y13" i="1"/>
  <c r="AC13" i="1"/>
  <c r="AD104" i="1"/>
  <c r="AD105" i="1" s="1"/>
  <c r="AC104" i="1"/>
  <c r="AC105" i="1" s="1"/>
  <c r="AB104" i="1"/>
  <c r="AB105" i="1" s="1"/>
  <c r="AA104" i="1"/>
  <c r="AA105" i="1" s="1"/>
  <c r="Z104" i="1"/>
  <c r="Z105" i="1" s="1"/>
  <c r="Y104" i="1"/>
  <c r="Y105" i="1" s="1"/>
  <c r="X104" i="1"/>
  <c r="X105" i="1" s="1"/>
  <c r="W104" i="1"/>
  <c r="W105" i="1" s="1"/>
  <c r="V104" i="1"/>
  <c r="V105" i="1" s="1"/>
  <c r="U104" i="1"/>
  <c r="U105" i="1" s="1"/>
  <c r="T104" i="1"/>
  <c r="T105" i="1" s="1"/>
  <c r="S104" i="1"/>
  <c r="S105" i="1" s="1"/>
  <c r="R104" i="1"/>
  <c r="R105" i="1" s="1"/>
  <c r="AD82" i="1"/>
  <c r="AD83" i="1" s="1"/>
  <c r="AC82" i="1"/>
  <c r="AC83" i="1" s="1"/>
  <c r="AB82" i="1"/>
  <c r="AB83" i="1" s="1"/>
  <c r="AA82" i="1"/>
  <c r="AA83" i="1" s="1"/>
  <c r="Z82" i="1"/>
  <c r="Z83" i="1" s="1"/>
  <c r="Y82" i="1"/>
  <c r="Y83" i="1" s="1"/>
  <c r="X82" i="1"/>
  <c r="X83" i="1" s="1"/>
  <c r="W82" i="1"/>
  <c r="W83" i="1" s="1"/>
  <c r="V82" i="1"/>
  <c r="V83" i="1" s="1"/>
  <c r="U82" i="1"/>
  <c r="U83" i="1" s="1"/>
  <c r="T82" i="1"/>
  <c r="T83" i="1" s="1"/>
  <c r="S82" i="1"/>
  <c r="S83" i="1" s="1"/>
  <c r="R82" i="1"/>
  <c r="R83" i="1" s="1"/>
  <c r="AD56" i="1"/>
  <c r="AD57" i="1" s="1"/>
  <c r="AC56" i="1"/>
  <c r="AC57" i="1" s="1"/>
  <c r="AB56" i="1"/>
  <c r="AB57" i="1" s="1"/>
  <c r="AA56" i="1"/>
  <c r="AA57" i="1" s="1"/>
  <c r="Z56" i="1"/>
  <c r="Z57" i="1" s="1"/>
  <c r="Y56" i="1"/>
  <c r="Y57" i="1" s="1"/>
  <c r="X56" i="1"/>
  <c r="X57" i="1" s="1"/>
  <c r="W56" i="1"/>
  <c r="W57" i="1" s="1"/>
  <c r="V56" i="1"/>
  <c r="V57" i="1" s="1"/>
  <c r="U56" i="1"/>
  <c r="U57" i="1" s="1"/>
  <c r="T56" i="1"/>
  <c r="T57" i="1" s="1"/>
  <c r="S56" i="1"/>
  <c r="S57" i="1" s="1"/>
  <c r="R56" i="1"/>
  <c r="R57" i="1" s="1"/>
  <c r="AD33" i="1"/>
  <c r="AD34" i="1" s="1"/>
  <c r="AC33" i="1"/>
  <c r="AC34" i="1" s="1"/>
  <c r="AB33" i="1"/>
  <c r="AB34" i="1" s="1"/>
  <c r="AA33" i="1"/>
  <c r="AA39" i="1" s="1"/>
  <c r="Z33" i="1"/>
  <c r="Z39" i="1" s="1"/>
  <c r="Y33" i="1"/>
  <c r="Y34" i="1" s="1"/>
  <c r="X33" i="1"/>
  <c r="X34" i="1" s="1"/>
  <c r="W33" i="1"/>
  <c r="W34" i="1" s="1"/>
  <c r="V33" i="1"/>
  <c r="V39" i="1" s="1"/>
  <c r="U33" i="1"/>
  <c r="U39" i="1" s="1"/>
  <c r="T33" i="1"/>
  <c r="T34" i="1" s="1"/>
  <c r="S33" i="1"/>
  <c r="S34" i="1" s="1"/>
  <c r="R33" i="1"/>
  <c r="Y39" i="1"/>
  <c r="X39" i="1"/>
  <c r="Y15" i="1"/>
  <c r="S9" i="1"/>
  <c r="S14" i="1" s="1"/>
  <c r="S15" i="1" s="1"/>
  <c r="T9" i="1"/>
  <c r="T10" i="1" s="1"/>
  <c r="U9" i="1"/>
  <c r="U14" i="1" s="1"/>
  <c r="U15" i="1" s="1"/>
  <c r="V9" i="1"/>
  <c r="V10" i="1" s="1"/>
  <c r="W9" i="1"/>
  <c r="W14" i="1" s="1"/>
  <c r="W15" i="1" s="1"/>
  <c r="X9" i="1"/>
  <c r="X15" i="1" s="1"/>
  <c r="Y9" i="1"/>
  <c r="Z9" i="1"/>
  <c r="Z10" i="1" s="1"/>
  <c r="AA9" i="1"/>
  <c r="AA10" i="1" s="1"/>
  <c r="AB9" i="1"/>
  <c r="AB10" i="1" s="1"/>
  <c r="AC9" i="1"/>
  <c r="AC14" i="1" s="1"/>
  <c r="AC15" i="1" s="1"/>
  <c r="AD9" i="1"/>
  <c r="AD14" i="1" s="1"/>
  <c r="AD15" i="1" s="1"/>
  <c r="R9" i="1"/>
  <c r="R14" i="1" s="1"/>
  <c r="R15" i="1" s="1"/>
  <c r="S5" i="1"/>
  <c r="T5" i="1"/>
  <c r="U5" i="1"/>
  <c r="V5" i="1"/>
  <c r="W5" i="1"/>
  <c r="X5" i="1"/>
  <c r="Y5" i="1"/>
  <c r="Z5" i="1"/>
  <c r="AA5" i="1"/>
  <c r="AB5" i="1"/>
  <c r="AC5" i="1"/>
  <c r="AD5" i="1"/>
  <c r="R5" i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D37" i="1" l="1"/>
  <c r="R60" i="1"/>
  <c r="AD60" i="1"/>
  <c r="V37" i="1"/>
  <c r="AC60" i="1"/>
  <c r="S60" i="1"/>
  <c r="S13" i="1"/>
  <c r="U37" i="1"/>
  <c r="AB60" i="1"/>
  <c r="T37" i="1"/>
  <c r="AA60" i="1"/>
  <c r="Z60" i="1"/>
  <c r="AC37" i="1"/>
  <c r="Y60" i="1"/>
  <c r="X60" i="1"/>
  <c r="W60" i="1"/>
  <c r="Y37" i="1"/>
  <c r="Z37" i="1"/>
  <c r="X37" i="1"/>
  <c r="X13" i="1"/>
  <c r="W13" i="1"/>
  <c r="S37" i="1"/>
  <c r="R13" i="1"/>
  <c r="U13" i="1"/>
  <c r="AB37" i="1"/>
  <c r="AD13" i="1"/>
  <c r="AA37" i="1"/>
  <c r="W39" i="1"/>
  <c r="V34" i="1"/>
  <c r="AB39" i="1"/>
  <c r="U34" i="1"/>
  <c r="AA34" i="1"/>
  <c r="Z34" i="1"/>
  <c r="AC39" i="1"/>
  <c r="R34" i="1"/>
  <c r="S39" i="1"/>
  <c r="AD39" i="1"/>
  <c r="T39" i="1"/>
  <c r="Y10" i="1"/>
  <c r="W10" i="1"/>
  <c r="AB14" i="1"/>
  <c r="AB15" i="1" s="1"/>
  <c r="Z14" i="1"/>
  <c r="X10" i="1"/>
  <c r="U10" i="1"/>
  <c r="R10" i="1"/>
  <c r="V14" i="1"/>
  <c r="V15" i="1" s="1"/>
  <c r="AA14" i="1"/>
  <c r="AA15" i="1" s="1"/>
  <c r="AD10" i="1"/>
  <c r="S10" i="1"/>
  <c r="T14" i="1"/>
  <c r="T15" i="1" s="1"/>
  <c r="AC10" i="1"/>
  <c r="T13" i="1" l="1"/>
  <c r="V13" i="1"/>
  <c r="AA13" i="1"/>
  <c r="Z15" i="1"/>
  <c r="Z13" i="1"/>
  <c r="AB13" i="1"/>
  <c r="R37" i="1"/>
  <c r="R43" i="1"/>
  <c r="R47" i="1" s="1"/>
  <c r="R39" i="1"/>
</calcChain>
</file>

<file path=xl/sharedStrings.xml><?xml version="1.0" encoding="utf-8"?>
<sst xmlns="http://schemas.openxmlformats.org/spreadsheetml/2006/main" count="168" uniqueCount="42">
  <si>
    <t>UGI Corporation</t>
  </si>
  <si>
    <t>AmeriGas Propane</t>
  </si>
  <si>
    <t>Revenues from external customers</t>
  </si>
  <si>
    <t>Intersegment revenues</t>
  </si>
  <si>
    <t>Cost of sales</t>
  </si>
  <si>
    <t>Loss on extinguishments of debt</t>
  </si>
  <si>
    <t>Interest expense</t>
  </si>
  <si>
    <t>Gross revenues</t>
  </si>
  <si>
    <t>Gross margin</t>
  </si>
  <si>
    <t>Operating and administrative expenses</t>
  </si>
  <si>
    <t>Retail gallons sold (millions)</t>
  </si>
  <si>
    <t>Gallon price</t>
  </si>
  <si>
    <t>UGI International</t>
  </si>
  <si>
    <t>LPG retail gallons sold (millions)</t>
  </si>
  <si>
    <t>Midstream &amp; Marketing</t>
  </si>
  <si>
    <t>Operating margin</t>
  </si>
  <si>
    <t>Income from equity investees</t>
  </si>
  <si>
    <t>Other non-operating income</t>
  </si>
  <si>
    <t>Utilities</t>
  </si>
  <si>
    <t>Corporate &amp; Other</t>
  </si>
  <si>
    <t>Adjusted EBIT</t>
  </si>
  <si>
    <t>Unadjusted EBIT</t>
  </si>
  <si>
    <t>D&amp;A</t>
  </si>
  <si>
    <t>Income tax</t>
  </si>
  <si>
    <t>Net income</t>
  </si>
  <si>
    <t>Capital expenditure</t>
  </si>
  <si>
    <t>Net change in capital expenditure</t>
  </si>
  <si>
    <t>Net change in working capital</t>
  </si>
  <si>
    <t>Current assets</t>
  </si>
  <si>
    <t>Current liabilities</t>
  </si>
  <si>
    <t>UFCF</t>
  </si>
  <si>
    <t>Other</t>
  </si>
  <si>
    <t>Core market</t>
  </si>
  <si>
    <t>Total</t>
  </si>
  <si>
    <t>Electric Utility distribution sales - gwh</t>
  </si>
  <si>
    <t>Gas Utility system throughput - bcf</t>
  </si>
  <si>
    <t>Gas Utility degree days - % (warmer) than usual</t>
  </si>
  <si>
    <t>Earnings less capex</t>
  </si>
  <si>
    <t>Intersegment eliminations</t>
  </si>
  <si>
    <t>Cost of sales eliminations</t>
  </si>
  <si>
    <t>Operating income</t>
  </si>
  <si>
    <t>Noncontrolling interests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</si>
</sst>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2650-5D0A-A547-ADE2-21BAE701581D}">
  <dimension ref="A1:AD126"/>
  <sheetViews>
    <sheetView tabSelected="1" zoomScale="125" workbookViewId="0">
      <selection activeCell="W8" sqref="W8"/>
    </sheetView>
  </sheetViews>
  <sheetFormatPr baseColWidth="10" defaultRowHeight="16" outlineLevelCol="1" x14ac:dyDescent="0.2"/>
  <cols>
    <col min="1" max="1" width="16.6640625" bestFit="1" customWidth="1"/>
    <col min="2" max="17" width="0" hidden="1" customWidth="1" outlineLevel="1"/>
    <col min="18" max="18" width="10.83203125" collapsed="1"/>
  </cols>
  <sheetData>
    <row r="1" spans="1:30" x14ac:dyDescent="0.2">
      <c r="A1" t="s">
        <v>0</v>
      </c>
    </row>
    <row r="2" spans="1:30" x14ac:dyDescent="0.2">
      <c r="B2">
        <v>2000</v>
      </c>
      <c r="C2">
        <f>B2+1</f>
        <v>2001</v>
      </c>
      <c r="D2">
        <f t="shared" ref="D2:AD2" si="0">C2+1</f>
        <v>2002</v>
      </c>
      <c r="E2">
        <f t="shared" si="0"/>
        <v>2003</v>
      </c>
      <c r="F2">
        <f t="shared" si="0"/>
        <v>2004</v>
      </c>
      <c r="G2">
        <f t="shared" si="0"/>
        <v>2005</v>
      </c>
      <c r="H2">
        <f t="shared" si="0"/>
        <v>2006</v>
      </c>
      <c r="I2">
        <f t="shared" si="0"/>
        <v>2007</v>
      </c>
      <c r="J2">
        <f t="shared" si="0"/>
        <v>2008</v>
      </c>
      <c r="K2">
        <f t="shared" si="0"/>
        <v>2009</v>
      </c>
      <c r="L2">
        <f t="shared" si="0"/>
        <v>2010</v>
      </c>
      <c r="M2">
        <f t="shared" si="0"/>
        <v>2011</v>
      </c>
      <c r="N2">
        <f t="shared" si="0"/>
        <v>2012</v>
      </c>
      <c r="O2">
        <f t="shared" si="0"/>
        <v>2013</v>
      </c>
      <c r="P2">
        <f t="shared" si="0"/>
        <v>2014</v>
      </c>
      <c r="Q2">
        <f t="shared" si="0"/>
        <v>2015</v>
      </c>
      <c r="R2">
        <f t="shared" si="0"/>
        <v>2016</v>
      </c>
      <c r="S2">
        <f t="shared" si="0"/>
        <v>2017</v>
      </c>
      <c r="T2">
        <f t="shared" si="0"/>
        <v>2018</v>
      </c>
      <c r="U2">
        <f t="shared" si="0"/>
        <v>2019</v>
      </c>
      <c r="V2">
        <f t="shared" si="0"/>
        <v>2020</v>
      </c>
      <c r="W2">
        <f t="shared" si="0"/>
        <v>2021</v>
      </c>
      <c r="X2">
        <f t="shared" si="0"/>
        <v>2022</v>
      </c>
      <c r="Y2">
        <f t="shared" si="0"/>
        <v>2023</v>
      </c>
      <c r="Z2">
        <f t="shared" si="0"/>
        <v>2024</v>
      </c>
      <c r="AA2">
        <f t="shared" si="0"/>
        <v>2025</v>
      </c>
      <c r="AB2">
        <f t="shared" si="0"/>
        <v>2026</v>
      </c>
      <c r="AC2">
        <f t="shared" si="0"/>
        <v>2027</v>
      </c>
      <c r="AD2">
        <f t="shared" si="0"/>
        <v>2028</v>
      </c>
    </row>
    <row r="3" spans="1:30" x14ac:dyDescent="0.2">
      <c r="A3" s="1" t="s">
        <v>1</v>
      </c>
    </row>
    <row r="4" spans="1:30" x14ac:dyDescent="0.2">
      <c r="A4" s="2" t="s">
        <v>10</v>
      </c>
      <c r="X4">
        <v>888</v>
      </c>
      <c r="Y4">
        <v>823</v>
      </c>
    </row>
    <row r="5" spans="1:30" x14ac:dyDescent="0.2">
      <c r="A5" s="2" t="s">
        <v>11</v>
      </c>
      <c r="R5" t="e">
        <f>R6/R4</f>
        <v>#DIV/0!</v>
      </c>
      <c r="S5" t="e">
        <f t="shared" ref="S5:AD5" si="1">S6/S4</f>
        <v>#DIV/0!</v>
      </c>
      <c r="T5" t="e">
        <f t="shared" si="1"/>
        <v>#DIV/0!</v>
      </c>
      <c r="U5" t="e">
        <f t="shared" si="1"/>
        <v>#DIV/0!</v>
      </c>
      <c r="V5" t="e">
        <f t="shared" si="1"/>
        <v>#DIV/0!</v>
      </c>
      <c r="W5" t="e">
        <f t="shared" si="1"/>
        <v>#DIV/0!</v>
      </c>
      <c r="X5">
        <f t="shared" si="1"/>
        <v>3.314189189189189</v>
      </c>
      <c r="Y5">
        <f t="shared" si="1"/>
        <v>3.1360874848116644</v>
      </c>
      <c r="Z5" t="e">
        <f t="shared" si="1"/>
        <v>#DIV/0!</v>
      </c>
      <c r="AA5" t="e">
        <f t="shared" si="1"/>
        <v>#DIV/0!</v>
      </c>
      <c r="AB5" t="e">
        <f t="shared" si="1"/>
        <v>#DIV/0!</v>
      </c>
      <c r="AC5" t="e">
        <f t="shared" si="1"/>
        <v>#DIV/0!</v>
      </c>
      <c r="AD5" t="e">
        <f t="shared" si="1"/>
        <v>#DIV/0!</v>
      </c>
    </row>
    <row r="6" spans="1:30" x14ac:dyDescent="0.2">
      <c r="A6" t="s">
        <v>2</v>
      </c>
      <c r="W6">
        <v>2614</v>
      </c>
      <c r="X6">
        <v>2943</v>
      </c>
      <c r="Y6">
        <v>2581</v>
      </c>
    </row>
    <row r="7" spans="1:30" x14ac:dyDescent="0.2">
      <c r="A7" t="s">
        <v>3</v>
      </c>
    </row>
    <row r="8" spans="1:30" x14ac:dyDescent="0.2">
      <c r="A8" t="s">
        <v>4</v>
      </c>
      <c r="X8">
        <v>1330</v>
      </c>
      <c r="Y8">
        <v>1250</v>
      </c>
    </row>
    <row r="9" spans="1:30" x14ac:dyDescent="0.2">
      <c r="A9" t="s">
        <v>7</v>
      </c>
      <c r="R9">
        <f>R6+R7-R8</f>
        <v>0</v>
      </c>
      <c r="S9">
        <f t="shared" ref="S9:AD9" si="2">S6+S7-S8</f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2614</v>
      </c>
      <c r="X9">
        <f t="shared" si="2"/>
        <v>1613</v>
      </c>
      <c r="Y9">
        <f t="shared" si="2"/>
        <v>1331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</row>
    <row r="10" spans="1:30" x14ac:dyDescent="0.2">
      <c r="A10" t="s">
        <v>8</v>
      </c>
      <c r="R10" s="3" t="e">
        <f>R9/R6</f>
        <v>#DIV/0!</v>
      </c>
      <c r="S10" s="3" t="e">
        <f t="shared" ref="S10:AD10" si="3">S9/S6</f>
        <v>#DIV/0!</v>
      </c>
      <c r="T10" s="3" t="e">
        <f t="shared" si="3"/>
        <v>#DIV/0!</v>
      </c>
      <c r="U10" s="3" t="e">
        <f t="shared" si="3"/>
        <v>#DIV/0!</v>
      </c>
      <c r="V10" s="3" t="e">
        <f t="shared" si="3"/>
        <v>#DIV/0!</v>
      </c>
      <c r="W10" s="3">
        <f t="shared" si="3"/>
        <v>1</v>
      </c>
      <c r="X10" s="3">
        <f t="shared" si="3"/>
        <v>0.54808019028202515</v>
      </c>
      <c r="Y10" s="3">
        <f t="shared" si="3"/>
        <v>0.51569159240604412</v>
      </c>
      <c r="Z10" s="3" t="e">
        <f t="shared" si="3"/>
        <v>#DIV/0!</v>
      </c>
      <c r="AA10" s="3" t="e">
        <f t="shared" si="3"/>
        <v>#DIV/0!</v>
      </c>
      <c r="AB10" s="3" t="e">
        <f t="shared" si="3"/>
        <v>#DIV/0!</v>
      </c>
      <c r="AC10" s="3" t="e">
        <f t="shared" si="3"/>
        <v>#DIV/0!</v>
      </c>
      <c r="AD10" s="3" t="e">
        <f t="shared" si="3"/>
        <v>#DIV/0!</v>
      </c>
    </row>
    <row r="11" spans="1:30" x14ac:dyDescent="0.2">
      <c r="A11" t="s">
        <v>9</v>
      </c>
      <c r="X11">
        <v>889</v>
      </c>
      <c r="Y11">
        <v>950</v>
      </c>
    </row>
    <row r="12" spans="1:30" s="2" customFormat="1" x14ac:dyDescent="0.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X12" s="2">
        <v>177</v>
      </c>
      <c r="Y12" s="2">
        <v>177</v>
      </c>
    </row>
    <row r="13" spans="1:30" s="2" customFormat="1" x14ac:dyDescent="0.2">
      <c r="A13" s="2" t="s">
        <v>31</v>
      </c>
      <c r="R13" s="2">
        <f>R9-R11-R12-R14</f>
        <v>0</v>
      </c>
      <c r="S13" s="2">
        <f t="shared" ref="S13:AD13" si="4">S9-S11-S12-S14</f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240</v>
      </c>
      <c r="Y13" s="2">
        <f t="shared" si="4"/>
        <v>-64</v>
      </c>
      <c r="Z13" s="2">
        <f t="shared" si="4"/>
        <v>0</v>
      </c>
      <c r="AA13" s="2">
        <f t="shared" si="4"/>
        <v>0</v>
      </c>
      <c r="AB13" s="2">
        <f t="shared" si="4"/>
        <v>0</v>
      </c>
      <c r="AC13" s="2">
        <f t="shared" si="4"/>
        <v>0</v>
      </c>
      <c r="AD13" s="2">
        <f t="shared" si="4"/>
        <v>0</v>
      </c>
    </row>
    <row r="14" spans="1:30" x14ac:dyDescent="0.2">
      <c r="A14" s="1" t="s">
        <v>20</v>
      </c>
      <c r="R14">
        <f>R9-R11-R19</f>
        <v>0</v>
      </c>
      <c r="S14">
        <f>S9-S11-S19</f>
        <v>0</v>
      </c>
      <c r="T14">
        <f>T9-T11-T19</f>
        <v>0</v>
      </c>
      <c r="U14">
        <f>U9-U11-U19</f>
        <v>0</v>
      </c>
      <c r="V14">
        <f>V9-V11-V19</f>
        <v>0</v>
      </c>
      <c r="W14">
        <f>W9-W11-W19</f>
        <v>2614</v>
      </c>
      <c r="X14">
        <v>307</v>
      </c>
      <c r="Y14">
        <v>268</v>
      </c>
      <c r="Z14">
        <f>Z9-Z11-Z19</f>
        <v>0</v>
      </c>
      <c r="AA14">
        <f>AA9-AA11-AA19</f>
        <v>0</v>
      </c>
      <c r="AB14">
        <f>AB9-AB11-AB19</f>
        <v>0</v>
      </c>
      <c r="AC14">
        <f>AC9-AC11-AC19</f>
        <v>0</v>
      </c>
      <c r="AD14">
        <f>AD9-AD11-AD19</f>
        <v>0</v>
      </c>
    </row>
    <row r="15" spans="1:30" x14ac:dyDescent="0.2">
      <c r="A15" s="2" t="s">
        <v>15</v>
      </c>
      <c r="R15" s="3" t="e">
        <f>R14/R6</f>
        <v>#DIV/0!</v>
      </c>
      <c r="S15" s="3" t="e">
        <f t="shared" ref="S15:AD15" si="5">S14/S6</f>
        <v>#DIV/0!</v>
      </c>
      <c r="T15" s="3" t="e">
        <f t="shared" si="5"/>
        <v>#DIV/0!</v>
      </c>
      <c r="U15" s="3" t="e">
        <f t="shared" si="5"/>
        <v>#DIV/0!</v>
      </c>
      <c r="V15" s="3" t="e">
        <f t="shared" si="5"/>
        <v>#DIV/0!</v>
      </c>
      <c r="W15" s="3">
        <f t="shared" si="5"/>
        <v>1</v>
      </c>
      <c r="X15" s="3">
        <f t="shared" si="5"/>
        <v>0.10431532449881074</v>
      </c>
      <c r="Y15" s="3">
        <f t="shared" si="5"/>
        <v>0.10383572258814414</v>
      </c>
      <c r="Z15" s="3" t="e">
        <f t="shared" si="5"/>
        <v>#DIV/0!</v>
      </c>
      <c r="AA15" s="3" t="e">
        <f t="shared" si="5"/>
        <v>#DIV/0!</v>
      </c>
      <c r="AB15" s="3" t="e">
        <f t="shared" si="5"/>
        <v>#DIV/0!</v>
      </c>
      <c r="AC15" s="3" t="e">
        <f t="shared" si="5"/>
        <v>#DIV/0!</v>
      </c>
      <c r="AD15" s="3" t="e">
        <f t="shared" si="5"/>
        <v>#DIV/0!</v>
      </c>
    </row>
    <row r="16" spans="1:30" x14ac:dyDescent="0.2">
      <c r="A16" s="2" t="s">
        <v>16</v>
      </c>
      <c r="X16">
        <v>0</v>
      </c>
      <c r="Y16">
        <v>0</v>
      </c>
    </row>
    <row r="17" spans="1:30" x14ac:dyDescent="0.2">
      <c r="A17" s="2" t="s">
        <v>5</v>
      </c>
      <c r="X17">
        <v>0</v>
      </c>
      <c r="Y17">
        <v>0</v>
      </c>
    </row>
    <row r="18" spans="1:30" x14ac:dyDescent="0.2">
      <c r="A18" s="2" t="s">
        <v>17</v>
      </c>
      <c r="X18">
        <v>0</v>
      </c>
      <c r="Y18">
        <v>0</v>
      </c>
    </row>
    <row r="19" spans="1:30" x14ac:dyDescent="0.2">
      <c r="A19" s="1" t="s">
        <v>20</v>
      </c>
      <c r="X19">
        <v>307</v>
      </c>
      <c r="Y19">
        <v>268</v>
      </c>
    </row>
    <row r="20" spans="1:30" x14ac:dyDescent="0.2">
      <c r="A20" s="2" t="s">
        <v>6</v>
      </c>
      <c r="X20">
        <v>160</v>
      </c>
      <c r="Y20">
        <v>163</v>
      </c>
    </row>
    <row r="21" spans="1:30" x14ac:dyDescent="0.2">
      <c r="A21" s="2" t="s">
        <v>23</v>
      </c>
      <c r="X21">
        <v>35</v>
      </c>
      <c r="Y21">
        <v>34</v>
      </c>
    </row>
    <row r="22" spans="1:30" x14ac:dyDescent="0.2">
      <c r="A22" s="1" t="s">
        <v>24</v>
      </c>
      <c r="R22">
        <f>R19-R20-R21</f>
        <v>0</v>
      </c>
      <c r="S22">
        <f t="shared" ref="S22:AD22" si="6">S19-S20-S21</f>
        <v>0</v>
      </c>
      <c r="T22">
        <f t="shared" si="6"/>
        <v>0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112</v>
      </c>
      <c r="Y22">
        <f t="shared" si="6"/>
        <v>71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</row>
    <row r="23" spans="1:30" x14ac:dyDescent="0.2">
      <c r="A23" s="2" t="s">
        <v>25</v>
      </c>
      <c r="X23">
        <v>128</v>
      </c>
      <c r="Y23">
        <v>134</v>
      </c>
    </row>
    <row r="24" spans="1:30" x14ac:dyDescent="0.2">
      <c r="A24" s="2" t="s">
        <v>26</v>
      </c>
      <c r="S24">
        <f>S23-R23</f>
        <v>0</v>
      </c>
      <c r="T24">
        <f t="shared" ref="T24:AD24" si="7">T23-S23</f>
        <v>0</v>
      </c>
      <c r="U24">
        <f t="shared" si="7"/>
        <v>0</v>
      </c>
      <c r="V24">
        <f t="shared" si="7"/>
        <v>0</v>
      </c>
      <c r="W24">
        <f t="shared" si="7"/>
        <v>0</v>
      </c>
      <c r="X24">
        <f t="shared" si="7"/>
        <v>128</v>
      </c>
      <c r="Y24">
        <f t="shared" si="7"/>
        <v>6</v>
      </c>
      <c r="Z24">
        <f t="shared" si="7"/>
        <v>-134</v>
      </c>
      <c r="AA24">
        <f t="shared" si="7"/>
        <v>0</v>
      </c>
      <c r="AB24">
        <f t="shared" si="7"/>
        <v>0</v>
      </c>
      <c r="AC24">
        <f t="shared" si="7"/>
        <v>0</v>
      </c>
      <c r="AD24">
        <f t="shared" si="7"/>
        <v>0</v>
      </c>
    </row>
    <row r="25" spans="1:30" x14ac:dyDescent="0.2">
      <c r="A25" s="2" t="s">
        <v>37</v>
      </c>
    </row>
    <row r="26" spans="1:30" x14ac:dyDescent="0.2">
      <c r="A26" s="2"/>
    </row>
    <row r="27" spans="1:30" x14ac:dyDescent="0.2">
      <c r="A27" s="1" t="s">
        <v>12</v>
      </c>
    </row>
    <row r="28" spans="1:30" x14ac:dyDescent="0.2">
      <c r="A28" s="2" t="s">
        <v>13</v>
      </c>
    </row>
    <row r="29" spans="1:30" x14ac:dyDescent="0.2">
      <c r="A29" s="2" t="s">
        <v>11</v>
      </c>
    </row>
    <row r="30" spans="1:30" x14ac:dyDescent="0.2">
      <c r="A30" t="s">
        <v>2</v>
      </c>
      <c r="X30">
        <v>3686</v>
      </c>
      <c r="Y30">
        <v>2965</v>
      </c>
    </row>
    <row r="31" spans="1:30" x14ac:dyDescent="0.2">
      <c r="A31" t="s">
        <v>3</v>
      </c>
    </row>
    <row r="32" spans="1:30" x14ac:dyDescent="0.2">
      <c r="A32" t="s">
        <v>4</v>
      </c>
      <c r="X32">
        <v>2751</v>
      </c>
      <c r="Y32">
        <v>2045</v>
      </c>
    </row>
    <row r="33" spans="1:30" x14ac:dyDescent="0.2">
      <c r="A33" t="s">
        <v>7</v>
      </c>
      <c r="R33">
        <f>R30+R31-R32</f>
        <v>0</v>
      </c>
      <c r="S33">
        <f t="shared" ref="S33" si="8">S30+S31-S32</f>
        <v>0</v>
      </c>
      <c r="T33">
        <f t="shared" ref="T33" si="9">T30+T31-T32</f>
        <v>0</v>
      </c>
      <c r="U33">
        <f t="shared" ref="U33" si="10">U30+U31-U32</f>
        <v>0</v>
      </c>
      <c r="V33">
        <f t="shared" ref="V33" si="11">V30+V31-V32</f>
        <v>0</v>
      </c>
      <c r="W33">
        <f t="shared" ref="W33" si="12">W30+W31-W32</f>
        <v>0</v>
      </c>
      <c r="X33">
        <f t="shared" ref="X33" si="13">X30+X31-X32</f>
        <v>935</v>
      </c>
      <c r="Y33">
        <f t="shared" ref="Y33" si="14">Y30+Y31-Y32</f>
        <v>920</v>
      </c>
      <c r="Z33">
        <f t="shared" ref="Z33" si="15">Z30+Z31-Z32</f>
        <v>0</v>
      </c>
      <c r="AA33">
        <f t="shared" ref="AA33" si="16">AA30+AA31-AA32</f>
        <v>0</v>
      </c>
      <c r="AB33">
        <f t="shared" ref="AB33" si="17">AB30+AB31-AB32</f>
        <v>0</v>
      </c>
      <c r="AC33">
        <f t="shared" ref="AC33" si="18">AC30+AC31-AC32</f>
        <v>0</v>
      </c>
      <c r="AD33">
        <f t="shared" ref="AD33" si="19">AD30+AD31-AD32</f>
        <v>0</v>
      </c>
    </row>
    <row r="34" spans="1:30" x14ac:dyDescent="0.2">
      <c r="A34" t="s">
        <v>8</v>
      </c>
      <c r="R34" s="3" t="e">
        <f>R33/R30</f>
        <v>#DIV/0!</v>
      </c>
      <c r="S34" s="3" t="e">
        <f t="shared" ref="S34" si="20">S33/S30</f>
        <v>#DIV/0!</v>
      </c>
      <c r="T34" s="3" t="e">
        <f t="shared" ref="T34" si="21">T33/T30</f>
        <v>#DIV/0!</v>
      </c>
      <c r="U34" s="3" t="e">
        <f t="shared" ref="U34" si="22">U33/U30</f>
        <v>#DIV/0!</v>
      </c>
      <c r="V34" s="3" t="e">
        <f t="shared" ref="V34" si="23">V33/V30</f>
        <v>#DIV/0!</v>
      </c>
      <c r="W34" s="3" t="e">
        <f t="shared" ref="W34" si="24">W33/W30</f>
        <v>#DIV/0!</v>
      </c>
      <c r="X34" s="3">
        <f t="shared" ref="X34" si="25">X33/X30</f>
        <v>0.25366250678241997</v>
      </c>
      <c r="Y34" s="3">
        <f t="shared" ref="Y34" si="26">Y33/Y30</f>
        <v>0.3102866779089376</v>
      </c>
      <c r="Z34" s="3" t="e">
        <f t="shared" ref="Z34" si="27">Z33/Z30</f>
        <v>#DIV/0!</v>
      </c>
      <c r="AA34" s="3" t="e">
        <f t="shared" ref="AA34" si="28">AA33/AA30</f>
        <v>#DIV/0!</v>
      </c>
      <c r="AB34" s="3" t="e">
        <f t="shared" ref="AB34" si="29">AB33/AB30</f>
        <v>#DIV/0!</v>
      </c>
      <c r="AC34" s="3" t="e">
        <f t="shared" ref="AC34" si="30">AC33/AC30</f>
        <v>#DIV/0!</v>
      </c>
      <c r="AD34" s="3" t="e">
        <f t="shared" ref="AD34" si="31">AD33/AD30</f>
        <v>#DIV/0!</v>
      </c>
    </row>
    <row r="35" spans="1:30" x14ac:dyDescent="0.2">
      <c r="A35" t="s">
        <v>9</v>
      </c>
      <c r="X35">
        <v>611</v>
      </c>
      <c r="Y35">
        <v>623</v>
      </c>
    </row>
    <row r="36" spans="1:30" s="2" customFormat="1" x14ac:dyDescent="0.2">
      <c r="A36" s="2" t="s">
        <v>22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X36" s="2">
        <v>116</v>
      </c>
      <c r="Y36" s="2">
        <v>116</v>
      </c>
    </row>
    <row r="37" spans="1:30" s="2" customFormat="1" x14ac:dyDescent="0.2">
      <c r="A37" s="2" t="s">
        <v>31</v>
      </c>
      <c r="R37" s="2">
        <f>R33-R35-R36-R38</f>
        <v>0</v>
      </c>
      <c r="S37" s="2">
        <f t="shared" ref="S37:AD37" si="32">S33-S35-S36-S38</f>
        <v>0</v>
      </c>
      <c r="T37" s="2">
        <f t="shared" si="32"/>
        <v>0</v>
      </c>
      <c r="U37" s="2">
        <f t="shared" si="32"/>
        <v>0</v>
      </c>
      <c r="V37" s="2">
        <f t="shared" si="32"/>
        <v>0</v>
      </c>
      <c r="W37" s="2">
        <f t="shared" si="32"/>
        <v>0</v>
      </c>
      <c r="X37" s="2">
        <f t="shared" si="32"/>
        <v>-29</v>
      </c>
      <c r="Y37" s="2">
        <f t="shared" si="32"/>
        <v>-34</v>
      </c>
      <c r="Z37" s="2">
        <f t="shared" si="32"/>
        <v>0</v>
      </c>
      <c r="AA37" s="2">
        <f t="shared" si="32"/>
        <v>0</v>
      </c>
      <c r="AB37" s="2">
        <f t="shared" si="32"/>
        <v>0</v>
      </c>
      <c r="AC37" s="2">
        <f t="shared" si="32"/>
        <v>0</v>
      </c>
      <c r="AD37" s="2">
        <f t="shared" si="32"/>
        <v>0</v>
      </c>
    </row>
    <row r="38" spans="1:30" s="1" customFormat="1" x14ac:dyDescent="0.2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/>
      <c r="S38"/>
      <c r="T38"/>
      <c r="U38"/>
      <c r="V38"/>
      <c r="W38"/>
      <c r="X38">
        <v>237</v>
      </c>
      <c r="Y38">
        <v>215</v>
      </c>
      <c r="Z38"/>
      <c r="AA38"/>
      <c r="AB38"/>
      <c r="AC38"/>
      <c r="AD38"/>
    </row>
    <row r="39" spans="1:30" x14ac:dyDescent="0.2">
      <c r="A39" s="2" t="s">
        <v>15</v>
      </c>
      <c r="R39" s="3" t="e">
        <f>R38/R30</f>
        <v>#DIV/0!</v>
      </c>
      <c r="S39" s="3" t="e">
        <f>S38/S30</f>
        <v>#DIV/0!</v>
      </c>
      <c r="T39" s="3" t="e">
        <f>T38/T30</f>
        <v>#DIV/0!</v>
      </c>
      <c r="U39" s="3" t="e">
        <f>U38/U30</f>
        <v>#DIV/0!</v>
      </c>
      <c r="V39" s="3" t="e">
        <f>V38/V30</f>
        <v>#DIV/0!</v>
      </c>
      <c r="W39" s="3" t="e">
        <f>W38/W30</f>
        <v>#DIV/0!</v>
      </c>
      <c r="X39" s="3">
        <f>X38/X30</f>
        <v>6.4297341291372767E-2</v>
      </c>
      <c r="Y39" s="3">
        <f>Y38/Y30</f>
        <v>7.2512647554806076E-2</v>
      </c>
      <c r="Z39" s="3" t="e">
        <f>Z38/Z30</f>
        <v>#DIV/0!</v>
      </c>
      <c r="AA39" s="3" t="e">
        <f>AA38/AA30</f>
        <v>#DIV/0!</v>
      </c>
      <c r="AB39" s="3" t="e">
        <f>AB38/AB30</f>
        <v>#DIV/0!</v>
      </c>
      <c r="AC39" s="3" t="e">
        <f>AC38/AC30</f>
        <v>#DIV/0!</v>
      </c>
      <c r="AD39" s="3" t="e">
        <f>AD38/AD30</f>
        <v>#DIV/0!</v>
      </c>
    </row>
    <row r="40" spans="1:30" x14ac:dyDescent="0.2">
      <c r="A40" s="2" t="s">
        <v>16</v>
      </c>
      <c r="X40">
        <v>-2</v>
      </c>
      <c r="Y40">
        <v>-4</v>
      </c>
    </row>
    <row r="41" spans="1:30" x14ac:dyDescent="0.2">
      <c r="A41" s="2" t="s">
        <v>5</v>
      </c>
    </row>
    <row r="42" spans="1:30" x14ac:dyDescent="0.2">
      <c r="A42" s="2" t="s">
        <v>17</v>
      </c>
      <c r="X42">
        <v>19</v>
      </c>
      <c r="Y42">
        <v>23</v>
      </c>
    </row>
    <row r="43" spans="1:30" x14ac:dyDescent="0.2">
      <c r="A43" s="1" t="s">
        <v>21</v>
      </c>
      <c r="R43">
        <f>R38+R40+R42</f>
        <v>0</v>
      </c>
      <c r="S43">
        <f t="shared" ref="S43:AD43" si="33">S38+S40+S42</f>
        <v>0</v>
      </c>
      <c r="T43">
        <f t="shared" si="33"/>
        <v>0</v>
      </c>
      <c r="U43">
        <f t="shared" si="33"/>
        <v>0</v>
      </c>
      <c r="V43">
        <f t="shared" si="33"/>
        <v>0</v>
      </c>
      <c r="W43">
        <f t="shared" si="33"/>
        <v>0</v>
      </c>
      <c r="X43">
        <f t="shared" si="33"/>
        <v>254</v>
      </c>
      <c r="Y43">
        <f t="shared" si="33"/>
        <v>234</v>
      </c>
      <c r="Z43">
        <f t="shared" si="33"/>
        <v>0</v>
      </c>
      <c r="AA43">
        <f t="shared" si="33"/>
        <v>0</v>
      </c>
      <c r="AB43">
        <f t="shared" si="33"/>
        <v>0</v>
      </c>
      <c r="AC43">
        <f t="shared" si="33"/>
        <v>0</v>
      </c>
      <c r="AD43">
        <f t="shared" si="33"/>
        <v>0</v>
      </c>
    </row>
    <row r="44" spans="1:30" x14ac:dyDescent="0.2">
      <c r="A44" s="2" t="s">
        <v>6</v>
      </c>
      <c r="X44">
        <v>28</v>
      </c>
      <c r="Y44">
        <v>37</v>
      </c>
    </row>
    <row r="45" spans="1:30" x14ac:dyDescent="0.2">
      <c r="A45" s="2" t="s">
        <v>23</v>
      </c>
      <c r="X45">
        <v>50</v>
      </c>
      <c r="Y45">
        <v>25</v>
      </c>
    </row>
    <row r="46" spans="1:30" x14ac:dyDescent="0.2">
      <c r="A46" s="2" t="s">
        <v>41</v>
      </c>
      <c r="X46">
        <v>-1</v>
      </c>
    </row>
    <row r="47" spans="1:30" x14ac:dyDescent="0.2">
      <c r="A47" s="1" t="s">
        <v>24</v>
      </c>
      <c r="R47">
        <f>R43-R44-R45+R46</f>
        <v>0</v>
      </c>
      <c r="S47">
        <f t="shared" ref="S47:AD47" si="34">S43-S44-S45+S46</f>
        <v>0</v>
      </c>
      <c r="T47">
        <f t="shared" si="34"/>
        <v>0</v>
      </c>
      <c r="U47">
        <f t="shared" si="34"/>
        <v>0</v>
      </c>
      <c r="V47">
        <f t="shared" si="34"/>
        <v>0</v>
      </c>
      <c r="W47">
        <f t="shared" si="34"/>
        <v>0</v>
      </c>
      <c r="X47">
        <f t="shared" si="34"/>
        <v>175</v>
      </c>
      <c r="Y47">
        <f t="shared" si="34"/>
        <v>172</v>
      </c>
      <c r="Z47">
        <f t="shared" si="34"/>
        <v>0</v>
      </c>
      <c r="AA47">
        <f t="shared" si="34"/>
        <v>0</v>
      </c>
      <c r="AB47">
        <f t="shared" si="34"/>
        <v>0</v>
      </c>
      <c r="AC47">
        <f t="shared" si="34"/>
        <v>0</v>
      </c>
      <c r="AD47">
        <f t="shared" si="34"/>
        <v>0</v>
      </c>
    </row>
    <row r="48" spans="1:30" x14ac:dyDescent="0.2">
      <c r="A48" s="2" t="s">
        <v>25</v>
      </c>
      <c r="X48">
        <v>107</v>
      </c>
      <c r="Y48">
        <v>129</v>
      </c>
    </row>
    <row r="49" spans="1:30" x14ac:dyDescent="0.2">
      <c r="A49" s="2" t="s">
        <v>26</v>
      </c>
    </row>
    <row r="50" spans="1:30" x14ac:dyDescent="0.2">
      <c r="A50" s="2" t="s">
        <v>37</v>
      </c>
    </row>
    <row r="52" spans="1:30" x14ac:dyDescent="0.2">
      <c r="A52" s="1" t="s">
        <v>14</v>
      </c>
    </row>
    <row r="53" spans="1:30" x14ac:dyDescent="0.2">
      <c r="A53" t="s">
        <v>2</v>
      </c>
      <c r="X53">
        <v>1957</v>
      </c>
      <c r="Y53">
        <v>1596</v>
      </c>
    </row>
    <row r="54" spans="1:30" x14ac:dyDescent="0.2">
      <c r="A54" t="s">
        <v>3</v>
      </c>
      <c r="X54">
        <v>369</v>
      </c>
      <c r="Y54">
        <v>251</v>
      </c>
    </row>
    <row r="55" spans="1:30" x14ac:dyDescent="0.2">
      <c r="A55" t="s">
        <v>4</v>
      </c>
      <c r="X55">
        <v>1876</v>
      </c>
      <c r="Y55">
        <v>1360</v>
      </c>
    </row>
    <row r="56" spans="1:30" x14ac:dyDescent="0.2">
      <c r="A56" t="s">
        <v>7</v>
      </c>
      <c r="R56">
        <f>R53+R54-R55</f>
        <v>0</v>
      </c>
      <c r="S56">
        <f t="shared" ref="S56" si="35">S53+S54-S55</f>
        <v>0</v>
      </c>
      <c r="T56">
        <f t="shared" ref="T56" si="36">T53+T54-T55</f>
        <v>0</v>
      </c>
      <c r="U56">
        <f t="shared" ref="U56" si="37">U53+U54-U55</f>
        <v>0</v>
      </c>
      <c r="V56">
        <f t="shared" ref="V56" si="38">V53+V54-V55</f>
        <v>0</v>
      </c>
      <c r="W56">
        <f t="shared" ref="W56" si="39">W53+W54-W55</f>
        <v>0</v>
      </c>
      <c r="X56">
        <f t="shared" ref="X56" si="40">X53+X54-X55</f>
        <v>450</v>
      </c>
      <c r="Y56">
        <f t="shared" ref="Y56" si="41">Y53+Y54-Y55</f>
        <v>487</v>
      </c>
      <c r="Z56">
        <f t="shared" ref="Z56" si="42">Z53+Z54-Z55</f>
        <v>0</v>
      </c>
      <c r="AA56">
        <f t="shared" ref="AA56" si="43">AA53+AA54-AA55</f>
        <v>0</v>
      </c>
      <c r="AB56">
        <f t="shared" ref="AB56" si="44">AB53+AB54-AB55</f>
        <v>0</v>
      </c>
      <c r="AC56">
        <f t="shared" ref="AC56" si="45">AC53+AC54-AC55</f>
        <v>0</v>
      </c>
      <c r="AD56">
        <f t="shared" ref="AD56" si="46">AD53+AD54-AD55</f>
        <v>0</v>
      </c>
    </row>
    <row r="57" spans="1:30" x14ac:dyDescent="0.2">
      <c r="A57" t="s">
        <v>8</v>
      </c>
      <c r="R57" s="3" t="e">
        <f>R56/R53</f>
        <v>#DIV/0!</v>
      </c>
      <c r="S57" s="3" t="e">
        <f t="shared" ref="S57" si="47">S56/S53</f>
        <v>#DIV/0!</v>
      </c>
      <c r="T57" s="3" t="e">
        <f t="shared" ref="T57" si="48">T56/T53</f>
        <v>#DIV/0!</v>
      </c>
      <c r="U57" s="3" t="e">
        <f t="shared" ref="U57" si="49">U56/U53</f>
        <v>#DIV/0!</v>
      </c>
      <c r="V57" s="3" t="e">
        <f t="shared" ref="V57" si="50">V56/V53</f>
        <v>#DIV/0!</v>
      </c>
      <c r="W57" s="3" t="e">
        <f t="shared" ref="W57" si="51">W56/W53</f>
        <v>#DIV/0!</v>
      </c>
      <c r="X57" s="3">
        <f t="shared" ref="X57" si="52">X56/X53</f>
        <v>0.22994379151762903</v>
      </c>
      <c r="Y57" s="3">
        <f t="shared" ref="Y57" si="53">Y56/Y53</f>
        <v>0.30513784461152882</v>
      </c>
      <c r="Z57" s="3" t="e">
        <f t="shared" ref="Z57" si="54">Z56/Z53</f>
        <v>#DIV/0!</v>
      </c>
      <c r="AA57" s="3" t="e">
        <f t="shared" ref="AA57" si="55">AA56/AA53</f>
        <v>#DIV/0!</v>
      </c>
      <c r="AB57" s="3" t="e">
        <f t="shared" ref="AB57" si="56">AB56/AB53</f>
        <v>#DIV/0!</v>
      </c>
      <c r="AC57" s="3" t="e">
        <f t="shared" ref="AC57" si="57">AC56/AC53</f>
        <v>#DIV/0!</v>
      </c>
      <c r="AD57" s="3" t="e">
        <f t="shared" ref="AD57" si="58">AD56/AD53</f>
        <v>#DIV/0!</v>
      </c>
    </row>
    <row r="58" spans="1:30" x14ac:dyDescent="0.2">
      <c r="A58" t="s">
        <v>9</v>
      </c>
      <c r="X58">
        <v>129</v>
      </c>
      <c r="Y58">
        <v>133</v>
      </c>
    </row>
    <row r="59" spans="1:30" x14ac:dyDescent="0.2">
      <c r="A59" s="2" t="s">
        <v>22</v>
      </c>
      <c r="X59">
        <v>79</v>
      </c>
      <c r="Y59">
        <v>86</v>
      </c>
    </row>
    <row r="60" spans="1:30" s="2" customFormat="1" x14ac:dyDescent="0.2">
      <c r="A60" s="2" t="s">
        <v>31</v>
      </c>
      <c r="R60" s="2">
        <f>R56-R58-R59-R61</f>
        <v>0</v>
      </c>
      <c r="S60" s="2">
        <f t="shared" ref="S60:AD60" si="59">S56-S58-S59-S61</f>
        <v>0</v>
      </c>
      <c r="T60" s="2">
        <f t="shared" si="59"/>
        <v>0</v>
      </c>
      <c r="U60" s="2">
        <f t="shared" si="59"/>
        <v>0</v>
      </c>
      <c r="V60" s="2">
        <f t="shared" si="59"/>
        <v>0</v>
      </c>
      <c r="W60" s="2">
        <f t="shared" si="59"/>
        <v>0</v>
      </c>
      <c r="X60" s="2">
        <f t="shared" si="59"/>
        <v>-4</v>
      </c>
      <c r="Y60" s="2">
        <f t="shared" si="59"/>
        <v>-17</v>
      </c>
      <c r="Z60" s="2">
        <f t="shared" si="59"/>
        <v>0</v>
      </c>
      <c r="AA60" s="2">
        <f t="shared" si="59"/>
        <v>0</v>
      </c>
      <c r="AB60" s="2">
        <f t="shared" si="59"/>
        <v>0</v>
      </c>
      <c r="AC60" s="2">
        <f t="shared" si="59"/>
        <v>0</v>
      </c>
      <c r="AD60" s="2">
        <f t="shared" si="59"/>
        <v>0</v>
      </c>
    </row>
    <row r="61" spans="1:30" x14ac:dyDescent="0.2">
      <c r="A61" s="1" t="s">
        <v>20</v>
      </c>
      <c r="X61">
        <v>246</v>
      </c>
      <c r="Y61">
        <v>285</v>
      </c>
    </row>
    <row r="62" spans="1:30" x14ac:dyDescent="0.2">
      <c r="A62" s="2" t="s">
        <v>16</v>
      </c>
      <c r="X62">
        <v>23</v>
      </c>
      <c r="Y62">
        <v>6</v>
      </c>
    </row>
    <row r="63" spans="1:30" x14ac:dyDescent="0.2">
      <c r="A63" s="2" t="s">
        <v>5</v>
      </c>
      <c r="X63">
        <v>0</v>
      </c>
      <c r="Y63">
        <v>0</v>
      </c>
    </row>
    <row r="64" spans="1:30" x14ac:dyDescent="0.2">
      <c r="A64" s="2" t="s">
        <v>17</v>
      </c>
      <c r="X64">
        <v>0</v>
      </c>
      <c r="Y64">
        <v>0</v>
      </c>
    </row>
    <row r="65" spans="1:30" x14ac:dyDescent="0.2">
      <c r="A65" s="1" t="s">
        <v>21</v>
      </c>
      <c r="R65">
        <f>R61+R62+R63+R64</f>
        <v>0</v>
      </c>
      <c r="S65">
        <f t="shared" ref="S65:AD65" si="60">S61+S62+S63+S64</f>
        <v>0</v>
      </c>
      <c r="T65">
        <f t="shared" si="60"/>
        <v>0</v>
      </c>
      <c r="U65">
        <f t="shared" si="60"/>
        <v>0</v>
      </c>
      <c r="V65">
        <f t="shared" si="60"/>
        <v>0</v>
      </c>
      <c r="W65">
        <f t="shared" si="60"/>
        <v>0</v>
      </c>
      <c r="X65">
        <f t="shared" si="60"/>
        <v>269</v>
      </c>
      <c r="Y65">
        <f t="shared" si="60"/>
        <v>291</v>
      </c>
      <c r="Z65">
        <f t="shared" si="60"/>
        <v>0</v>
      </c>
      <c r="AA65">
        <f t="shared" si="60"/>
        <v>0</v>
      </c>
      <c r="AB65">
        <f t="shared" si="60"/>
        <v>0</v>
      </c>
      <c r="AC65">
        <f t="shared" si="60"/>
        <v>0</v>
      </c>
      <c r="AD65">
        <f t="shared" si="60"/>
        <v>0</v>
      </c>
    </row>
    <row r="66" spans="1:30" x14ac:dyDescent="0.2">
      <c r="A66" s="2" t="s">
        <v>6</v>
      </c>
      <c r="X66">
        <v>41</v>
      </c>
      <c r="Y66">
        <v>45</v>
      </c>
    </row>
    <row r="67" spans="1:30" x14ac:dyDescent="0.2">
      <c r="A67" s="2" t="s">
        <v>23</v>
      </c>
      <c r="X67">
        <v>65</v>
      </c>
      <c r="Y67">
        <v>53</v>
      </c>
    </row>
    <row r="68" spans="1:30" x14ac:dyDescent="0.2">
      <c r="A68" s="1" t="s">
        <v>24</v>
      </c>
      <c r="R68">
        <f>R65-R66-R67</f>
        <v>0</v>
      </c>
      <c r="S68">
        <f t="shared" ref="S68:AD68" si="61">S65-S66-S67</f>
        <v>0</v>
      </c>
      <c r="T68">
        <f t="shared" si="61"/>
        <v>0</v>
      </c>
      <c r="U68">
        <f t="shared" si="61"/>
        <v>0</v>
      </c>
      <c r="V68">
        <f t="shared" si="61"/>
        <v>0</v>
      </c>
      <c r="W68">
        <f t="shared" si="61"/>
        <v>0</v>
      </c>
      <c r="X68">
        <f t="shared" si="61"/>
        <v>163</v>
      </c>
      <c r="Y68">
        <f t="shared" si="61"/>
        <v>193</v>
      </c>
      <c r="Z68">
        <f t="shared" si="61"/>
        <v>0</v>
      </c>
      <c r="AA68">
        <f t="shared" si="61"/>
        <v>0</v>
      </c>
      <c r="AB68">
        <f t="shared" si="61"/>
        <v>0</v>
      </c>
      <c r="AC68">
        <f t="shared" si="61"/>
        <v>0</v>
      </c>
      <c r="AD68">
        <f t="shared" si="61"/>
        <v>0</v>
      </c>
    </row>
    <row r="69" spans="1:30" x14ac:dyDescent="0.2">
      <c r="A69" s="2" t="s">
        <v>25</v>
      </c>
      <c r="X69">
        <v>38</v>
      </c>
      <c r="Y69">
        <v>130</v>
      </c>
    </row>
    <row r="70" spans="1:30" x14ac:dyDescent="0.2">
      <c r="A70" s="2" t="s">
        <v>26</v>
      </c>
    </row>
    <row r="71" spans="1:30" x14ac:dyDescent="0.2">
      <c r="A71" s="2" t="s">
        <v>37</v>
      </c>
    </row>
    <row r="73" spans="1:30" x14ac:dyDescent="0.2">
      <c r="A73" s="1" t="s">
        <v>18</v>
      </c>
    </row>
    <row r="74" spans="1:30" x14ac:dyDescent="0.2">
      <c r="A74" s="2" t="s">
        <v>35</v>
      </c>
    </row>
    <row r="75" spans="1:30" x14ac:dyDescent="0.2">
      <c r="A75" s="2" t="s">
        <v>32</v>
      </c>
      <c r="X75">
        <v>100</v>
      </c>
      <c r="Y75">
        <v>96</v>
      </c>
    </row>
    <row r="76" spans="1:30" x14ac:dyDescent="0.2">
      <c r="A76" s="2" t="s">
        <v>33</v>
      </c>
      <c r="X76">
        <v>363</v>
      </c>
      <c r="Y76">
        <v>375</v>
      </c>
    </row>
    <row r="77" spans="1:30" x14ac:dyDescent="0.2">
      <c r="A77" s="2" t="s">
        <v>34</v>
      </c>
      <c r="X77">
        <v>997</v>
      </c>
      <c r="Y77">
        <v>959</v>
      </c>
    </row>
    <row r="78" spans="1:30" x14ac:dyDescent="0.2">
      <c r="A78" s="2" t="s">
        <v>36</v>
      </c>
      <c r="X78" s="4">
        <v>-7.4999999999999997E-2</v>
      </c>
      <c r="Y78" s="4">
        <v>-0.11700000000000001</v>
      </c>
    </row>
    <row r="79" spans="1:30" x14ac:dyDescent="0.2">
      <c r="A79" t="s">
        <v>2</v>
      </c>
      <c r="X79">
        <v>1515</v>
      </c>
      <c r="Y79">
        <v>1780</v>
      </c>
    </row>
    <row r="80" spans="1:30" x14ac:dyDescent="0.2">
      <c r="A80" t="s">
        <v>3</v>
      </c>
      <c r="X80">
        <v>105</v>
      </c>
      <c r="Y80">
        <v>74</v>
      </c>
    </row>
    <row r="81" spans="1:30" x14ac:dyDescent="0.2">
      <c r="A81" t="s">
        <v>4</v>
      </c>
      <c r="X81">
        <v>798</v>
      </c>
      <c r="Y81">
        <v>953</v>
      </c>
    </row>
    <row r="82" spans="1:30" x14ac:dyDescent="0.2">
      <c r="A82" t="s">
        <v>7</v>
      </c>
      <c r="R82">
        <f>R79+R80-R81</f>
        <v>0</v>
      </c>
      <c r="S82">
        <f t="shared" ref="S82" si="62">S79+S80-S81</f>
        <v>0</v>
      </c>
      <c r="T82">
        <f t="shared" ref="T82" si="63">T79+T80-T81</f>
        <v>0</v>
      </c>
      <c r="U82">
        <f t="shared" ref="U82" si="64">U79+U80-U81</f>
        <v>0</v>
      </c>
      <c r="V82">
        <f t="shared" ref="V82" si="65">V79+V80-V81</f>
        <v>0</v>
      </c>
      <c r="W82">
        <f t="shared" ref="W82" si="66">W79+W80-W81</f>
        <v>0</v>
      </c>
      <c r="X82">
        <f t="shared" ref="X82" si="67">X79+X80-X81</f>
        <v>822</v>
      </c>
      <c r="Y82">
        <f t="shared" ref="Y82" si="68">Y79+Y80-Y81</f>
        <v>901</v>
      </c>
      <c r="Z82">
        <f t="shared" ref="Z82" si="69">Z79+Z80-Z81</f>
        <v>0</v>
      </c>
      <c r="AA82">
        <f t="shared" ref="AA82" si="70">AA79+AA80-AA81</f>
        <v>0</v>
      </c>
      <c r="AB82">
        <f t="shared" ref="AB82" si="71">AB79+AB80-AB81</f>
        <v>0</v>
      </c>
      <c r="AC82">
        <f t="shared" ref="AC82" si="72">AC79+AC80-AC81</f>
        <v>0</v>
      </c>
      <c r="AD82">
        <f t="shared" ref="AD82" si="73">AD79+AD80-AD81</f>
        <v>0</v>
      </c>
    </row>
    <row r="83" spans="1:30" x14ac:dyDescent="0.2">
      <c r="A83" t="s">
        <v>8</v>
      </c>
      <c r="R83" s="3" t="e">
        <f>R82/R79</f>
        <v>#DIV/0!</v>
      </c>
      <c r="S83" s="3" t="e">
        <f t="shared" ref="S83" si="74">S82/S79</f>
        <v>#DIV/0!</v>
      </c>
      <c r="T83" s="3" t="e">
        <f t="shared" ref="T83" si="75">T82/T79</f>
        <v>#DIV/0!</v>
      </c>
      <c r="U83" s="3" t="e">
        <f t="shared" ref="U83" si="76">U82/U79</f>
        <v>#DIV/0!</v>
      </c>
      <c r="V83" s="3" t="e">
        <f t="shared" ref="V83" si="77">V82/V79</f>
        <v>#DIV/0!</v>
      </c>
      <c r="W83" s="3" t="e">
        <f t="shared" ref="W83" si="78">W82/W79</f>
        <v>#DIV/0!</v>
      </c>
      <c r="X83" s="3">
        <f t="shared" ref="X83" si="79">X82/X79</f>
        <v>0.54257425742574261</v>
      </c>
      <c r="Y83" s="3">
        <f t="shared" ref="Y83" si="80">Y82/Y79</f>
        <v>0.50617977528089886</v>
      </c>
      <c r="Z83" s="3" t="e">
        <f t="shared" ref="Z83" si="81">Z82/Z79</f>
        <v>#DIV/0!</v>
      </c>
      <c r="AA83" s="3" t="e">
        <f t="shared" ref="AA83" si="82">AA82/AA79</f>
        <v>#DIV/0!</v>
      </c>
      <c r="AB83" s="3" t="e">
        <f t="shared" ref="AB83" si="83">AB82/AB79</f>
        <v>#DIV/0!</v>
      </c>
      <c r="AC83" s="3" t="e">
        <f t="shared" ref="AC83" si="84">AC82/AC79</f>
        <v>#DIV/0!</v>
      </c>
      <c r="AD83" s="3" t="e">
        <f t="shared" ref="AD83" si="85">AD82/AD79</f>
        <v>#DIV/0!</v>
      </c>
    </row>
    <row r="84" spans="1:30" x14ac:dyDescent="0.2">
      <c r="A84" t="s">
        <v>9</v>
      </c>
      <c r="X84">
        <v>332</v>
      </c>
      <c r="Y84">
        <v>368</v>
      </c>
    </row>
    <row r="85" spans="1:30" x14ac:dyDescent="0.2">
      <c r="A85" s="2" t="s">
        <v>22</v>
      </c>
      <c r="X85">
        <v>144</v>
      </c>
      <c r="Y85">
        <v>152</v>
      </c>
    </row>
    <row r="86" spans="1:30" s="2" customFormat="1" x14ac:dyDescent="0.2">
      <c r="A86" s="2" t="s">
        <v>31</v>
      </c>
      <c r="R86" s="2">
        <f>R82-R84-R85-R87</f>
        <v>0</v>
      </c>
      <c r="S86" s="2">
        <f t="shared" ref="S86:AD86" si="86">S82-S84-S85-S87</f>
        <v>0</v>
      </c>
      <c r="T86" s="2">
        <f t="shared" si="86"/>
        <v>0</v>
      </c>
      <c r="U86" s="2">
        <f t="shared" si="86"/>
        <v>0</v>
      </c>
      <c r="V86" s="2">
        <f t="shared" si="86"/>
        <v>0</v>
      </c>
      <c r="W86" s="2">
        <f t="shared" si="86"/>
        <v>0</v>
      </c>
      <c r="X86" s="2">
        <f t="shared" si="86"/>
        <v>10</v>
      </c>
      <c r="Y86" s="2">
        <f t="shared" si="86"/>
        <v>24</v>
      </c>
      <c r="Z86" s="2">
        <f t="shared" si="86"/>
        <v>0</v>
      </c>
      <c r="AA86" s="2">
        <f t="shared" si="86"/>
        <v>0</v>
      </c>
      <c r="AB86" s="2">
        <f t="shared" si="86"/>
        <v>0</v>
      </c>
      <c r="AC86" s="2">
        <f t="shared" si="86"/>
        <v>0</v>
      </c>
      <c r="AD86" s="2">
        <f t="shared" si="86"/>
        <v>0</v>
      </c>
    </row>
    <row r="87" spans="1:30" x14ac:dyDescent="0.2">
      <c r="A87" s="1" t="s">
        <v>20</v>
      </c>
      <c r="X87">
        <v>336</v>
      </c>
      <c r="Y87">
        <v>357</v>
      </c>
    </row>
    <row r="88" spans="1:30" x14ac:dyDescent="0.2">
      <c r="A88" s="2" t="s">
        <v>15</v>
      </c>
      <c r="R88" t="e">
        <f>R87/R79</f>
        <v>#DIV/0!</v>
      </c>
      <c r="S88" t="e">
        <f t="shared" ref="S88:AD88" si="87">S87/S79</f>
        <v>#DIV/0!</v>
      </c>
      <c r="T88" t="e">
        <f t="shared" si="87"/>
        <v>#DIV/0!</v>
      </c>
      <c r="U88" t="e">
        <f t="shared" si="87"/>
        <v>#DIV/0!</v>
      </c>
      <c r="V88" t="e">
        <f t="shared" si="87"/>
        <v>#DIV/0!</v>
      </c>
      <c r="W88" t="e">
        <f t="shared" si="87"/>
        <v>#DIV/0!</v>
      </c>
      <c r="X88">
        <f t="shared" si="87"/>
        <v>0.22178217821782178</v>
      </c>
      <c r="Y88">
        <f t="shared" si="87"/>
        <v>0.200561797752809</v>
      </c>
      <c r="Z88" t="e">
        <f t="shared" si="87"/>
        <v>#DIV/0!</v>
      </c>
      <c r="AA88" t="e">
        <f t="shared" si="87"/>
        <v>#DIV/0!</v>
      </c>
      <c r="AB88" t="e">
        <f t="shared" si="87"/>
        <v>#DIV/0!</v>
      </c>
      <c r="AC88" t="e">
        <f t="shared" si="87"/>
        <v>#DIV/0!</v>
      </c>
      <c r="AD88" t="e">
        <f t="shared" si="87"/>
        <v>#DIV/0!</v>
      </c>
    </row>
    <row r="89" spans="1:30" x14ac:dyDescent="0.2">
      <c r="A89" s="2" t="s">
        <v>16</v>
      </c>
      <c r="X89">
        <v>23</v>
      </c>
      <c r="Y89">
        <v>0</v>
      </c>
    </row>
    <row r="90" spans="1:30" x14ac:dyDescent="0.2">
      <c r="A90" s="2" t="s">
        <v>5</v>
      </c>
      <c r="X90">
        <v>0</v>
      </c>
      <c r="Y90">
        <v>0</v>
      </c>
    </row>
    <row r="91" spans="1:30" x14ac:dyDescent="0.2">
      <c r="A91" s="2" t="s">
        <v>17</v>
      </c>
      <c r="X91">
        <v>0</v>
      </c>
      <c r="Y91">
        <v>8</v>
      </c>
    </row>
    <row r="92" spans="1:30" x14ac:dyDescent="0.2">
      <c r="A92" s="1" t="s">
        <v>21</v>
      </c>
      <c r="R92">
        <f>R87+R89+R90+R91</f>
        <v>0</v>
      </c>
      <c r="S92">
        <f t="shared" ref="S92:AD92" si="88">S87+S89+S90+S91</f>
        <v>0</v>
      </c>
      <c r="T92">
        <f t="shared" si="88"/>
        <v>0</v>
      </c>
      <c r="U92">
        <f t="shared" si="88"/>
        <v>0</v>
      </c>
      <c r="V92">
        <f t="shared" si="88"/>
        <v>0</v>
      </c>
      <c r="W92">
        <f t="shared" si="88"/>
        <v>0</v>
      </c>
      <c r="X92">
        <f t="shared" si="88"/>
        <v>359</v>
      </c>
      <c r="Y92">
        <f t="shared" si="88"/>
        <v>365</v>
      </c>
      <c r="Z92">
        <f t="shared" si="88"/>
        <v>0</v>
      </c>
      <c r="AA92">
        <f t="shared" si="88"/>
        <v>0</v>
      </c>
      <c r="AB92">
        <f t="shared" si="88"/>
        <v>0</v>
      </c>
      <c r="AC92">
        <f t="shared" si="88"/>
        <v>0</v>
      </c>
      <c r="AD92">
        <f t="shared" si="88"/>
        <v>0</v>
      </c>
    </row>
    <row r="93" spans="1:30" x14ac:dyDescent="0.2">
      <c r="A93" s="2" t="s">
        <v>6</v>
      </c>
      <c r="X93">
        <v>65</v>
      </c>
      <c r="Y93">
        <v>82</v>
      </c>
    </row>
    <row r="94" spans="1:30" x14ac:dyDescent="0.2">
      <c r="A94" s="2" t="s">
        <v>23</v>
      </c>
      <c r="X94">
        <v>65</v>
      </c>
      <c r="Y94">
        <v>64</v>
      </c>
    </row>
    <row r="95" spans="1:30" x14ac:dyDescent="0.2">
      <c r="A95" s="1" t="s">
        <v>24</v>
      </c>
      <c r="R95">
        <f>R92-R93-R94</f>
        <v>0</v>
      </c>
      <c r="S95">
        <f t="shared" ref="S95:AD95" si="89">S92-S93-S94</f>
        <v>0</v>
      </c>
      <c r="T95">
        <f t="shared" si="89"/>
        <v>0</v>
      </c>
      <c r="U95">
        <f t="shared" si="89"/>
        <v>0</v>
      </c>
      <c r="V95">
        <f t="shared" si="89"/>
        <v>0</v>
      </c>
      <c r="W95">
        <f t="shared" si="89"/>
        <v>0</v>
      </c>
      <c r="X95">
        <f t="shared" si="89"/>
        <v>229</v>
      </c>
      <c r="Y95">
        <f t="shared" si="89"/>
        <v>219</v>
      </c>
      <c r="Z95">
        <f t="shared" si="89"/>
        <v>0</v>
      </c>
      <c r="AA95">
        <f t="shared" si="89"/>
        <v>0</v>
      </c>
      <c r="AB95">
        <f t="shared" si="89"/>
        <v>0</v>
      </c>
      <c r="AC95">
        <f t="shared" si="89"/>
        <v>0</v>
      </c>
      <c r="AD95">
        <f t="shared" si="89"/>
        <v>0</v>
      </c>
    </row>
    <row r="96" spans="1:30" x14ac:dyDescent="0.2">
      <c r="A96" s="2" t="s">
        <v>25</v>
      </c>
      <c r="X96">
        <v>562</v>
      </c>
      <c r="Y96">
        <v>563</v>
      </c>
    </row>
    <row r="97" spans="1:30" x14ac:dyDescent="0.2">
      <c r="A97" s="2" t="s">
        <v>26</v>
      </c>
    </row>
    <row r="98" spans="1:30" x14ac:dyDescent="0.2">
      <c r="A98" s="2" t="s">
        <v>37</v>
      </c>
    </row>
    <row r="100" spans="1:30" x14ac:dyDescent="0.2">
      <c r="A100" s="1" t="s">
        <v>19</v>
      </c>
    </row>
    <row r="101" spans="1:30" x14ac:dyDescent="0.2">
      <c r="A101" t="s">
        <v>2</v>
      </c>
      <c r="X101">
        <v>5</v>
      </c>
      <c r="Y101">
        <v>6</v>
      </c>
    </row>
    <row r="102" spans="1:30" x14ac:dyDescent="0.2">
      <c r="A102" t="s">
        <v>3</v>
      </c>
      <c r="X102">
        <v>3</v>
      </c>
      <c r="Y102">
        <v>1</v>
      </c>
    </row>
    <row r="103" spans="1:30" x14ac:dyDescent="0.2">
      <c r="A103" t="s">
        <v>4</v>
      </c>
      <c r="X103">
        <v>591</v>
      </c>
      <c r="Y103">
        <v>1654</v>
      </c>
    </row>
    <row r="104" spans="1:30" x14ac:dyDescent="0.2">
      <c r="A104" t="s">
        <v>7</v>
      </c>
      <c r="R104">
        <f>R101+R102-R103</f>
        <v>0</v>
      </c>
      <c r="S104">
        <f t="shared" ref="S104" si="90">S101+S102-S103</f>
        <v>0</v>
      </c>
      <c r="T104">
        <f t="shared" ref="T104" si="91">T101+T102-T103</f>
        <v>0</v>
      </c>
      <c r="U104">
        <f t="shared" ref="U104" si="92">U101+U102-U103</f>
        <v>0</v>
      </c>
      <c r="V104">
        <f t="shared" ref="V104" si="93">V101+V102-V103</f>
        <v>0</v>
      </c>
      <c r="W104">
        <f t="shared" ref="W104" si="94">W101+W102-W103</f>
        <v>0</v>
      </c>
      <c r="X104">
        <f t="shared" ref="X104" si="95">X101+X102-X103</f>
        <v>-583</v>
      </c>
      <c r="Y104">
        <f t="shared" ref="Y104" si="96">Y101+Y102-Y103</f>
        <v>-1647</v>
      </c>
      <c r="Z104">
        <f t="shared" ref="Z104" si="97">Z101+Z102-Z103</f>
        <v>0</v>
      </c>
      <c r="AA104">
        <f t="shared" ref="AA104" si="98">AA101+AA102-AA103</f>
        <v>0</v>
      </c>
      <c r="AB104">
        <f t="shared" ref="AB104" si="99">AB101+AB102-AB103</f>
        <v>0</v>
      </c>
      <c r="AC104">
        <f t="shared" ref="AC104" si="100">AC101+AC102-AC103</f>
        <v>0</v>
      </c>
      <c r="AD104">
        <f t="shared" ref="AD104" si="101">AD101+AD102-AD103</f>
        <v>0</v>
      </c>
    </row>
    <row r="105" spans="1:30" x14ac:dyDescent="0.2">
      <c r="A105" t="s">
        <v>8</v>
      </c>
      <c r="R105" s="3" t="e">
        <f>R104/R101</f>
        <v>#DIV/0!</v>
      </c>
      <c r="S105" s="3" t="e">
        <f t="shared" ref="S105" si="102">S104/S101</f>
        <v>#DIV/0!</v>
      </c>
      <c r="T105" s="3" t="e">
        <f t="shared" ref="T105" si="103">T104/T101</f>
        <v>#DIV/0!</v>
      </c>
      <c r="U105" s="3" t="e">
        <f t="shared" ref="U105" si="104">U104/U101</f>
        <v>#DIV/0!</v>
      </c>
      <c r="V105" s="3" t="e">
        <f t="shared" ref="V105" si="105">V104/V101</f>
        <v>#DIV/0!</v>
      </c>
      <c r="W105" s="3" t="e">
        <f t="shared" ref="W105" si="106">W104/W101</f>
        <v>#DIV/0!</v>
      </c>
      <c r="X105" s="3">
        <f t="shared" ref="X105" si="107">X104/X101</f>
        <v>-116.6</v>
      </c>
      <c r="Y105" s="3">
        <f t="shared" ref="Y105" si="108">Y104/Y101</f>
        <v>-274.5</v>
      </c>
      <c r="Z105" s="3" t="e">
        <f t="shared" ref="Z105" si="109">Z104/Z101</f>
        <v>#DIV/0!</v>
      </c>
      <c r="AA105" s="3" t="e">
        <f t="shared" ref="AA105" si="110">AA104/AA101</f>
        <v>#DIV/0!</v>
      </c>
      <c r="AB105" s="3" t="e">
        <f t="shared" ref="AB105" si="111">AB104/AB101</f>
        <v>#DIV/0!</v>
      </c>
      <c r="AC105" s="3" t="e">
        <f t="shared" ref="AC105" si="112">AC104/AC101</f>
        <v>#DIV/0!</v>
      </c>
      <c r="AD105" s="3" t="e">
        <f t="shared" ref="AD105" si="113">AD104/AD101</f>
        <v>#DIV/0!</v>
      </c>
    </row>
    <row r="106" spans="1:30" x14ac:dyDescent="0.2">
      <c r="A106" t="s">
        <v>31</v>
      </c>
      <c r="R106">
        <f>R104-R107-R108</f>
        <v>0</v>
      </c>
      <c r="S106">
        <f t="shared" ref="S106:AD106" si="114">S104-S107-S108</f>
        <v>0</v>
      </c>
      <c r="T106">
        <f t="shared" si="114"/>
        <v>0</v>
      </c>
      <c r="U106">
        <f t="shared" si="114"/>
        <v>0</v>
      </c>
      <c r="V106">
        <f>V104-V107-V108</f>
        <v>0</v>
      </c>
      <c r="W106">
        <f t="shared" si="114"/>
        <v>0</v>
      </c>
      <c r="X106">
        <f t="shared" si="114"/>
        <v>-1134</v>
      </c>
      <c r="Y106">
        <f t="shared" si="114"/>
        <v>921</v>
      </c>
      <c r="Z106">
        <f t="shared" si="114"/>
        <v>0</v>
      </c>
      <c r="AA106">
        <f t="shared" si="114"/>
        <v>0</v>
      </c>
      <c r="AB106">
        <f t="shared" si="114"/>
        <v>0</v>
      </c>
      <c r="AC106">
        <f t="shared" si="114"/>
        <v>0</v>
      </c>
      <c r="AD106">
        <f t="shared" si="114"/>
        <v>0</v>
      </c>
    </row>
    <row r="107" spans="1:30" x14ac:dyDescent="0.2">
      <c r="A107" s="2" t="s">
        <v>22</v>
      </c>
      <c r="X107">
        <v>2</v>
      </c>
      <c r="Y107">
        <v>1</v>
      </c>
    </row>
    <row r="108" spans="1:30" x14ac:dyDescent="0.2">
      <c r="A108" s="1" t="s">
        <v>20</v>
      </c>
      <c r="X108">
        <v>549</v>
      </c>
      <c r="Y108">
        <v>-2569</v>
      </c>
    </row>
    <row r="109" spans="1:30" x14ac:dyDescent="0.2">
      <c r="A109" s="2" t="s">
        <v>16</v>
      </c>
      <c r="X109">
        <v>-35</v>
      </c>
    </row>
    <row r="110" spans="1:30" x14ac:dyDescent="0.2">
      <c r="A110" s="2" t="s">
        <v>5</v>
      </c>
      <c r="X110">
        <v>-11</v>
      </c>
      <c r="Y110">
        <v>-9</v>
      </c>
    </row>
    <row r="111" spans="1:30" x14ac:dyDescent="0.2">
      <c r="A111" s="2" t="s">
        <v>17</v>
      </c>
      <c r="X111">
        <v>47</v>
      </c>
      <c r="Y111">
        <v>-38</v>
      </c>
    </row>
    <row r="112" spans="1:30" x14ac:dyDescent="0.2">
      <c r="A112" s="1" t="s">
        <v>21</v>
      </c>
      <c r="R112">
        <f>R108+R109+R110+R111</f>
        <v>0</v>
      </c>
      <c r="S112">
        <f t="shared" ref="S112:AD112" si="115">S108+S109+S110+S111</f>
        <v>0</v>
      </c>
      <c r="T112">
        <f t="shared" si="115"/>
        <v>0</v>
      </c>
      <c r="U112">
        <f t="shared" si="115"/>
        <v>0</v>
      </c>
      <c r="V112">
        <f t="shared" si="115"/>
        <v>0</v>
      </c>
      <c r="W112">
        <f t="shared" si="115"/>
        <v>0</v>
      </c>
      <c r="X112">
        <f t="shared" si="115"/>
        <v>550</v>
      </c>
      <c r="Y112">
        <f t="shared" si="115"/>
        <v>-2616</v>
      </c>
      <c r="Z112">
        <f t="shared" si="115"/>
        <v>0</v>
      </c>
      <c r="AA112">
        <f t="shared" si="115"/>
        <v>0</v>
      </c>
      <c r="AB112">
        <f t="shared" si="115"/>
        <v>0</v>
      </c>
      <c r="AC112">
        <f t="shared" si="115"/>
        <v>0</v>
      </c>
      <c r="AD112">
        <f t="shared" si="115"/>
        <v>0</v>
      </c>
    </row>
    <row r="113" spans="1:30" x14ac:dyDescent="0.2">
      <c r="A113" s="2" t="s">
        <v>6</v>
      </c>
      <c r="X113">
        <v>35</v>
      </c>
      <c r="Y113">
        <v>52</v>
      </c>
    </row>
    <row r="114" spans="1:30" x14ac:dyDescent="0.2">
      <c r="A114" s="2" t="s">
        <v>23</v>
      </c>
      <c r="X114">
        <v>98</v>
      </c>
      <c r="Y114">
        <v>-511</v>
      </c>
    </row>
    <row r="115" spans="1:30" x14ac:dyDescent="0.2">
      <c r="A115" s="1" t="s">
        <v>24</v>
      </c>
      <c r="R115">
        <f>R112-R113-R114</f>
        <v>0</v>
      </c>
      <c r="S115">
        <f t="shared" ref="S115:AD115" si="116">S112-S113-S114</f>
        <v>0</v>
      </c>
      <c r="T115">
        <f t="shared" si="116"/>
        <v>0</v>
      </c>
      <c r="U115">
        <f t="shared" si="116"/>
        <v>0</v>
      </c>
      <c r="V115">
        <f t="shared" si="116"/>
        <v>0</v>
      </c>
      <c r="W115">
        <f t="shared" si="116"/>
        <v>0</v>
      </c>
      <c r="X115">
        <f t="shared" si="116"/>
        <v>417</v>
      </c>
      <c r="Y115">
        <f t="shared" si="116"/>
        <v>-2157</v>
      </c>
      <c r="Z115">
        <f t="shared" si="116"/>
        <v>0</v>
      </c>
      <c r="AA115">
        <f t="shared" si="116"/>
        <v>0</v>
      </c>
      <c r="AB115">
        <f t="shared" si="116"/>
        <v>0</v>
      </c>
      <c r="AC115">
        <f t="shared" si="116"/>
        <v>0</v>
      </c>
      <c r="AD115">
        <f t="shared" si="116"/>
        <v>0</v>
      </c>
    </row>
    <row r="117" spans="1:30" x14ac:dyDescent="0.2">
      <c r="A117" s="1" t="s">
        <v>33</v>
      </c>
    </row>
    <row r="118" spans="1:30" x14ac:dyDescent="0.2">
      <c r="A118" s="2" t="s">
        <v>2</v>
      </c>
      <c r="R118">
        <f>R6+R30+R53+R79+R101</f>
        <v>0</v>
      </c>
      <c r="S118">
        <f t="shared" ref="S118:AD118" si="117">S6+S30+S53+S79+S101</f>
        <v>0</v>
      </c>
      <c r="T118">
        <f t="shared" si="117"/>
        <v>0</v>
      </c>
      <c r="U118">
        <f t="shared" si="117"/>
        <v>0</v>
      </c>
      <c r="V118">
        <f t="shared" si="117"/>
        <v>0</v>
      </c>
      <c r="W118">
        <f t="shared" si="117"/>
        <v>2614</v>
      </c>
      <c r="X118">
        <f t="shared" si="117"/>
        <v>10106</v>
      </c>
      <c r="Y118">
        <f t="shared" si="117"/>
        <v>8928</v>
      </c>
      <c r="Z118">
        <f t="shared" si="117"/>
        <v>0</v>
      </c>
      <c r="AA118">
        <f t="shared" si="117"/>
        <v>0</v>
      </c>
      <c r="AB118">
        <f t="shared" si="117"/>
        <v>0</v>
      </c>
      <c r="AC118">
        <f t="shared" si="117"/>
        <v>0</v>
      </c>
      <c r="AD118">
        <f t="shared" si="117"/>
        <v>0</v>
      </c>
    </row>
    <row r="119" spans="1:30" x14ac:dyDescent="0.2">
      <c r="A119" t="s">
        <v>38</v>
      </c>
    </row>
    <row r="120" spans="1:30" x14ac:dyDescent="0.2">
      <c r="A120" t="s">
        <v>39</v>
      </c>
    </row>
    <row r="121" spans="1:30" x14ac:dyDescent="0.2">
      <c r="A121" t="s">
        <v>40</v>
      </c>
    </row>
    <row r="122" spans="1:30" x14ac:dyDescent="0.2">
      <c r="A122" t="s">
        <v>24</v>
      </c>
    </row>
    <row r="123" spans="1:30" x14ac:dyDescent="0.2">
      <c r="A123" s="2" t="s">
        <v>28</v>
      </c>
    </row>
    <row r="124" spans="1:30" x14ac:dyDescent="0.2">
      <c r="A124" s="2" t="s">
        <v>29</v>
      </c>
    </row>
    <row r="125" spans="1:30" x14ac:dyDescent="0.2">
      <c r="A125" s="2" t="s">
        <v>27</v>
      </c>
    </row>
    <row r="126" spans="1:30" x14ac:dyDescent="0.2">
      <c r="A12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Tianyu</dc:creator>
  <cp:lastModifiedBy>Zhou, Tianyu</cp:lastModifiedBy>
  <dcterms:created xsi:type="dcterms:W3CDTF">2024-01-01T07:10:24Z</dcterms:created>
  <dcterms:modified xsi:type="dcterms:W3CDTF">2024-01-02T13:00:49Z</dcterms:modified>
</cp:coreProperties>
</file>