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esscaeu-my.sharepoint.com/personal/raphael_zenou-poehr_essca_eu/Documents/5A/Mémoire/Python/git/afas_masterthesis_essca/costs_analysis/"/>
    </mc:Choice>
  </mc:AlternateContent>
  <xr:revisionPtr revIDLastSave="0" documentId="8_{0094A6BC-7E71-DC4E-8741-D3661C46E9AB}" xr6:coauthVersionLast="47" xr6:coauthVersionMax="47" xr10:uidLastSave="{00000000-0000-0000-0000-000000000000}"/>
  <bookViews>
    <workbookView xWindow="0" yWindow="880" windowWidth="36000" windowHeight="21520" xr2:uid="{00000000-000D-0000-FFFF-FFFF00000000}"/>
  </bookViews>
  <sheets>
    <sheet name="EDIT_COSTS" sheetId="2" r:id="rId1"/>
    <sheet name="EXPORT_RETRAITED" sheetId="3" r:id="rId2"/>
    <sheet name="IMPORT_COSTS" sheetId="1" r:id="rId3"/>
  </sheets>
  <definedNames>
    <definedName name="_xlnm._FilterDatabase" localSheetId="0" hidden="1">EDIT_COSTS!$A$2:$L$46</definedName>
    <definedName name="_xlnm._FilterDatabase" localSheetId="2" hidden="1">IMPORT_COSTS!$A$1:$L$1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40" i="2"/>
  <c r="F41" i="2"/>
  <c r="F42" i="2"/>
  <c r="F43" i="2"/>
  <c r="F44" i="2"/>
  <c r="F45" i="2"/>
  <c r="F46" i="2"/>
  <c r="L18" i="2"/>
  <c r="L20" i="2"/>
  <c r="L16" i="2"/>
  <c r="L17" i="2"/>
  <c r="L19" i="2"/>
  <c r="L22" i="2"/>
  <c r="L23" i="2"/>
  <c r="L24" i="2"/>
  <c r="L25" i="2"/>
  <c r="L26" i="2"/>
  <c r="L27" i="2"/>
  <c r="L28" i="2"/>
  <c r="L29" i="2"/>
  <c r="L30" i="2"/>
  <c r="L31" i="2"/>
  <c r="L32" i="2"/>
  <c r="L33" i="2"/>
  <c r="L34" i="2"/>
  <c r="L35" i="2"/>
  <c r="L37"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H3" i="2"/>
  <c r="I3" i="2"/>
  <c r="J3" i="2"/>
  <c r="M3" i="2" s="1"/>
  <c r="K3" i="2"/>
  <c r="L3" i="2"/>
  <c r="H4" i="2"/>
  <c r="I4" i="2"/>
  <c r="J4" i="2"/>
  <c r="M4" i="2" s="1"/>
  <c r="K4" i="2"/>
  <c r="L4" i="2"/>
  <c r="H5" i="2"/>
  <c r="I5" i="2"/>
  <c r="J5" i="2"/>
  <c r="M5" i="2" s="1"/>
  <c r="K5" i="2"/>
  <c r="L5" i="2"/>
  <c r="H6" i="2"/>
  <c r="I6" i="2"/>
  <c r="J6" i="2"/>
  <c r="M6" i="2" s="1"/>
  <c r="K6" i="2"/>
  <c r="L6" i="2"/>
  <c r="H7" i="2"/>
  <c r="I7" i="2"/>
  <c r="M7" i="2"/>
  <c r="K7" i="2"/>
  <c r="L7" i="2"/>
  <c r="H8" i="2"/>
  <c r="I8" i="2"/>
  <c r="J8" i="2"/>
  <c r="M8" i="2" s="1"/>
  <c r="K8" i="2"/>
  <c r="L8" i="2"/>
  <c r="H9" i="2"/>
  <c r="I9" i="2"/>
  <c r="J9" i="2"/>
  <c r="M9" i="2" s="1"/>
  <c r="K9" i="2"/>
  <c r="L9" i="2"/>
  <c r="H10" i="2"/>
  <c r="I10" i="2"/>
  <c r="J10" i="2"/>
  <c r="K10" i="2"/>
  <c r="H11" i="2"/>
  <c r="I11" i="2"/>
  <c r="J11" i="2"/>
  <c r="M11" i="2" s="1"/>
  <c r="K11" i="2"/>
  <c r="L11" i="2"/>
  <c r="H12" i="2"/>
  <c r="I12" i="2"/>
  <c r="M12" i="2"/>
  <c r="K12" i="2"/>
  <c r="L12" i="2"/>
  <c r="H13" i="2"/>
  <c r="I13" i="2"/>
  <c r="J13" i="2"/>
  <c r="M13" i="2" s="1"/>
  <c r="K13" i="2"/>
  <c r="L13" i="2"/>
  <c r="H14" i="2"/>
  <c r="I14" i="2"/>
  <c r="J14" i="2"/>
  <c r="M14" i="2" s="1"/>
  <c r="K14" i="2"/>
  <c r="L14" i="2"/>
  <c r="H15" i="2"/>
  <c r="I15" i="2"/>
  <c r="J15" i="2"/>
  <c r="M15" i="2" s="1"/>
  <c r="K15" i="2"/>
  <c r="H16" i="2"/>
  <c r="I16" i="2"/>
  <c r="J16" i="2"/>
  <c r="M16" i="2" s="1"/>
  <c r="K16" i="2"/>
  <c r="H17" i="2"/>
  <c r="I17" i="2"/>
  <c r="M17" i="2"/>
  <c r="K17" i="2"/>
  <c r="H18" i="2"/>
  <c r="I18" i="2"/>
  <c r="J18" i="2"/>
  <c r="M18" i="2" s="1"/>
  <c r="K18" i="2"/>
  <c r="H19" i="2"/>
  <c r="I19" i="2"/>
  <c r="J19" i="2"/>
  <c r="M19" i="2" s="1"/>
  <c r="K19" i="2"/>
  <c r="H20" i="2"/>
  <c r="I20" i="2"/>
  <c r="K20" i="2"/>
  <c r="H21" i="2"/>
  <c r="I21" i="2"/>
  <c r="J21" i="2"/>
  <c r="M21" i="2" s="1"/>
  <c r="K21" i="2"/>
  <c r="H22" i="2"/>
  <c r="I22" i="2"/>
  <c r="J22" i="2"/>
  <c r="M22" i="2" s="1"/>
  <c r="K22" i="2"/>
  <c r="H23" i="2"/>
  <c r="I23" i="2"/>
  <c r="J23" i="2"/>
  <c r="M23" i="2" s="1"/>
  <c r="K23" i="2"/>
  <c r="H24" i="2"/>
  <c r="I24" i="2"/>
  <c r="J24" i="2"/>
  <c r="M24" i="2" s="1"/>
  <c r="K24" i="2"/>
  <c r="H25" i="2"/>
  <c r="I25" i="2"/>
  <c r="J25" i="2"/>
  <c r="M25" i="2" s="1"/>
  <c r="K25" i="2"/>
  <c r="H26" i="2"/>
  <c r="I26" i="2"/>
  <c r="J26" i="2"/>
  <c r="M26" i="2" s="1"/>
  <c r="K26" i="2"/>
  <c r="H27" i="2"/>
  <c r="I27" i="2"/>
  <c r="J27" i="2"/>
  <c r="M27" i="2" s="1"/>
  <c r="K27" i="2"/>
  <c r="H28" i="2"/>
  <c r="I28" i="2"/>
  <c r="J28" i="2"/>
  <c r="M28" i="2" s="1"/>
  <c r="K28" i="2"/>
  <c r="H29" i="2"/>
  <c r="I29" i="2"/>
  <c r="J29" i="2"/>
  <c r="M29" i="2" s="1"/>
  <c r="K29" i="2"/>
  <c r="H30" i="2"/>
  <c r="I30" i="2"/>
  <c r="J30" i="2"/>
  <c r="M30" i="2" s="1"/>
  <c r="K30" i="2"/>
  <c r="H31" i="2"/>
  <c r="I31" i="2"/>
  <c r="J31" i="2"/>
  <c r="M31" i="2" s="1"/>
  <c r="K31" i="2"/>
  <c r="H32" i="2"/>
  <c r="I32" i="2"/>
  <c r="M32" i="2"/>
  <c r="K32" i="2"/>
  <c r="H33" i="2"/>
  <c r="I33" i="2"/>
  <c r="J33" i="2"/>
  <c r="M33" i="2" s="1"/>
  <c r="K33" i="2"/>
  <c r="H34" i="2"/>
  <c r="I34" i="2"/>
  <c r="M34" i="2"/>
  <c r="H35" i="2"/>
  <c r="I35" i="2"/>
  <c r="J35" i="2"/>
  <c r="M35" i="2" s="1"/>
  <c r="K35" i="2"/>
  <c r="H36" i="2"/>
  <c r="I36" i="2"/>
  <c r="J36" i="2"/>
  <c r="K36" i="2"/>
  <c r="H37" i="2"/>
  <c r="I37" i="2"/>
  <c r="J37" i="2"/>
  <c r="M37" i="2" s="1"/>
  <c r="K37" i="2"/>
  <c r="H38" i="2"/>
  <c r="I38" i="2"/>
  <c r="J38" i="2"/>
  <c r="M38" i="2" s="1"/>
  <c r="K38" i="2"/>
  <c r="H39" i="2"/>
  <c r="I39" i="2"/>
  <c r="J39" i="2"/>
  <c r="M39" i="2" s="1"/>
  <c r="K39" i="2"/>
  <c r="H40" i="2"/>
  <c r="I40" i="2"/>
  <c r="J40" i="2"/>
  <c r="M40" i="2" s="1"/>
  <c r="K40" i="2"/>
  <c r="L40" i="2"/>
  <c r="H41" i="2"/>
  <c r="I41" i="2"/>
  <c r="J41" i="2"/>
  <c r="M41" i="2" s="1"/>
  <c r="K41" i="2"/>
  <c r="L41" i="2"/>
  <c r="H42" i="2"/>
  <c r="I42" i="2"/>
  <c r="M42" i="2"/>
  <c r="K42" i="2"/>
  <c r="L42" i="2"/>
  <c r="H43" i="2"/>
  <c r="I43" i="2"/>
  <c r="J43" i="2"/>
  <c r="M43" i="2" s="1"/>
  <c r="K43" i="2"/>
  <c r="L43" i="2"/>
  <c r="H44" i="2"/>
  <c r="I44" i="2"/>
  <c r="M44" i="2"/>
  <c r="K44" i="2"/>
  <c r="L44" i="2"/>
  <c r="H45" i="2"/>
  <c r="I45" i="2"/>
  <c r="J45" i="2"/>
  <c r="M45" i="2" s="1"/>
  <c r="K45" i="2"/>
  <c r="L45"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F47" i="2"/>
  <c r="F48" i="2"/>
  <c r="F49" i="2"/>
  <c r="F50" i="2"/>
  <c r="F51" i="2"/>
  <c r="F52" i="2"/>
  <c r="F53" i="2"/>
  <c r="F54" i="2"/>
  <c r="F55" i="2"/>
  <c r="F56" i="2"/>
  <c r="F57" i="2"/>
  <c r="F58" i="2"/>
  <c r="F59" i="2"/>
  <c r="F60" i="2"/>
  <c r="F61" i="2"/>
  <c r="F62" i="2"/>
  <c r="F63" i="2"/>
  <c r="F64" i="2"/>
  <c r="F65" i="2"/>
  <c r="F66" i="2"/>
  <c r="F67" i="2"/>
  <c r="F68" i="2"/>
  <c r="E3" i="2"/>
  <c r="E4" i="2"/>
  <c r="E5" i="2"/>
  <c r="E8" i="2"/>
  <c r="E10" i="2"/>
  <c r="E11" i="2"/>
  <c r="E12" i="2"/>
  <c r="E13" i="2"/>
  <c r="E14" i="2"/>
  <c r="E16" i="2"/>
  <c r="E17" i="2"/>
  <c r="E18" i="2"/>
  <c r="E19" i="2"/>
  <c r="E20" i="2"/>
  <c r="E21" i="2"/>
  <c r="E22" i="2"/>
  <c r="E23" i="2"/>
  <c r="E24" i="2"/>
  <c r="E25" i="2"/>
  <c r="E26" i="2"/>
  <c r="E27" i="2"/>
  <c r="E28" i="2"/>
  <c r="E29" i="2"/>
  <c r="E30" i="2"/>
  <c r="E31" i="2"/>
  <c r="E32" i="2"/>
  <c r="E33" i="2"/>
  <c r="E34" i="2"/>
  <c r="E35" i="2"/>
  <c r="E36" i="2"/>
  <c r="E37" i="2"/>
  <c r="E38"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C3" i="2"/>
  <c r="C4" i="2"/>
  <c r="C5" i="2"/>
  <c r="C6" i="2"/>
  <c r="C7" i="2"/>
  <c r="C8" i="2"/>
  <c r="C9" i="2"/>
  <c r="C10" i="2"/>
  <c r="C11" i="2"/>
  <c r="C12" i="2"/>
  <c r="C13" i="2"/>
  <c r="C14" i="2"/>
  <c r="C15" i="2"/>
  <c r="C16" i="2"/>
  <c r="C17" i="2"/>
  <c r="C18" i="2"/>
  <c r="C19" i="2"/>
  <c r="C20" i="2"/>
  <c r="C22" i="2"/>
  <c r="C23" i="2"/>
  <c r="C24" i="2"/>
  <c r="C25" i="2"/>
  <c r="C26" i="2"/>
  <c r="C27" i="2"/>
  <c r="C28" i="2"/>
  <c r="C29" i="2"/>
  <c r="C30" i="2"/>
  <c r="C31" i="2"/>
  <c r="C32" i="2"/>
  <c r="C33" i="2"/>
  <c r="C34" i="2"/>
  <c r="C35" i="2"/>
  <c r="C36" i="2"/>
  <c r="C37" i="2"/>
  <c r="C38" i="2"/>
  <c r="C39" i="2"/>
  <c r="C40" i="2"/>
  <c r="C41" i="2"/>
  <c r="C42" i="2"/>
  <c r="C43" i="2"/>
  <c r="C44" i="2"/>
  <c r="C45" i="2"/>
  <c r="C46" i="2"/>
  <c r="H46" i="2"/>
  <c r="I46" i="2"/>
  <c r="J46" i="2"/>
  <c r="M46" i="2" s="1"/>
  <c r="K46" i="2"/>
  <c r="L46" i="2"/>
  <c r="C47" i="2"/>
  <c r="H47" i="2"/>
  <c r="I47" i="2"/>
  <c r="J47" i="2"/>
  <c r="M47" i="2" s="1"/>
  <c r="K47" i="2"/>
  <c r="L47" i="2"/>
  <c r="C48" i="2"/>
  <c r="H48" i="2"/>
  <c r="I48" i="2"/>
  <c r="J48" i="2"/>
  <c r="M48" i="2" s="1"/>
  <c r="K48" i="2"/>
  <c r="L48" i="2"/>
  <c r="C49" i="2"/>
  <c r="H49" i="2"/>
  <c r="I49" i="2"/>
  <c r="J49" i="2"/>
  <c r="M49" i="2" s="1"/>
  <c r="K49" i="2"/>
  <c r="L49" i="2"/>
  <c r="C50" i="2"/>
  <c r="H50" i="2"/>
  <c r="I50" i="2"/>
  <c r="J50" i="2"/>
  <c r="M50" i="2" s="1"/>
  <c r="K50" i="2"/>
  <c r="L50" i="2"/>
  <c r="C51" i="2"/>
  <c r="H51" i="2"/>
  <c r="I51" i="2"/>
  <c r="J51" i="2"/>
  <c r="M51" i="2" s="1"/>
  <c r="K51" i="2"/>
  <c r="L51" i="2"/>
  <c r="C52" i="2"/>
  <c r="H52" i="2"/>
  <c r="I52" i="2"/>
  <c r="J52" i="2"/>
  <c r="M52" i="2" s="1"/>
  <c r="K52" i="2"/>
  <c r="L52" i="2"/>
  <c r="C53" i="2"/>
  <c r="H53" i="2"/>
  <c r="I53" i="2"/>
  <c r="J53" i="2"/>
  <c r="M53" i="2" s="1"/>
  <c r="K53" i="2"/>
  <c r="L53" i="2"/>
  <c r="C54" i="2"/>
  <c r="H54" i="2"/>
  <c r="I54" i="2"/>
  <c r="J54" i="2"/>
  <c r="M54" i="2" s="1"/>
  <c r="K54" i="2"/>
  <c r="L54" i="2"/>
  <c r="C55" i="2"/>
  <c r="H55" i="2"/>
  <c r="I55" i="2"/>
  <c r="J55" i="2"/>
  <c r="M55" i="2" s="1"/>
  <c r="K55" i="2"/>
  <c r="L55" i="2"/>
  <c r="C56" i="2"/>
  <c r="H56" i="2"/>
  <c r="I56" i="2"/>
  <c r="J56" i="2"/>
  <c r="M56" i="2" s="1"/>
  <c r="K56" i="2"/>
  <c r="L56" i="2"/>
  <c r="C57" i="2"/>
  <c r="H57" i="2"/>
  <c r="I57" i="2"/>
  <c r="J57" i="2"/>
  <c r="M57" i="2" s="1"/>
  <c r="K57" i="2"/>
  <c r="L57" i="2"/>
  <c r="C58" i="2"/>
  <c r="H58" i="2"/>
  <c r="I58" i="2"/>
  <c r="J58" i="2"/>
  <c r="M58" i="2" s="1"/>
  <c r="K58" i="2"/>
  <c r="L58" i="2"/>
  <c r="C59" i="2"/>
  <c r="H59" i="2"/>
  <c r="I59" i="2"/>
  <c r="J59" i="2"/>
  <c r="M59" i="2" s="1"/>
  <c r="K59" i="2"/>
  <c r="L59" i="2"/>
  <c r="C60" i="2"/>
  <c r="H60" i="2"/>
  <c r="I60" i="2"/>
  <c r="J60" i="2"/>
  <c r="M60" i="2" s="1"/>
  <c r="K60" i="2"/>
  <c r="L60" i="2"/>
  <c r="C61" i="2"/>
  <c r="H61" i="2"/>
  <c r="I61" i="2"/>
  <c r="J61" i="2"/>
  <c r="M61" i="2" s="1"/>
  <c r="K61" i="2"/>
  <c r="L61" i="2"/>
  <c r="C62" i="2"/>
  <c r="H62" i="2"/>
  <c r="I62" i="2"/>
  <c r="J62" i="2"/>
  <c r="M62" i="2" s="1"/>
  <c r="K62" i="2"/>
  <c r="L62" i="2"/>
  <c r="C63" i="2"/>
  <c r="H63" i="2"/>
  <c r="I63" i="2"/>
  <c r="J63" i="2"/>
  <c r="M63" i="2" s="1"/>
  <c r="K63" i="2"/>
  <c r="L63" i="2"/>
  <c r="C64" i="2"/>
  <c r="H64" i="2"/>
  <c r="I64" i="2"/>
  <c r="J64" i="2"/>
  <c r="M64" i="2" s="1"/>
  <c r="K64" i="2"/>
  <c r="L64" i="2"/>
  <c r="C65" i="2"/>
  <c r="H65" i="2"/>
  <c r="I65" i="2"/>
  <c r="J65" i="2"/>
  <c r="M65" i="2" s="1"/>
  <c r="K65" i="2"/>
  <c r="L65" i="2"/>
  <c r="C66" i="2"/>
  <c r="H66" i="2"/>
  <c r="I66" i="2"/>
  <c r="J66" i="2"/>
  <c r="M66" i="2" s="1"/>
  <c r="K66" i="2"/>
  <c r="L66" i="2"/>
  <c r="C67" i="2"/>
  <c r="H67" i="2"/>
  <c r="I67" i="2"/>
  <c r="J67" i="2"/>
  <c r="M67" i="2" s="1"/>
  <c r="K67" i="2"/>
  <c r="L67" i="2"/>
  <c r="C68" i="2"/>
  <c r="H68" i="2"/>
  <c r="I68" i="2"/>
  <c r="J68" i="2"/>
  <c r="M68" i="2" s="1"/>
  <c r="K68" i="2"/>
  <c r="L68" i="2"/>
  <c r="A1" i="3" l="1" a="1"/>
  <c r="A1" i="3" l="1"/>
  <c r="V11" i="3"/>
  <c r="V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<sst xmlns="http://schemas.openxmlformats.org/spreadsheetml/2006/main" count="248" uniqueCount="189">
  <si>
    <t>id</t>
  </si>
  <si>
    <t>portfolio_id</t>
  </si>
  <si>
    <t>advisor_type</t>
  </si>
  <si>
    <t>platform_name</t>
  </si>
  <si>
    <t>fund_name</t>
  </si>
  <si>
    <t>expense_ratio</t>
  </si>
  <si>
    <t>transaction_costs</t>
  </si>
  <si>
    <t>turnover_rate</t>
  </si>
  <si>
    <t>tax_efficiency</t>
  </si>
  <si>
    <t>assets_under_management</t>
  </si>
  <si>
    <t>document_date</t>
  </si>
  <si>
    <t>extraction_notes</t>
  </si>
  <si>
    <t>RA_1746368298</t>
  </si>
  <si>
    <t>Hybrid</t>
  </si>
  <si>
    <t>Zacks Investment Management, Inc.</t>
  </si>
  <si>
    <t>Zacks Base Tilt Strategy, Zacks Innovation Tilt Strategy, Zacks Equity Income Tilt Strategy, Zacks Concentrated All-Cap Core Strategy, Zacks Concentrated Dividend Strategy, Zacks Concentrated Focus Growth Strategy, Zacks Dividend Strategy, Zacks Concentrated Dividend Strategy, Zacks Dividend ESG Strategy, Zacks All-Cap Core Strategy, Zacks All-Cap Core ESG Strategy, Zacks Quantitative Strategy, Zacks International Equity Strategy, Zacks Fixed-Income Strategy, Zacks Focus Growth Strategy, Zacks Focus Growth ESG Strategy, Zacks Energy Strategy, Zacks Preferred Income Strategy, Zacks Small-Cap Core Strategy, Zacks Mid-Cap Core Strategy, Zacks Premier Select, Zacks Global Tactical Strategy, Zacks Small-Cap Growth Strategy, Zacks Small-Cap Value Strategy, Zacks Alpha Long/Short Strategy, Zacks Base Tilt Strategy, Zacks Innovation Tilt Strategy, Zacks Equity Income Tilt Strategy, Zacks Strategies II, LP, Zacks Panther Fund, Zacks All-Cap Core Fund, Zacks Small Cap Core Fund, Zacks Dividend Fund, Zacks Earnings Consistent Portfolio ETF, Zacks Small/Mid Cap ETF</t>
  </si>
  <si>
    <t>- Platform name "Zacks Investment Management, Inc." extracted from cover page and throughout the document.  
- Advisor type is Hybrid as the firm uses both discretionary management and automated investing (Zacks Advantage is a robo-advisor program, but the firm overall uses hybrid methods).  
- Multiple fund and strategy names explicitly listed under Advisory Business and Methods of Analysis, Investment Strategies sections, including the "Zacks Base Tilt Strategy", "Zacks Innovation Tilt Strategy", "Zacks Equity Income Tilt Strategy", and many others.  
- Management fee for a $500,000 investment in Retail Wealth Management Program accounts opened after Feb 27, 2004 is 1.65% (fee tier for $500,000 to $1,000,000 assets).  
- No explicit transaction or trading fees as a percentage stated; some mention of possible fees charged by Folio for non-window trades but no numeric %.  
- Assets under management (AUM) disclosed as approximately $10,555,925,000 as of March 31, 2024.  
- No explicit portfolio turnover rate mentioned as a numeric percentage.  
- Tax efficiency score calculated as 6 based on explicit presence of: (1) tax-loss harvesting (Zacks Advantage program offers tax-loss harvesting), (2) tax-optimized asset location (implied by asset allocation and tax considerations), (3) use of ETFs or index funds (Zacks Advantage uses Schwab ETFs), (4) turnover rate &lt; 50% (not explicitly stated, so not counted), (5) client-specific tax optimization (Zacks Advantage mentions client-directed tax-loss harvesting). Points: 2+2+2+0+2=8 capped at 10, but since turnover rate &lt;50% is not explicit, only 6 points counted.  
- Document date is May 2024 as stated on cover page and multiple places.</t>
  </si>
  <si>
    <t>RA_1746368311</t>
  </si>
  <si>
    <t>Robo-advisor</t>
  </si>
  <si>
    <t>Axos Invest, Inc.</t>
  </si>
  <si>
    <t>-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t>
  </si>
  <si>
    <t>RA_1746368321</t>
  </si>
  <si>
    <t>Fidelity Go® / Strategic Advisers LLC</t>
  </si>
  <si>
    <t>Fidelity Flex® mutual funds</t>
  </si>
  <si>
    <t>-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t>
  </si>
  <si>
    <t>RA_1746368332</t>
  </si>
  <si>
    <t>SoFi Wealth LLC</t>
  </si>
  <si>
    <t>-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t>
  </si>
  <si>
    <t>RA_1746368343</t>
  </si>
  <si>
    <t>Traditional</t>
  </si>
  <si>
    <t>Raymond James Financial Services Advisors, Inc.</t>
  </si>
  <si>
    <t>First Trust Raymond James Multicap Growth Equity Exchange Traded Fund (FT-ETF)</t>
  </si>
  <si>
    <t>-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t>
  </si>
  <si>
    <t>RA_1746368353</t>
  </si>
  <si>
    <t>Intelliϐlo Advisers, Inc.</t>
  </si>
  <si>
    <t>-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t>
  </si>
  <si>
    <t>RA_1746368363</t>
  </si>
  <si>
    <t>Vanguard Advisers, Inc.</t>
  </si>
  <si>
    <t>Vanguard Digital Advisor, Vanguard Personal Advisor</t>
  </si>
  <si>
    <t>-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t>
  </si>
  <si>
    <t>RA_1746368380</t>
  </si>
  <si>
    <t>Merrill Lynch, Pierce, Fenner &amp; Smith Incorporated</t>
  </si>
  <si>
    <t>Merrill Lynch Strategic Portfolio Advisor® Service</t>
  </si>
  <si>
    <t>- Platform name extracted from the cover page and throughout the document as "Merrill Lynch, Pierce, Fenner &amp; Smith Incorporated" and the program name "Merrill Lynch Strategic Portfolio Advisor® Service."  
- Advisor type is Traditional as the document describes a wrap fee program with Financial Advisors providing discretionary investment advice and manager identification services; no mention of Robo or Hybrid advisory models.  
- Fund/Strategy name is the Merrill Lynch Strategic Portfolio Advisor® Service as the program described. No specific fund name is given.  
- Management fees: The highest applicable management fee for a $500,000 investment with a 50/50 equity/fixed income allocation is calculated from the maximum fee schedule:  
  - Equity portion (50% of $500,000 = $250,000) max fee = 1.50% annually  
  - Fixed income portion (50% of $500,000 = $250,000) max fee = 0.70% annually  
  - Weighted average fee = (0.5 * 1.50%) + (0.5 * 0.70%) = 0.75% + 0.35% = 1.10%  
- Transaction fees: The document states that transaction charges such as commissions, markups, markdowns, dealer spreads, and other charges are not included in the SPA fee and are charged separately, but no explicit numeric % is provided.  
- AUM: Not explicitly disclosed in the document.  
- Turnover rate: No explicit portfolio turnover rate mentioned.  
- Tax efficiency: Based on the standardized rule:  
  1) Tax-loss harvesting: Present via Direct Indexing Strategy discussion (yes) = 2 points  
  2) Tax-optimized asset location: Not explicitly stated = 0 points  
  3) Use of ETFs or index funds: ETFs mentioned as replacement securities in Direct Indexing Strategy (yes) = 2 points  
  4) Turnover rate &lt; 50%: Turnover rate not stated, so cannot confirm = 0 points  
  5) Client-specific tax optimization: Not explicitly stated = 0 points  
  Total = 4 points. However, the document also discusses that Direct Indexing Strategies may trade more frequently, implying turnover may be higher, so no points for turnover. Tax-loss harvesting and use of ETFs are explicitly mentioned.  
  Therefore, tax efficiency score = 4.  
- Document date: Found on the cover page as "March 21, 2025" formatted as 2025-03-21.</t>
  </si>
  <si>
    <t>RA_1746368403</t>
  </si>
  <si>
    <t>Ally Invest Advisors Inc.</t>
  </si>
  <si>
    <t>Robo Portfolios (Core, Income, Socially Responsible, Tax-Optimized), Invest Simply, Personal Advice (Foundational, Impact, Thematic Portfolios), Guided Advice</t>
  </si>
  <si>
    <t>-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t>
  </si>
  <si>
    <t>RA_1746368422</t>
  </si>
  <si>
    <t>Invesco Advisers, Inc.</t>
  </si>
  <si>
    <t>Invesco Solutions (multi-asset strategies), various equity and fixed income strategies (e.g., EQV International Equities, US Growth Equities, Global Core Equity, etc.)</t>
  </si>
  <si>
    <t>-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t>
  </si>
  <si>
    <t>RA_1746368443</t>
  </si>
  <si>
    <t>UBS Financial Services Inc.</t>
  </si>
  <si>
    <t>UBS Advice Portfolio Program (closing June 13, 2025), ACCESS, Managed Accounts Consulting (MAC), Strategic Wealth Portfolio (SWP), Advisor Allocation Program (AAP), PACE, UBS Consolidated Advisory Program (UBS-CAP), UBS Institutional Consulting Program (IC), UBS Consolidated Advisory Program Select (CAP Select)</t>
  </si>
  <si>
    <t>-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t>
  </si>
  <si>
    <t>RA_1746368451</t>
  </si>
  <si>
    <t>Charles Schwab &amp; Co., Inc.</t>
  </si>
  <si>
    <t>Schwab Intelligent Portfolios® / Schwab Intelligent Portfolios Premium®</t>
  </si>
  <si>
    <t>-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t>
  </si>
  <si>
    <t>RA_1746368469</t>
  </si>
  <si>
    <t>J.P. Morgan Investment Management Inc.</t>
  </si>
  <si>
    <t>-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t>
  </si>
  <si>
    <t>RA_1746368482</t>
  </si>
  <si>
    <t>T. Rowe Price Associates, Inc.</t>
  </si>
  <si>
    <t>TRP Investment Funds (including TRP Mutual Funds and TRP ETFs), TRP Private Funds, TRP Trusts, Price Funds</t>
  </si>
  <si>
    <t>-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t>
  </si>
  <si>
    <t>RA_1746368513</t>
  </si>
  <si>
    <t>Acorns Advisers, LLC</t>
  </si>
  <si>
    <t>Core Portfolio, Environmental, Social and (Corporate) Governance (“ESG”) Portfolio, Custom Portfolio</t>
  </si>
  <si>
    <t>-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t>
  </si>
  <si>
    <t>RA_1746368522</t>
  </si>
  <si>
    <t>Pacific Investment Management Company LLC (PIMCO)</t>
  </si>
  <si>
    <t>myTDF Portfolio (customized target date strategy), PIMCO Funds, PIMCO ETF, PIMCO Ultra Short Government Active ETF, PIMCO Registered Funds, PIMCO Private Funds, PIMCO Aurora LLC (service provider), PIMCO Funds: Global Investor Series plc, PIMCO Variable Insurance Trust, PIMCO Equity Series, PIMCO Equity Series VIT, PIMCO ETF Trust, PIMCO Managed Accounts Trust, PIMCO interval funds, PIMCO Prime Real Estate GmbH, PIMCO Prime Real Estate Asia Pacific Pte. Ltd., PIMCO Asia Limited, PIMCO Europe Ltd., PIMCO Global Advisors (Ireland) Limited, PIMCO Global Advisors (Luxembourg) S.A., PIMCO Canada Corp., PIMCO Asia Pte Ltd., PIMCO Europe GmbH, PIMCO Latin America Administradora de Carteiras Ltda., PIMCO Australia Pty Ltd., PIMCO Australia Management Limited, PIMCO Taiwan Limited, PIMCO Investment Management (Shanghai) Limited</t>
  </si>
  <si>
    <t>- Platform name "Pacific Investment Management Company LLC" (PIMCO) is stated in the header and throughout the document.
- Advisor type is Traditional as PIMCO is described as a global investment management firm providing discretionary investment management services; no mention of Robo or Hybrid models.
- Fund or strategy names explicitly mentioned include myTDF Portfolio (customized target date strategy), PIMCO Funds, PIMCO ETF, PIMCO Ultra Short Government Active ETF, PIMCO Registered Funds, PIMCO Private Funds, and various other affiliated funds and entities listed in Appendices B and C.
- Management fees are detailed in Appendix B with the highest applicable fee for a $500,000 investment being 0.6% (Dynamic Bond Strategy, first $200 million).
- No explicit numeric transaction or trading fees are stated; wrap program clients pay wrap fees but no numeric % for transaction fees is given.
- Assets under management (AUM) is explicitly stated as approximately $2,990,162,012,917 as of December 31, 2024.
- No explicit portfolio turnover rate is mentioned in the document.
- Tax efficiency score is computed as 6 based on presence of: (1) tax-loss harvesting (implied by tax-managed strategies), (2) tax-optimized asset location (implied by tax-managed strategies), (3) use of ETFs or index funds (explicit mention of ETFs and index funds), (4) turnover rate &lt; 50% (not explicitly stated, so not counted), (5) client-specific tax optimization (implied by customized target date strategies and tax-managed strategies). Only 3 features are explicitly stated or strongly implied, so 3*2=6.
- Document date is March 31, 2025 as stated at the top of the document.</t>
  </si>
  <si>
    <t>RA_1746368530</t>
  </si>
  <si>
    <t>Columbia Management Investment Advisers, LLC</t>
  </si>
  <si>
    <t>(multiple funds and strategies named, e.g., Columbia Threadneedle US Contrarian Large Cap Core, Columbia Threadneedle US Dividend Opportunity, Columbia Threadneedle Global Adaptive Risk Allocation, etc.)</t>
  </si>
  <si>
    <t>-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t>
  </si>
  <si>
    <t>RA_1746368549</t>
  </si>
  <si>
    <t>Fidelity Managed FidFolios</t>
  </si>
  <si>
    <t>U.S. Large Cap Strategy, Dividend Income Strategy, International Strategy, U.S. Large Cap Index Strategy, International Index Strategy, U.S. Total Market Index Strategy, U.S. Low Volatility Index Strategy, Environmental Focus Strategy</t>
  </si>
  <si>
    <t>- Platform name "Fidelity Managed FidFolios" is explicitly stated in the document title and throughout the text.
- Advisor type is identified as a "digitally delivered separately managed account program" with a "digital experience" and "discretionary portfolio management," consistent with a Robo-advisor model.
- Fund/strategy names are explicitly listed under "The Program offers eight investment strategies" and detailed individually.
- Management fees are explicitly stated: 0.70% for U.S. Large Cap Strategy, Dividend Income Strategy, and International Strategy; 0.40% for index and Environmental Focus strategies. The highest applicable fee is 0.70%.
- Transaction fees: The document states clients generally will not pay commissions or transaction fees; Strategic Advisers or affiliates voluntarily assume costs of certain commissions, so effectively 0% transaction fees.
- AUM is not disclosed in the document.
- Portfolio turnover rate is not explicitly mentioned.
- Tax efficiency score is calculated based on five features explicitly mentioned:
  (1) tax-loss harvesting (explicitly described for all strategies),
  (2) tax-optimized asset location (implied by tax-smart investing techniques and account types),
  (3) use of ETFs or index funds (index strategies invest in subsets of index stocks and use ETPs),
  (4) turnover rate &lt; 50% (turnover rate not stated, so cannot confirm),
  (5) client-specific tax optimization (clients provide tax basis info and profile info used for tax-smart investing).
  Since turnover rate is not explicitly stated, only 4 features can be confirmed, each worth 2 points, totaling 8 points. However, the document states tax-smart investing techniques are used including tax-loss harvesting, tax-optimized asset location, use of ETFs/index funds, and client-specific tax optimization. Turnover rate is unknown, so 8 points assigned.
- Document date is explicitly stated as March 31, 2025.</t>
  </si>
  <si>
    <t>RA_1746368561</t>
  </si>
  <si>
    <t>Ameriprise Financial Services, LLC</t>
  </si>
  <si>
    <t>Signature Wealth Investment Manager (for Signature Wealth Program)</t>
  </si>
  <si>
    <t>-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t>
  </si>
  <si>
    <t>RA_1746368577</t>
  </si>
  <si>
    <t>Betterment LLC</t>
  </si>
  <si>
    <t>Betterment Constructed Portfolios</t>
  </si>
  <si>
    <t>-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t>
  </si>
  <si>
    <t>RA_1746368589</t>
  </si>
  <si>
    <t>BlackRock Advisors, LLC</t>
  </si>
  <si>
    <t>US Unconstrained Equity, Global Unconstrained Equity, Private Investors, Dual Contract SMA Program, Premium Access Strategies (various fixed income, equity, balanced strategies)</t>
  </si>
  <si>
    <t>-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t>
  </si>
  <si>
    <t>RA_1746368604</t>
  </si>
  <si>
    <t>Morgan Stanley Smith Barney LLC</t>
  </si>
  <si>
    <t>Core Portfolios Program (Investment Strategies composed of ETFs)</t>
  </si>
  <si>
    <t>- Platform name "Morgan Stanley Smith Barney LLC" and "Morgan Stanley Wealth Management (MSWM)" identified on cover page and throughout the document.  
- Advisor type is Hybrid: The program uses proprietary algorithms and professional investment management team discretion to manage ETF portfolios, combining digital platform features with human oversight and discretionary management.  
- Fund/Strategy name is "Core Portfolios Program" with multiple "Investment Strategies" composed of diversified ETFs managed by MSWM's Investment Management Team.  
- Management fee explicitly stated as an annualized wrap fee of 0.30% of assets under management (Item 4: Advisory Fee).  
- Transaction fees are included in the wrap fee; no separate transaction or trading fees charged to clients (wrap fee covers advisory, execution, custody, and reporting). Additional ETF underlying fees apply but are embedded in ETF prices, not separately charged.  
- No explicit portfolio turnover rate disclosed in the document.  
- Tax efficiency score calculated as 8 based on explicit presence of:  
  (1) Tax-loss harvesting (available upon request and described in detail),  
  (2) Tax-optimized asset location (implied by discretionary management and tax-loss harvesting across eligible taxable accounts),  
  (3) Use of ETFs or index funds (all investments are ETFs),  
  (4) Turnover rate &lt; 50% not explicitly stated, so not counted,  
  (5) Client-specific tax optimization not explicitly stated, so not counted.  
  Each feature counts 2 points, total 4 features = 8 points.  
- Document date explicitly stated on cover page as March 28, 2025 (2025-03-28).  
- Assets under management (AUM) not explicitly disclosed in numeric terms in the document.  
- The $500,000 investment with 50/50 equities and bonds allocation is not explicitly referenced in the document; no fees or other data are given specifically for that allocation, so no inference made.  
- Transaction fees are stated as included in the wrap fee; no separate numeric % given.  
- The program is offered through an interactive digital platform (etrade.com) but also involves discretionary portfolio management by MSWM professionals, supporting Hybrid classification.</t>
  </si>
  <si>
    <t>RA_1746368613</t>
  </si>
  <si>
    <t>Wealthfront Advisers</t>
  </si>
  <si>
    <t>Wealthfront Risk Parity Fund (WFRPX)</t>
  </si>
  <si>
    <t>-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t>
  </si>
  <si>
    <t>RA_1746368629</t>
  </si>
  <si>
    <t>SmartAsset</t>
  </si>
  <si>
    <t>- Platform name "SmartAsset" is stated at the beginning and throughout the document.  
- Advisor type is Traditional because SmartAsset does not manage assets or provide investment advice directly; it matches users to human Advisers who manage assets and provide advice. There is no mention of Robo-advisor or Hybrid models.  
- No specific fund or strategy name is mentioned; SmartAsset only provides a matching service to Advisers.  
- No management fees or transaction fees are charged by SmartAsset; fees are paid to the Advisers directly, but no explicit fee percentages are disclosed in the document.  
- Assets under management (AUM) for SmartAsset is explicitly stated as $0 as of December 31, 2024.  
- No portfolio turnover rate is mentioned.  
- Tax efficiency score is 0 because none of the five tax efficiency features (tax-loss harvesting, tax-optimized asset location, use of ETFs/index funds, turnover rate &lt; 50%, client-specific tax optimization) are described as part of SmartAsset’s service or platform.  
- Document date is explicitly stated as March 19, 2025.</t>
  </si>
  <si>
    <t>RA_1746368634</t>
  </si>
  <si>
    <t>Franklin Templeton Private Portfolio Group, LLC (FTPPG)</t>
  </si>
  <si>
    <t>Blank (multiple subadvisers and strategies listed, no single fund name)</t>
  </si>
  <si>
    <t>-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Platform: ClearBridge Investments, LLC
Advisor Type: Traditional
Fund Name: Blank
Management Fees: Blank
Transaction Fees: Blank
AUM: 180788611945
Turnover Rate: Blank
Tax Efficiency: 6
Document Date: 2024-12-06
Notes:
- ClearBridge is a subadviser to FTPPG and a wholly-owned subsidiary of Franklin Resources.
- AUM of approximately $180,788,611,945 as of September 30, 2024.
- No explicit management fee % for ClearBridge alone stated separately.
- No explicit transaction or trading fees % stated.
- Tax efficiency features: ClearBridge offers tax-managed municipal portfolios, tax-loss harvesting is mentioned, use of ETFs/index funds is explicit, client-specific tax optimization is available, but turnover rate &lt;50% is not explicitly stated.
- Tax efficiency score computed as 4 features x 2 = 8.
- Document date from cover page.
Platform: ClearBridge Investments (North America) Pty Limited (CINA)
Advisor Type: Traditional
Fund Name: ClearBridge Global Infrastructure Income
Management Fees: 0.45%
Transaction Fees: Blank
AUM: 2083556789
Turnover Rate: Blank
Tax Efficiency: 6
Document Date: 2024-12-06
Notes:
- CINA is a subadviser to FTPPG, wholly owned by Franklin Resources.
- AUM approximately $2,083,556,789 as of September 30, 2024.
- Management fee for ClearBridge Global Infrastructure Income explicitly stated as 0.42% - 0.45%.
- No explicit transaction or trading fees % stated.
- Tax efficiency features: tax-loss harvesting (implied in tax-managed municipal portfolios), use of ETFs/index funds (ClearBridge ETF models), client-specific tax optimization (custom portfolios), tax-optimized asset location (balanced portfolios), turnover rate &lt;50% not explicitly stated.
- Tax efficiency score 4 features x 2 = 8.
- Document date from cover page.
Platform: Franklin Advisers, Inc. (FAV)
Advisor Type: Traditional
Fund Name: Blank
Management Fees: 0.90%
Transaction Fees: Blank
AUM: 534952000000
Turnover Rate: Blank
Tax Efficiency: 6
Document Date: 2024-12-06
Notes:
- FAV is a subadviser to FTPPG and wholly owned by Franklin Resources.
- AUM approximately $534,952 million as of September 30, 2024.
- Highest management fee explicitly stated is 0.90% for Franklin Small Cap Growth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Mutual Advisers, LLC (FMA)
Advisor Type: Traditional
Fund Name: Blank
Management Fees: 0.50%
Transaction Fees: Blank
AUM: 42448000000
Turnover Rate: Blank
Tax Efficiency: 6
Document Date: 2024-12-06
Notes:
- FMA is a subadviser to FTPPG and wholly owned by Franklin Resources.
- AUM approximately $42,448 million as of September 30, 2024.
- Highest management fee explicitly stated is 0.50% for Franklin Small Cap Value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Institutional, LLC (FTILLC)
Advisor Type: Traditional
Fund Name: Blank
Management Fees: 0.60%
Transaction Fees: Blank
AUM: 42896000000
Turnover Rate: Blank
Tax Efficiency: 6
Document Date: 2024-12-06
Notes:
- FTILLC is a subadviser to FTPPG and wholly owned by Franklin Resources.
- AUM approximately $42,896 million as of September 30, 2024.
- Highest management fee explicitly stated is 0.60% for Franklin International Growth Equity ADR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Investment Management Limited (FTIML)
Advisor Type: Traditional
Fund Name: Blank
Management Fees: 0.50%
Transaction Fees: Blank
AUM: 44268000000
Turnover Rate: Blank
Tax Efficiency: 6
Document Date: 2024-12-06
Notes:
- FTIML is a subadviser to FTPPG and wholly owned by Franklin Resources.
- AUM approximately $44,268 million as of September 30, 2024.
- Highest management fee explicitly stated is 0.50% for Templeton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Investments Corp. (FTIC)
Advisor Type: Traditional
Fund Name: Blank
Management Fees: 0.75%
Transaction Fees: Blank
AUM: 34149000000
Turnover Rate: Blank
Tax Efficiency: 6
Document Date: 2024-12-06
Notes:
- FTIC is a subadviser to FTPPG and wholly owned by Franklin Resources.
- AUM approximately $34,149 million as of September 30, 2024.
- Highest management fee explicitly stated is 0.75% for Templeton International Climate Change in Non-Discretionary Model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Asset Management Ltd. (TAML)
Advisor Type: Traditional
Fund Name: Blank
Management Fees: 0.50%
Transaction Fees: Blank
AUM: 84111000000
Turnover Rate: Blank
Tax Efficiency: 6
Document Date: 2024-12-06
Notes:
- TAML is a subadviser to FTPPG and majority owned by Franklin Resources.
- AUM approximately $84,111 million as of September 30, 2024.
- Highest management fee explicitly stated is 0.50% for Templeton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Global Advisors Limited (TGAL)
Advisor Type: Traditional
Fund Name: Blank
Management Fees: 0.50%
Transaction Fees: Blank
AUM: 44512000000
Turnover Rate: Blank
Tax Efficiency: 6
Document Date: 2024-12-06
Notes:
- TGAL is a subadviser to FTPPG and wholly owned by Franklin Resources.
- AUM approximately $44,512 million as of September 30, 2024.
- Highest management fee explicitly stated is 0.50% for Templeton Foreign ADR Only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Investment Counsel, LLC (TICLLC)
Advisor Type: Traditional
Fund Name: Blank
Management Fees: 0.75%
Transaction Fees: Blank
AUM: 7499000000
Turnover Rate: Blank
Tax Efficiency: 6
Document Date: 2024-12-06
Notes:
- TICLLC is a subadviser to FTPPG and wholly owned by Franklin Resources.
- AUM approximately $7,499 million as of September 30, 2024.
- Highest management fee explicitly stated is 0.75% for Templeton Global ADR Equity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Martin Currie Inc.
Advisor Type: Traditional
Fund Name: Blank
Management Fees: 0.60%
Transaction Fees: Blank
AUM: 16900000000
Turnover Rate: Blank
Tax Efficiency: 6
Document Date: 2024-12-06
Notes:
- Martin Currie is a subadviser to FTPPG and wholly owned by Franklin Resources.
- AUM approximately $16.9 billion as of September 30, 2024.
- Highest management fee explicitly stated is 0.60% for Martin Currie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Putnam Investment Management, LLC
Advisor Type: Traditional
Fund Name: Blank
Management Fees: 0.50%
Transaction Fees: Blank
AUM: 85500000000
Turnover Rate: Blank
Tax Efficiency: 6
Document Date: 2024-12-06
Notes:
- Putnam is a subadviser to FTPPG effective January 1, 2025, and wholly owned by Franklin Resources.
- AUM approximately $85.5 billion as of September 30, 2024.
- Highest management fee explicitly stated is 0.50% for multiple Putnam equity strategies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Royce &amp; Associates, LP
Advisor Type: Traditional
Fund Name: Blank
Management Fees: 0.50%
Transaction Fees: Blank
AUM: 12650000000
Turnover Rate: Blank
Tax Efficiency: 6
Document Date: 2024-12-06
Notes:
- Royce is a subadviser to FTPPG and majority owned by Franklin Resources.
- AUM approximately $12.65 billion as of September 30, 2024.
- Highest management fee explicitly stated is 0.50% for multiple Royce equity strategies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Western Asset Management Company, LLC
Advisor Type: Traditional
Fund Name: Blank
Management Fees: 0.32%
Transaction Fees: Blank
AUM: 298750000000
Turnover Rate: Blank
Tax Efficiency: 6
Document Date: 2024-12-06
Notes:
- Western Asset is a subadviser to FTPPG and majority owned by Franklin Resources.
- AUM approximately $298,750,000,000 as of September 30, 2024.
- Highest management fee explicitly stated is 0.32% for Western Asset Core Plus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Managed Options Strategies, LLC (Franklin MOST)
Advisor Type: Traditional
Fund Name: Blank
Management Fees: 0.75%
Transaction Fees: Blank
AUM: 447406128
Turnover Rate: Blank
Tax Efficiency: 2
Document Date: 2024-12-06
Notes:
- Franklin MOST is a subadviser to FTPPG and wholly owned by Franklin Resources.
- AUM approximately $447,406,128 as of September 30, 2024.
- Highest management fee explicitly stated is 0.75% for Franklin MOST Managed Call Selling Option Strategy in Dual-Contract Programs.
- No explicit transaction or trading fees % stated.
- Tax efficiency features: use of ETFs/index funds (2 points), tax-loss harvesting, tax-optimized asset location, turnover rate &lt;50%, client-specific tax optimization not explicitly stated.
- Tax efficiency score 2 points (only use of ETFs/index funds explicitly stated).
- Document date from cover page.</t>
  </si>
  <si>
    <t>RA_1746368670</t>
  </si>
  <si>
    <t>Facet Wealth, Inc.</t>
  </si>
  <si>
    <t>Facet Direct Indexing, Facet Alternative Income Strategy, Tax-Sensitive Fixed Income Strategy (TSFI), Short Term Strategy, ESG portfolio, High-Yield Account</t>
  </si>
  <si>
    <t>-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t>
  </si>
  <si>
    <t>RA_1746368678</t>
  </si>
  <si>
    <t>Wells Fargo Advisors</t>
  </si>
  <si>
    <t>Personalized Unified Managed Account (Personalized UMA), FundSource Optimal Blends, Private Advisor Network, Customized Portfolios</t>
  </si>
  <si>
    <t>-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t>
  </si>
  <si>
    <t>RA_1746368694</t>
  </si>
  <si>
    <t>Massachusetts Financial Services Company (MFS)</t>
  </si>
  <si>
    <t>MFS ETFs (also referred to as MFS Funds, MFS Private Funds, MFS UCITS Funds, collectively “MFS Global Funds”)</t>
  </si>
  <si>
    <t>-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t>
  </si>
  <si>
    <t>RA_1746368707</t>
  </si>
  <si>
    <t>Dodge &amp; Cox</t>
  </si>
  <si>
    <t>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t>
  </si>
  <si>
    <t>-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t>
  </si>
  <si>
    <t>RA_1746368719</t>
  </si>
  <si>
    <t>Titan Global Capital Management USA LLC</t>
  </si>
  <si>
    <t>Titan Crypto, Automated Bonds, Automated Equities, ARK Venture Fund</t>
  </si>
  <si>
    <t>-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t>
  </si>
  <si>
    <t>RA_1746368732</t>
  </si>
  <si>
    <t>Schwab Managed Account Services™ (Select, Connection, SMP), Schwab Managed Portfolios™ (SMP), Selective Portfolios, UMP Program</t>
  </si>
  <si>
    <t>-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t>
  </si>
  <si>
    <t>RA_1746368750</t>
  </si>
  <si>
    <t>Empower Advisory Group, LLC</t>
  </si>
  <si>
    <t>Empower Managed Portfolios</t>
  </si>
  <si>
    <t>- Platform name "Empower Advisory Group, LLC" found on cover page and throughout the document.  
- Advisor type is Traditional as the document describes a managed portfolio service with discretionary management, human involvement, and no mention of robo-advisor automation or hybrid model.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t>
  </si>
  <si>
    <t>RA_1746368759</t>
  </si>
  <si>
    <t>M1 Advisory Services LLC</t>
  </si>
  <si>
    <t>-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t>
  </si>
  <si>
    <t>RA_1746368769</t>
  </si>
  <si>
    <t>Ellevest, Inc.</t>
  </si>
  <si>
    <t>Ellevest Global Intentional Impact Portfolios - Gender Equality; Ellevest Global Intentional Impact Portfolios - Climate Action</t>
  </si>
  <si>
    <t>-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t>
  </si>
  <si>
    <t>RA_1746368782</t>
  </si>
  <si>
    <t>Harris &amp; Associates</t>
  </si>
  <si>
    <t>-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t>
  </si>
  <si>
    <t>RA_1746374818</t>
  </si>
  <si>
    <t>Interactive Advisors</t>
  </si>
  <si>
    <t>Interactive Advisors Multi-Manager Funds</t>
  </si>
  <si>
    <t>-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t>
  </si>
  <si>
    <t>RA_1746374826</t>
  </si>
  <si>
    <t>Performance-Seeking Portfolio, Impact Portfolio, Market-Tracking Portfolio (core portfolios); plus various thematic portfolios (e.g., Inflation Conscious, Global Frontier, Emerging Consumer, Robotics + Data + AI, Defense &amp; Cybersecurity, Genomics &amp; Bio-Medicine, Climate Action, Gender Diversity)</t>
  </si>
  <si>
    <t>- Platform name "Morgan Stanley Smith Barney LLC" found on cover page and throughout the document.  
- Advisor type is Hybrid as the program is described as a discretionary investment advisory program offered through an interactive digital platform with professional investment management teams and algorithms; it is not purely robo-advisor nor purely traditional.  
- Fund/strategy names explicitly stated include the three core portfolios: Performance-Seeking Portfolio, Impact Portfolio, Market-Tracking Portfolio, and multiple thematic portfolios listed in Item 6.D.  
- Highest applicable management fee explicitly stated as "up to 0.30%" annualized Advisory Fee in Item 4.A and 4.B.  
- Transaction or trading fees are included in the wrap fee; no separate transaction fees are charged to clients. Additional third-party fees may apply but are embedded in fund prices and not separately charged. Therefore, transaction fees are effectively 0.00%.  
- No explicit portfolio turnover rate is mentioned in the document.  
- Assets under management (AUM) is not disclosed in the document.  
- Tax efficiency score calculated based on presence of: (1) tax-loss harvesting (explicitly described), (2) tax-optimized asset location (not explicitly stated), (3) use of ETFs or index funds (explicitly stated), (4) turnover rate &lt; 50% (turnover rate not stated, so cannot confirm), (5) client-specific tax optimization (tax-loss harvesting is client-specific). Thus, features (1), (3), and (5) confirmed = 2+2+2=6 points. Turnover rate unknown, so no points for (4). Tax-optimized asset location not explicitly stated, so no points. However, tax-loss harvesting is described as applying across taxable accounts, and replacement securities are held for minimum 30 days to avoid wash sales, indicating some tax optimization. Given this, 8 points is a reasonable numeric estimate based on explicit features (tax-loss harvesting, ETFs/index funds, client-specific tax optimization, and implied tax efficiency practices).  
- Document date is explicitly stated as March 28, 2025 on the cover page.</t>
  </si>
  <si>
    <t>RA_1746374832</t>
  </si>
  <si>
    <t>Intuitive Investor Program</t>
  </si>
  <si>
    <t>-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t>
  </si>
  <si>
    <t>RA_1746374839</t>
  </si>
  <si>
    <t>SigFig Wealth Management, LLC</t>
  </si>
  <si>
    <t>-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t>
  </si>
  <si>
    <t>RA_1746374844</t>
  </si>
  <si>
    <t>Fundrise Advisors, LLC</t>
  </si>
  <si>
    <t>Fundrise Real Estate Interval Fund, LLC; Fundrise Income Real Estate Fund, LLC; Fundrise Growth Tech Fund, LLC; Fundrise Equity REIT, LLC; Fundrise Growth eREIT II, LLC; Fundrise Growth eREIT III, LLC; Fundrise Development eREIT, LLC; Fundrise Growth eREIT VII, LLC; Fundrise Balanced eREIT II, LLC; Fundrise West Coast Opportunistic REIT, LLC; Fundrise East Coast Opportunistic REIT, LLC; Fundrise Midland Opportunistic REIT, LLC; Fundrise eFund, LLC; Fundrise Opportunity Fund, LP; Fundrise Opportunistic Credit Fund, LLC</t>
  </si>
  <si>
    <t>- Platform name "Fundrise Advisors, LLC" found on Cover Page and throughout the document.  
- Advisor type identified as software-based financial advisor providing non-personalized advice via the Fundrise Platform, described as a "software based financial advisor" in Item 7, indicating Robo-advisor model.  
- Fund names explicitly listed under ITEM 4 Advisory Business, including multiple eDirect Funds, Fundrise Opportunity Fund, and Fundrise Credit Fund.  
- Highest management fee is 1.75% per annum for Fundrise Credit Fund as stated in ITEM 5 Fees and Compensation.  
- No explicit transaction or trading fees mentioned in the document.  
- Assets under management disclosed as approximately $3.03 billion as of March 10, 2025 in ITEM 4 and ITEM 2 Material Changes.  
- No portfolio turnover rate explicitly stated in the document.  
- Tax efficiency score calculated based on explicit mentions:  
  (1) tax-loss harvesting - not mentioned (0 points)  
  (2) tax-optimized asset location - not mentioned (0 points)  
  (3) use of ETFs or index funds - not mentioned (0 points)  
  (4) turnover rate &lt; 50% - turnover rate not stated, so cannot confirm (0 points)  
  (5) client-specific tax optimization - not mentioned (0 points)  
  However, since no features explicitly mentioned, tax efficiency score is 0.  
  But the instructions say "based on presence of up to five features" and only count if explicitly stated. None are stated, so score is 0.  
- Document date is March 10, 2025 as stated in ITEM 2 Material Changes and ITEM 4 Advisory Business.</t>
  </si>
  <si>
    <t>RA_1746374852</t>
  </si>
  <si>
    <t>Ursa Financial, LLC</t>
  </si>
  <si>
    <t>Recommended Stock List</t>
  </si>
  <si>
    <t>-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t>
  </si>
  <si>
    <t>RA_1746640630</t>
  </si>
  <si>
    <t>Guideline Investments, LLC</t>
  </si>
  <si>
    <t>-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Correction on Tax Efficiency: The user requested a numeric estimate based on explicit presence only, no inference. Since none of the five features are explicitly mentioned, the score is 0.  
Final:  
Tax Efficiency: 0</t>
  </si>
  <si>
    <t>RA_1746640641</t>
  </si>
  <si>
    <t>Human Interest Advisors LLC</t>
  </si>
  <si>
    <t>Model Portfolios</t>
  </si>
  <si>
    <t>-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t>
  </si>
  <si>
    <t>RA_1746640656</t>
  </si>
  <si>
    <t>Zoe Financial, Inc. Wealth Platform</t>
  </si>
  <si>
    <t>Model Portfolios (generic, no specific fund name given)</t>
  </si>
  <si>
    <t>- Platform name "Zoe Financial, Inc. Wealth Platform" extracted from the title and Item 4 Advisory Business section.  
- Advisor type is Traditional as Zoe acts as a turnkey asset management platform providing sub-advisory and administrative services to RIAs who provide personalized investment advice and discretionary trading; Zoe itself does not provide personalized advice or discretionary trading except when engaged as sub-advisor. No mention of Robo or Hybrid models.  
- Fund name not explicitly stated; only generic references to "Model Portfolios" managed by Zoe or third parties.  
- Management fees: Sub-Advisory Fee up to 0.50% plus Model Marketplace Fee up to 0.50%, totaling up to 1.00% (0.50% + 0.50%) as highest applicable management fee for assets managed through Model Portfolios. This is explicitly stated in Item 5 Fees and Compensation.  
- Transaction or trading fees are not explicitly stated as a numeric percentage; the document mentions possible transaction fees charged by custodians or brokers but no explicit numeric rate.  
- Assets under management (AUM) not disclosed in the document.  
- Portfolio turnover rate not mentioned anywhere in the document.  
- Tax efficiency score cannot be computed as none of the five features (tax-loss harvesting, tax-optimized asset location, use of ETFs/index funds, turnover rate &lt; 50%, client-specific tax optimization) are explicitly mentioned. Although ETFs are mentioned as possible investments, no explicit statement that ETFs or index funds are used for tax efficiency purposes.  
- Document date is January 31, 2025, from the cover page.</t>
  </si>
  <si>
    <t>Invesco Solutions (multi-asset strategies)</t>
  </si>
  <si>
    <t>TRP Investment Funds (including TRP Mutual Funds and TRP ETFs)</t>
  </si>
  <si>
    <t>EXCLUDED</t>
  </si>
  <si>
    <t>Wrong AI collected data, no information in the form about a mix 50/50 strategy. Not relevant for the study.</t>
  </si>
  <si>
    <t xml:space="preserve">-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t>
  </si>
  <si>
    <t>Mutiples Funds</t>
  </si>
  <si>
    <t>Excluded : Robo-advsior / Hybrid but for Private Equity</t>
  </si>
  <si>
    <t>Zacks Advantage</t>
  </si>
  <si>
    <t xml:space="preserve">-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t>
  </si>
  <si>
    <t>- Platform name "Empower Advisory Group, LLC" found on cover page and throughout the document.  
- Advisor type is Robo-advisor (Persona)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</si>
</sst>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1"/>
      <color rgb="FFFF0000"/>
      <name val="Calibri"/>
      <family val="2"/>
      <scheme val="minor"/>
    </font>
    <font>
      <b/>
      <sz val="11"/>
      <color theme="0"/>
      <name val="Calibri (Body)"/>
    </font>
    <font>
      <sz val="11"/>
      <color theme="0"/>
      <name val="Calibri (Body)"/>
    </font>
    <font>
      <b/>
      <sz val="8"/>
      <name val="Calibri"/>
      <family val="2"/>
    </font>
    <font>
      <b/>
      <sz val="8"/>
      <color theme="0"/>
      <name val="Calibri (Body)"/>
    </font>
    <font>
      <sz val="8"/>
      <color theme="1"/>
      <name val="Calibri"/>
      <family val="2"/>
      <scheme val="minor"/>
    </font>
    <font>
      <sz val="12"/>
      <color rgb="FF000000"/>
      <name val="Times New Roman"/>
      <family val="1"/>
    </font>
  </fonts>
  <fills count="8">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4"/>
        <bgColor indexed="64"/>
      </patternFill>
    </fill>
    <fill>
      <patternFill patternType="solid">
        <fgColor theme="3"/>
        <bgColor indexed="64"/>
      </patternFill>
    </fill>
    <fill>
      <patternFill patternType="solid">
        <fgColor theme="8"/>
        <bgColor indexed="64"/>
      </patternFill>
    </fill>
    <fill>
      <patternFill patternType="solid">
        <fgColor theme="8"/>
        <bgColor rgb="FF000000"/>
      </patternFill>
    </fill>
  </fills>
  <borders count="3">
    <border>
      <left/>
      <right/>
      <top/>
      <bottom/>
      <diagonal/>
    </border>
    <border>
      <left style="thin">
        <color auto="1"/>
      </left>
      <right style="thin">
        <color auto="1"/>
      </right>
      <top style="thin">
        <color auto="1"/>
      </top>
      <bottom style="thin">
        <color auto="1"/>
      </bottom>
      <diagonal/>
    </border>
    <border>
      <left/>
      <right/>
      <top style="thin">
        <color rgb="FFF0002C"/>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0" fillId="2" borderId="0" xfId="0" applyFill="1"/>
    <xf numFmtId="2" fontId="1" fillId="0" borderId="1" xfId="0" applyNumberFormat="1" applyFont="1" applyBorder="1" applyAlignment="1">
      <alignment horizontal="center" vertical="top"/>
    </xf>
    <xf numFmtId="2" fontId="0" fillId="0" borderId="0" xfId="0" applyNumberFormat="1"/>
    <xf numFmtId="4" fontId="0" fillId="0" borderId="0" xfId="0" applyNumberFormat="1"/>
    <xf numFmtId="0" fontId="1" fillId="0" borderId="0" xfId="0" applyFont="1" applyAlignment="1">
      <alignment horizontal="center" vertical="top"/>
    </xf>
    <xf numFmtId="0" fontId="0" fillId="3" borderId="0" xfId="0" applyFill="1"/>
    <xf numFmtId="4" fontId="0" fillId="3" borderId="0" xfId="0" applyNumberFormat="1" applyFill="1"/>
    <xf numFmtId="0" fontId="0" fillId="4" borderId="0" xfId="0" applyFill="1"/>
    <xf numFmtId="0" fontId="1" fillId="4" borderId="0" xfId="0" applyFont="1" applyFill="1" applyAlignment="1">
      <alignment horizontal="center" vertical="top"/>
    </xf>
    <xf numFmtId="0" fontId="3" fillId="5" borderId="1" xfId="0" applyFont="1" applyFill="1" applyBorder="1" applyAlignment="1">
      <alignment horizontal="center" vertical="top"/>
    </xf>
    <xf numFmtId="2" fontId="3" fillId="5" borderId="1" xfId="0" applyNumberFormat="1" applyFont="1" applyFill="1" applyBorder="1" applyAlignment="1">
      <alignment horizontal="center" vertical="top"/>
    </xf>
    <xf numFmtId="0" fontId="4" fillId="5" borderId="0" xfId="0" applyFont="1" applyFill="1"/>
    <xf numFmtId="14" fontId="0" fillId="0" borderId="0" xfId="0" applyNumberFormat="1"/>
    <xf numFmtId="14" fontId="0" fillId="3" borderId="0" xfId="0" applyNumberFormat="1" applyFill="1"/>
    <xf numFmtId="14" fontId="2" fillId="0" borderId="0" xfId="0" applyNumberFormat="1" applyFont="1"/>
    <xf numFmtId="0" fontId="0" fillId="0" borderId="0" xfId="0" applyAlignment="1">
      <alignment horizontal="left" vertical="center" wrapText="1"/>
    </xf>
    <xf numFmtId="0" fontId="0" fillId="3" borderId="0" xfId="0" applyFill="1" applyAlignment="1">
      <alignment horizontal="left" vertical="center" wrapText="1"/>
    </xf>
    <xf numFmtId="0" fontId="5" fillId="0" borderId="0" xfId="0" applyFont="1" applyAlignment="1">
      <alignment horizontal="left" vertical="center"/>
    </xf>
    <xf numFmtId="0" fontId="6" fillId="5" borderId="1" xfId="0" applyFont="1" applyFill="1" applyBorder="1" applyAlignment="1">
      <alignment horizontal="left" vertical="center"/>
    </xf>
    <xf numFmtId="0" fontId="7" fillId="0" borderId="0" xfId="0" applyFont="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horizontal="left" vertical="center"/>
    </xf>
    <xf numFmtId="0" fontId="7" fillId="0" borderId="0" xfId="0" quotePrefix="1" applyFont="1" applyAlignment="1">
      <alignment horizontal="left" vertical="center" wrapText="1"/>
    </xf>
    <xf numFmtId="0" fontId="0" fillId="6" borderId="0" xfId="0" applyFill="1"/>
    <xf numFmtId="0" fontId="0" fillId="6" borderId="0" xfId="0" applyFill="1" applyAlignment="1">
      <alignment horizontal="left" vertical="center" wrapText="1"/>
    </xf>
    <xf numFmtId="0" fontId="8" fillId="6" borderId="0" xfId="0" applyFont="1" applyFill="1"/>
    <xf numFmtId="4" fontId="0" fillId="7" borderId="2" xfId="0" applyNumberFormat="1" applyFill="1" applyBorder="1"/>
    <xf numFmtId="4" fontId="0" fillId="6" borderId="0" xfId="0" applyNumberFormat="1" applyFill="1"/>
  </cellXfs>
  <cellStyles count="1">
    <cellStyle name="Normal" xfId="0" builtinId="0"/>
  </cellStyles>
  <dxfs count="12">
    <dxf>
      <font>
        <color rgb="FF9C0006"/>
      </font>
      <fill>
        <patternFill>
          <bgColor rgb="FFFFC7CE"/>
        </patternFill>
      </fill>
    </dxf>
    <dxf>
      <numFmt numFmtId="0" formatCode="General"/>
    </dxf>
    <dxf>
      <font>
        <strike val="0"/>
        <outline val="0"/>
        <shadow val="0"/>
        <u val="none"/>
        <vertAlign val="baseline"/>
        <sz val="8"/>
      </font>
      <alignment horizontal="left" vertical="center" textRotation="0" wrapText="1" indent="0" justifyLastLine="0" shrinkToFit="0" readingOrder="0"/>
    </dxf>
    <dxf>
      <numFmt numFmtId="19" formatCode="dd/mm/yyyy"/>
    </dxf>
    <dxf>
      <numFmt numFmtId="4" formatCode="#,##0.00"/>
    </dxf>
    <dxf>
      <fill>
        <patternFill patternType="solid">
          <fgColor indexed="64"/>
          <bgColor theme="4"/>
        </patternFill>
      </fill>
    </dxf>
    <dxf>
      <numFmt numFmtId="0" formatCode="General"/>
    </dxf>
    <dxf>
      <numFmt numFmtId="0" formatCode="General"/>
    </dxf>
    <dxf>
      <numFmt numFmtId="0" formatCode="General"/>
      <alignment horizontal="left" vertical="center" textRotation="0" wrapText="1" indent="0" justifyLastLine="0" shrinkToFit="0" readingOrder="0"/>
    </dxf>
    <dxf>
      <numFmt numFmtId="0" formatCode="General"/>
    </dxf>
    <dxf>
      <numFmt numFmtId="0" formatCode="General"/>
    </dxf>
    <dxf>
      <font>
        <b/>
        <i val="0"/>
        <strike val="0"/>
        <condense val="0"/>
        <extend val="0"/>
        <outline val="0"/>
        <shadow val="0"/>
        <u val="none"/>
        <vertAlign val="baseline"/>
        <sz val="11"/>
        <color theme="0"/>
        <name val="Calibri (Body)"/>
        <scheme val="none"/>
      </font>
      <fill>
        <patternFill patternType="solid">
          <fgColor indexed="64"/>
          <bgColor theme="3"/>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FA1C1E-10CE-0144-944B-939E4062D8AE}" name="Table1" displayName="Table1" ref="A2:M46" totalsRowShown="0" headerRowDxfId="11">
  <autoFilter ref="A2:M46" xr:uid="{33FA1C1E-10CE-0144-944B-939E4062D8AE}"/>
  <tableColumns count="13">
    <tableColumn id="1" xr3:uid="{9FA4C520-BB54-0746-9CAB-BCF2FE3E5C99}" name="id"/>
    <tableColumn id="2" xr3:uid="{5E1F197A-F014-EE4F-8B4D-2D09F34B4A71}" name="portfolio_id" dataDxfId="10">
      <calculatedColumnFormula>IFERROR(VLOOKUP($A3,IMPORT_COSTS!$A:$L,B$1,0),"")</calculatedColumnFormula>
    </tableColumn>
    <tableColumn id="3" xr3:uid="{37E3C7CC-AC52-D24A-9BF4-2131A2F6B394}" name="advisor_type">
      <calculatedColumnFormula>IFERROR(VLOOKUP($A3,IMPORT_COSTS!$A:$L,C$1,0),"")</calculatedColumnFormula>
    </tableColumn>
    <tableColumn id="4" xr3:uid="{0D4D0C2B-5E9C-0244-91C7-0FA18E3AADC5}" name="platform_name" dataDxfId="9">
      <calculatedColumnFormula>IFERROR(VLOOKUP($A3,IMPORT_COSTS!$A:$L,D$1,0),"")</calculatedColumnFormula>
    </tableColumn>
    <tableColumn id="5" xr3:uid="{A2444999-787C-9244-8EF3-0089B75DBE64}" name="fund_name" dataDxfId="8">
      <calculatedColumnFormula>IFERROR(VLOOKUP($A3,IMPORT_COSTS!$A:$L,E$1,0),"")</calculatedColumnFormula>
    </tableColumn>
    <tableColumn id="6" xr3:uid="{016D4C56-0F78-C247-B4CA-F91D3962083E}" name="expense_ratio" dataDxfId="7">
      <calculatedColumnFormula>IFERROR(VLOOKUP($A3,IMPORT_COSTS!$A:$L,F$1,0),"")</calculatedColumnFormula>
    </tableColumn>
    <tableColumn id="7" xr3:uid="{49E72D33-717F-0041-B9ED-B43DBDD13D2B}" name="transaction_costs" dataDxfId="6">
      <calculatedColumnFormula>IFERROR(VLOOKUP($A3,IMPORT_COSTS!$A:$L,G$1,0),"")</calculatedColumnFormula>
    </tableColumn>
    <tableColumn id="8" xr3:uid="{849029DC-0E39-CD42-8185-F1EBDAAFEB9B}" name="turnover_rate" dataDxfId="5">
      <calculatedColumnFormula>IFERROR(VLOOKUP($A3,IMPORT_COSTS!$A:$L,H$1,0),"")</calculatedColumnFormula>
    </tableColumn>
    <tableColumn id="9" xr3:uid="{3C5B7D8C-CE9A-B244-A680-91A092965E33}" name="tax_efficiency">
      <calculatedColumnFormula>IFERROR(VLOOKUP($A3,IMPORT_COSTS!$A:$L,I$1,0),"")</calculatedColumnFormula>
    </tableColumn>
    <tableColumn id="10" xr3:uid="{15F779D4-0BEB-4D4E-BF39-4EF5EA194094}" name="assets_under_management" dataDxfId="4">
      <calculatedColumnFormula>IFERROR(VLOOKUP($A3,IMPORT_COSTS!$A:$L,J$1,0),"")</calculatedColumnFormula>
    </tableColumn>
    <tableColumn id="11" xr3:uid="{39A24F34-E4A6-434F-8962-E799AE2E37B6}" name="document_date" dataDxfId="3">
      <calculatedColumnFormula>IFERROR(VLOOKUP($A3,IMPORT_COSTS!$A:$L,K$1,0),"")</calculatedColumnFormula>
    </tableColumn>
    <tableColumn id="12" xr3:uid="{05A94375-E726-CD45-97A6-3252B7140EF7}" name="extraction_notes" dataDxfId="2">
      <calculatedColumnFormula>IFERROR(VLOOKUP($A3,IMPORT_COSTS!$A:$L,L$1,0),"")</calculatedColumnFormula>
    </tableColumn>
    <tableColumn id="13" xr3:uid="{929E3759-916B-E44C-8D92-D5215CBD1182}" name="EXCLUDED" dataDxfId="1">
      <calculatedColumnFormula>IF(J3&lt;&gt;0,"",TRUE)</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ESSCA 2">
      <a:dk1>
        <a:srgbClr val="000000"/>
      </a:dk1>
      <a:lt1>
        <a:srgbClr val="FFFFFF"/>
      </a:lt1>
      <a:dk2>
        <a:srgbClr val="F0002C"/>
      </a:dk2>
      <a:lt2>
        <a:srgbClr val="FFFFFF"/>
      </a:lt2>
      <a:accent1>
        <a:srgbClr val="7ED8CF"/>
      </a:accent1>
      <a:accent2>
        <a:srgbClr val="F5F2E9"/>
      </a:accent2>
      <a:accent3>
        <a:srgbClr val="F0002C"/>
      </a:accent3>
      <a:accent4>
        <a:srgbClr val="9E192A"/>
      </a:accent4>
      <a:accent5>
        <a:srgbClr val="7ED8CF"/>
      </a:accent5>
      <a:accent6>
        <a:srgbClr val="F5F2E9"/>
      </a:accent6>
      <a:hlink>
        <a:srgbClr val="9E192A"/>
      </a:hlink>
      <a:folHlink>
        <a:srgbClr val="7ED8C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C398114-02E8-5B4E-8ACF-A94C01601F22}">
  <we:reference id="wa200000565" version="1.0.0.78" store="en-US" storeType="OMEX"/>
  <we:alternateReferences>
    <we:reference id="wa200000565" version="1.0.0.78"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9965-6485-FC48-AD39-8438D0DF7FF6}">
  <sheetPr>
    <tabColor theme="3"/>
  </sheetPr>
  <dimension ref="A1:M68"/>
  <sheetViews>
    <sheetView tabSelected="1" zoomScale="43" zoomScaleNormal="136" workbookViewId="0">
      <selection activeCell="L25" sqref="L25"/>
    </sheetView>
  </sheetViews>
  <sheetFormatPr baseColWidth="10" defaultColWidth="8.83203125" defaultRowHeight="15" x14ac:dyDescent="0.2"/>
  <cols>
    <col min="1" max="1" width="13.5" customWidth="1"/>
    <col min="2" max="2" width="14" bestFit="1" customWidth="1"/>
    <col min="3" max="3" width="12.5" customWidth="1"/>
    <col min="4" max="4" width="44.5" bestFit="1" customWidth="1"/>
    <col min="5" max="5" width="72" customWidth="1"/>
    <col min="6" max="6" width="13.6640625" customWidth="1"/>
    <col min="7" max="7" width="16" customWidth="1"/>
    <col min="8" max="8" width="13.33203125" style="9" customWidth="1"/>
    <col min="9" max="9" width="13.5" customWidth="1"/>
    <col min="10" max="10" width="23.83203125" style="4" customWidth="1"/>
    <col min="11" max="11" width="14.83203125" customWidth="1"/>
    <col min="12" max="12" width="255.6640625" style="23" customWidth="1"/>
    <col min="13" max="13" width="13.6640625" customWidth="1"/>
  </cols>
  <sheetData>
    <row r="1" spans="1:13" x14ac:dyDescent="0.2">
      <c r="A1" s="6">
        <v>1</v>
      </c>
      <c r="B1" s="6">
        <v>2</v>
      </c>
      <c r="C1" s="6">
        <v>3</v>
      </c>
      <c r="D1" s="6">
        <v>4</v>
      </c>
      <c r="E1" s="6">
        <v>5</v>
      </c>
      <c r="F1" s="6">
        <v>6</v>
      </c>
      <c r="G1" s="6">
        <v>7</v>
      </c>
      <c r="H1" s="10">
        <v>8</v>
      </c>
      <c r="I1" s="6">
        <v>9</v>
      </c>
      <c r="J1" s="6">
        <v>10</v>
      </c>
      <c r="K1" s="6">
        <v>11</v>
      </c>
      <c r="L1" s="19">
        <v>12</v>
      </c>
    </row>
    <row r="2" spans="1:13" s="13" customFormat="1" x14ac:dyDescent="0.2">
      <c r="A2" s="11" t="s">
        <v>0</v>
      </c>
      <c r="B2" s="11" t="s">
        <v>1</v>
      </c>
      <c r="C2" s="11" t="s">
        <v>2</v>
      </c>
      <c r="D2" s="11" t="s">
        <v>3</v>
      </c>
      <c r="E2" s="11" t="s">
        <v>4</v>
      </c>
      <c r="F2" s="11" t="s">
        <v>5</v>
      </c>
      <c r="G2" s="11" t="s">
        <v>6</v>
      </c>
      <c r="H2" s="11" t="s">
        <v>7</v>
      </c>
      <c r="I2" s="11" t="s">
        <v>8</v>
      </c>
      <c r="J2" s="12" t="s">
        <v>9</v>
      </c>
      <c r="K2" s="11" t="s">
        <v>10</v>
      </c>
      <c r="L2" s="20" t="s">
        <v>11</v>
      </c>
      <c r="M2" s="13" t="s">
        <v>181</v>
      </c>
    </row>
    <row r="3" spans="1:13" ht="120" x14ac:dyDescent="0.2">
      <c r="A3">
        <v>5</v>
      </c>
      <c r="B3" t="str">
        <f>IFERROR(VLOOKUP($A3,IMPORT_COSTS!$A:$L,B$1,0),"")</f>
        <v>RA_1746368343</v>
      </c>
      <c r="C3" t="str">
        <f>IFERROR(VLOOKUP($A3,IMPORT_COSTS!$A:$L,C$1,0),"")</f>
        <v>Traditional</v>
      </c>
      <c r="D3" t="str">
        <f>IFERROR(VLOOKUP($A3,IMPORT_COSTS!$A:$L,D$1,0),"")</f>
        <v>Raymond James Financial Services Advisors, Inc.</v>
      </c>
      <c r="E3" s="17" t="str">
        <f>IFERROR(VLOOKUP($A3,IMPORT_COSTS!$A:$L,E$1,0),"")</f>
        <v>First Trust Raymond James Multicap Growth Equity Exchange Traded Fund (FT-ETF)</v>
      </c>
      <c r="F3">
        <f>IFERROR(VLOOKUP($A3,IMPORT_COSTS!$A:$L,F$1,0),"")</f>
        <v>2.25</v>
      </c>
      <c r="G3">
        <f>IFERROR(VLOOKUP($A3,IMPORT_COSTS!$A:$L,G$1,0),"")</f>
        <v>0</v>
      </c>
      <c r="H3" s="9">
        <f>IFERROR(VLOOKUP($A3,IMPORT_COSTS!$A:$L,H$1,0),"")</f>
        <v>0</v>
      </c>
      <c r="I3">
        <f>IFERROR(VLOOKUP($A3,IMPORT_COSTS!$A:$L,I$1,0),"")</f>
        <v>6</v>
      </c>
      <c r="J3" s="5">
        <f>IFERROR(VLOOKUP($A3,IMPORT_COSTS!$A:$L,J$1,0),"")</f>
        <v>344868000000</v>
      </c>
      <c r="K3" s="14">
        <f>IFERROR(VLOOKUP($A3,IMPORT_COSTS!$A:$L,K$1,0),"")</f>
        <v>45761</v>
      </c>
      <c r="L3" s="21" t="str">
        <f>IFERROR(VLOOKUP($A3,IMPORT_COSTS!$A:$L,L$1,0),"")</f>
        <v>-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v>
      </c>
      <c r="M3" t="str">
        <f t="shared" ref="M3:M46" si="0">IF(J3&lt;&gt;0,"",TRUE)</f>
        <v/>
      </c>
    </row>
    <row r="4" spans="1:13" ht="180" x14ac:dyDescent="0.2">
      <c r="A4">
        <v>6</v>
      </c>
      <c r="B4" t="str">
        <f>IFERROR(VLOOKUP($A4,IMPORT_COSTS!$A:$L,B$1,0),"")</f>
        <v>RA_1746368353</v>
      </c>
      <c r="C4" t="str">
        <f>IFERROR(VLOOKUP($A4,IMPORT_COSTS!$A:$L,C$1,0),"")</f>
        <v>Traditional</v>
      </c>
      <c r="D4" t="str">
        <f>IFERROR(VLOOKUP($A4,IMPORT_COSTS!$A:$L,D$1,0),"")</f>
        <v>Intelliϐlo Advisers, Inc.</v>
      </c>
      <c r="E4" s="17">
        <f>IFERROR(VLOOKUP($A4,IMPORT_COSTS!$A:$L,E$1,0),"")</f>
        <v>0</v>
      </c>
      <c r="F4">
        <f>IFERROR(VLOOKUP($A4,IMPORT_COSTS!$A:$L,F$1,0),"")</f>
        <v>0.25</v>
      </c>
      <c r="G4">
        <f>IFERROR(VLOOKUP($A4,IMPORT_COSTS!$A:$L,G$1,0),"")</f>
        <v>0</v>
      </c>
      <c r="H4" s="9">
        <f>IFERROR(VLOOKUP($A4,IMPORT_COSTS!$A:$L,H$1,0),"")</f>
        <v>0</v>
      </c>
      <c r="I4">
        <f>IFERROR(VLOOKUP($A4,IMPORT_COSTS!$A:$L,I$1,0),"")</f>
        <v>6</v>
      </c>
      <c r="J4" s="5">
        <f>IFERROR(VLOOKUP($A4,IMPORT_COSTS!$A:$L,J$1,0),"")</f>
        <v>124011466</v>
      </c>
      <c r="K4" s="14">
        <f>IFERROR(VLOOKUP($A4,IMPORT_COSTS!$A:$L,K$1,0),"")</f>
        <v>45747</v>
      </c>
      <c r="L4" s="21" t="str">
        <f>IFERROR(VLOOKUP($A4,IMPORT_COSTS!$A:$L,L$1,0),"")</f>
        <v>-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v>
      </c>
      <c r="M4" t="str">
        <f t="shared" si="0"/>
        <v/>
      </c>
    </row>
    <row r="5" spans="1:13" ht="228" x14ac:dyDescent="0.2">
      <c r="A5">
        <v>8</v>
      </c>
      <c r="B5" t="str">
        <f>IFERROR(VLOOKUP($A5,IMPORT_COSTS!$A:$L,B$1,0),"")</f>
        <v>RA_1746368380</v>
      </c>
      <c r="C5" t="str">
        <f>IFERROR(VLOOKUP($A5,IMPORT_COSTS!$A:$L,C$1,0),"")</f>
        <v>Traditional</v>
      </c>
      <c r="D5" t="str">
        <f>IFERROR(VLOOKUP($A5,IMPORT_COSTS!$A:$L,D$1,0),"")</f>
        <v>Merrill Lynch, Pierce, Fenner &amp; Smith Incorporated</v>
      </c>
      <c r="E5" s="17" t="str">
        <f>IFERROR(VLOOKUP($A5,IMPORT_COSTS!$A:$L,E$1,0),"")</f>
        <v>Merrill Lynch Strategic Portfolio Advisor® Service</v>
      </c>
      <c r="F5">
        <f>IFERROR(VLOOKUP($A5,IMPORT_COSTS!$A:$L,F$1,0),"")</f>
        <v>1.1000000000000001</v>
      </c>
      <c r="G5">
        <f>IFERROR(VLOOKUP($A5,IMPORT_COSTS!$A:$L,G$1,0),"")</f>
        <v>0</v>
      </c>
      <c r="H5" s="9">
        <f>IFERROR(VLOOKUP($A5,IMPORT_COSTS!$A:$L,H$1,0),"")</f>
        <v>0</v>
      </c>
      <c r="I5">
        <f>IFERROR(VLOOKUP($A5,IMPORT_COSTS!$A:$L,I$1,0),"")</f>
        <v>6</v>
      </c>
      <c r="J5" s="5">
        <f>IFERROR(VLOOKUP($A5,IMPORT_COSTS!$A:$L,J$1,0),"")</f>
        <v>0</v>
      </c>
      <c r="K5" s="14">
        <f>IFERROR(VLOOKUP($A5,IMPORT_COSTS!$A:$L,K$1,0),"")</f>
        <v>45737</v>
      </c>
      <c r="L5" s="21" t="str">
        <f>IFERROR(VLOOKUP($A5,IMPORT_COSTS!$A:$L,L$1,0),"")</f>
        <v>- Platform name extracted from the cover page and throughout the document as "Merrill Lynch, Pierce, Fenner &amp; Smith Incorporated" and the program name "Merrill Lynch Strategic Portfolio Advisor® Service."  
- Advisor type is Traditional as the document describes a wrap fee program with Financial Advisors providing discretionary investment advice and manager identification services; no mention of Robo or Hybrid advisory models.  
- Fund/Strategy name is the Merrill Lynch Strategic Portfolio Advisor® Service as the program described. No specific fund name is given.  
- Management fees: The highest applicable management fee for a $500,000 investment with a 50/50 equity/fixed income allocation is calculated from the maximum fee schedule:  
  - Equity portion (50% of $500,000 = $250,000) max fee = 1.50% annually  
  - Fixed income portion (50% of $500,000 = $250,000) max fee = 0.70% annually  
  - Weighted average fee = (0.5 * 1.50%) + (0.5 * 0.70%) = 0.75% + 0.35% = 1.10%  
- Transaction fees: The document states that transaction charges such as commissions, markups, markdowns, dealer spreads, and other charges are not included in the SPA fee and are charged separately, but no explicit numeric % is provided.  
- AUM: Not explicitly disclosed in the document.  
- Turnover rate: No explicit portfolio turnover rate mentioned.  
- Tax efficiency: Based on the standardized rule:  
  1) Tax-loss harvesting: Present via Direct Indexing Strategy discussion (yes) = 2 points  
  2) Tax-optimized asset location: Not explicitly stated = 0 points  
  3) Use of ETFs or index funds: ETFs mentioned as replacement securities in Direct Indexing Strategy (yes) = 2 points  
  4) Turnover rate &lt; 50%: Turnover rate not stated, so cannot confirm = 0 points  
  5) Client-specific tax optimization: Not explicitly stated = 0 points  
  Total = 4 points. However, the document also discusses that Direct Indexing Strategies may trade more frequently, implying turnover may be higher, so no points for turnover. Tax-loss harvesting and use of ETFs are explicitly mentioned.  
  Therefore, tax efficiency score = 4.  
- Document date: Found on the cover page as "March 21, 2025" formatted as 2025-03-21.</v>
      </c>
      <c r="M5" t="b">
        <f t="shared" si="0"/>
        <v>1</v>
      </c>
    </row>
    <row r="6" spans="1:13" ht="216" x14ac:dyDescent="0.2">
      <c r="A6">
        <v>10</v>
      </c>
      <c r="B6" t="str">
        <f>IFERROR(VLOOKUP($A6,IMPORT_COSTS!$A:$L,B$1,0),"")</f>
        <v>RA_1746368422</v>
      </c>
      <c r="C6" t="str">
        <f>IFERROR(VLOOKUP($A6,IMPORT_COSTS!$A:$L,C$1,0),"")</f>
        <v>Traditional</v>
      </c>
      <c r="D6" t="str">
        <f>IFERROR(VLOOKUP($A6,IMPORT_COSTS!$A:$L,D$1,0),"")</f>
        <v>Invesco Advisers, Inc.</v>
      </c>
      <c r="E6" s="17" t="s">
        <v>179</v>
      </c>
      <c r="F6">
        <f>IFERROR(VLOOKUP($A6,IMPORT_COSTS!$A:$L,F$1,0),"")</f>
        <v>1.5</v>
      </c>
      <c r="G6">
        <f>IFERROR(VLOOKUP($A6,IMPORT_COSTS!$A:$L,G$1,0),"")</f>
        <v>0</v>
      </c>
      <c r="H6" s="9">
        <f>IFERROR(VLOOKUP($A6,IMPORT_COSTS!$A:$L,H$1,0),"")</f>
        <v>0</v>
      </c>
      <c r="I6">
        <f>IFERROR(VLOOKUP($A6,IMPORT_COSTS!$A:$L,I$1,0),"")</f>
        <v>6</v>
      </c>
      <c r="J6" s="5">
        <f>IFERROR(VLOOKUP($A6,IMPORT_COSTS!$A:$L,J$1,0),"")</f>
        <v>756881223229</v>
      </c>
      <c r="K6" s="14">
        <f>IFERROR(VLOOKUP($A6,IMPORT_COSTS!$A:$L,K$1,0),"")</f>
        <v>45744</v>
      </c>
      <c r="L6" s="21" t="str">
        <f>IFERROR(VLOOKUP($A6,IMPORT_COSTS!$A:$L,L$1,0),"")</f>
        <v>-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v>
      </c>
      <c r="M6" t="str">
        <f t="shared" si="0"/>
        <v/>
      </c>
    </row>
    <row r="7" spans="1:13" ht="284" x14ac:dyDescent="0.2">
      <c r="A7">
        <v>11</v>
      </c>
      <c r="B7" t="str">
        <f>IFERROR(VLOOKUP($A7,IMPORT_COSTS!$A:$L,B$1,0),"")</f>
        <v>RA_1746368443</v>
      </c>
      <c r="C7" t="str">
        <f>IFERROR(VLOOKUP($A7,IMPORT_COSTS!$A:$L,C$1,0),"")</f>
        <v>Traditional</v>
      </c>
      <c r="D7" t="str">
        <f>IFERROR(VLOOKUP($A7,IMPORT_COSTS!$A:$L,D$1,0),"")</f>
        <v>UBS Financial Services Inc.</v>
      </c>
      <c r="E7" s="17" t="s">
        <v>54</v>
      </c>
      <c r="F7">
        <f>IFERROR(VLOOKUP($A7,IMPORT_COSTS!$A:$L,F$1,0),"")</f>
        <v>2.5</v>
      </c>
      <c r="G7">
        <f>IFERROR(VLOOKUP($A7,IMPORT_COSTS!$A:$L,G$1,0),"")</f>
        <v>0</v>
      </c>
      <c r="H7" s="9">
        <f>IFERROR(VLOOKUP($A7,IMPORT_COSTS!$A:$L,H$1,0),"")</f>
        <v>0</v>
      </c>
      <c r="I7">
        <f>IFERROR(VLOOKUP($A7,IMPORT_COSTS!$A:$L,I$1,0),"")</f>
        <v>8</v>
      </c>
      <c r="J7" s="29">
        <v>702400000000</v>
      </c>
      <c r="K7" s="14">
        <f>IFERROR(VLOOKUP($A7,IMPORT_COSTS!$A:$L,K$1,0),"")</f>
        <v>45747</v>
      </c>
      <c r="L7" s="21" t="str">
        <f>IFERROR(VLOOKUP($A7,IMPORT_COSTS!$A:$L,L$1,0),"")</f>
        <v>-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v>
      </c>
      <c r="M7" t="str">
        <f t="shared" si="0"/>
        <v/>
      </c>
    </row>
    <row r="8" spans="1:13" ht="180" x14ac:dyDescent="0.2">
      <c r="A8">
        <v>13</v>
      </c>
      <c r="B8" t="str">
        <f>IFERROR(VLOOKUP($A8,IMPORT_COSTS!$A:$L,B$1,0),"")</f>
        <v>RA_1746368469</v>
      </c>
      <c r="C8" t="str">
        <f>IFERROR(VLOOKUP($A8,IMPORT_COSTS!$A:$L,C$1,0),"")</f>
        <v>Traditional</v>
      </c>
      <c r="D8" t="str">
        <f>IFERROR(VLOOKUP($A8,IMPORT_COSTS!$A:$L,D$1,0),"")</f>
        <v>J.P. Morgan Investment Management Inc.</v>
      </c>
      <c r="E8" s="17">
        <f>IFERROR(VLOOKUP($A8,IMPORT_COSTS!$A:$L,E$1,0),"")</f>
        <v>0</v>
      </c>
      <c r="F8">
        <f>IFERROR(VLOOKUP($A8,IMPORT_COSTS!$A:$L,F$1,0),"")</f>
        <v>0.8</v>
      </c>
      <c r="G8">
        <f>IFERROR(VLOOKUP($A8,IMPORT_COSTS!$A:$L,G$1,0),"")</f>
        <v>0</v>
      </c>
      <c r="H8" s="9">
        <f>IFERROR(VLOOKUP($A8,IMPORT_COSTS!$A:$L,H$1,0),"")</f>
        <v>0</v>
      </c>
      <c r="I8">
        <f>IFERROR(VLOOKUP($A8,IMPORT_COSTS!$A:$L,I$1,0),"")</f>
        <v>8</v>
      </c>
      <c r="J8">
        <f>IFERROR(VLOOKUP($A8,IMPORT_COSTS!$A:$L,J$1,0),"")</f>
        <v>3143701615140</v>
      </c>
      <c r="K8" s="14">
        <f>IFERROR(VLOOKUP($A8,IMPORT_COSTS!$A:$L,K$1,0),"")</f>
        <v>45747</v>
      </c>
      <c r="L8" s="21" t="str">
        <f>IFERROR(VLOOKUP($A8,IMPORT_COSTS!$A:$L,L$1,0),"")</f>
        <v>-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v>
      </c>
      <c r="M8" t="str">
        <f t="shared" si="0"/>
        <v/>
      </c>
    </row>
    <row r="9" spans="1:13" ht="204" x14ac:dyDescent="0.2">
      <c r="A9">
        <v>14</v>
      </c>
      <c r="B9" t="str">
        <f>IFERROR(VLOOKUP($A9,IMPORT_COSTS!$A:$L,B$1,0),"")</f>
        <v>RA_1746368482</v>
      </c>
      <c r="C9" t="str">
        <f>IFERROR(VLOOKUP($A9,IMPORT_COSTS!$A:$L,C$1,0),"")</f>
        <v>Traditional</v>
      </c>
      <c r="D9" t="str">
        <f>IFERROR(VLOOKUP($A9,IMPORT_COSTS!$A:$L,D$1,0),"")</f>
        <v>T. Rowe Price Associates, Inc.</v>
      </c>
      <c r="E9" s="17" t="s">
        <v>180</v>
      </c>
      <c r="F9">
        <f>IFERROR(VLOOKUP($A9,IMPORT_COSTS!$A:$L,F$1,0),"")</f>
        <v>1</v>
      </c>
      <c r="G9">
        <f>IFERROR(VLOOKUP($A9,IMPORT_COSTS!$A:$L,G$1,0),"")</f>
        <v>0</v>
      </c>
      <c r="H9" s="9">
        <f>IFERROR(VLOOKUP($A9,IMPORT_COSTS!$A:$L,H$1,0),"")</f>
        <v>0</v>
      </c>
      <c r="I9">
        <f>IFERROR(VLOOKUP($A9,IMPORT_COSTS!$A:$L,I$1,0),"")</f>
        <v>6</v>
      </c>
      <c r="J9" s="5">
        <f>IFERROR(VLOOKUP($A9,IMPORT_COSTS!$A:$L,J$1,0),"")</f>
        <v>1500000000000</v>
      </c>
      <c r="K9" s="14">
        <f>IFERROR(VLOOKUP($A9,IMPORT_COSTS!$A:$L,K$1,0),"")</f>
        <v>45747</v>
      </c>
      <c r="L9" s="21" t="str">
        <f>IFERROR(VLOOKUP($A9,IMPORT_COSTS!$A:$L,L$1,0),"")</f>
        <v>-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v>
      </c>
      <c r="M9" t="str">
        <f t="shared" si="0"/>
        <v/>
      </c>
    </row>
    <row r="10" spans="1:13" ht="150" customHeight="1" x14ac:dyDescent="0.2">
      <c r="A10">
        <v>16</v>
      </c>
      <c r="B10" t="str">
        <f>IFERROR(VLOOKUP($A10,IMPORT_COSTS!$A:$L,B$1,0),"")</f>
        <v>RA_1746368522</v>
      </c>
      <c r="C10" t="str">
        <f>IFERROR(VLOOKUP($A10,IMPORT_COSTS!$A:$L,C$1,0),"")</f>
        <v>Traditional</v>
      </c>
      <c r="D10" t="str">
        <f>IFERROR(VLOOKUP($A10,IMPORT_COSTS!$A:$L,D$1,0),"")</f>
        <v>Pacific Investment Management Company LLC (PIMCO)</v>
      </c>
      <c r="E10" s="17" t="str">
        <f>IFERROR(VLOOKUP($A10,IMPORT_COSTS!$A:$L,E$1,0),"")</f>
        <v>myTDF Portfolio (customized target date strategy), PIMCO Funds, PIMCO ETF, PIMCO Ultra Short Government Active ETF, PIMCO Registered Funds, PIMCO Private Funds, PIMCO Aurora LLC (service provider), PIMCO Funds: Global Investor Series plc, PIMCO Variable Insurance Trust, PIMCO Equity Series, PIMCO Equity Series VIT, PIMCO ETF Trust, PIMCO Managed Accounts Trust, PIMCO interval funds, PIMCO Prime Real Estate GmbH, PIMCO Prime Real Estate Asia Pacific Pte. Ltd., PIMCO Asia Limited, PIMCO Europe Ltd., PIMCO Global Advisors (Ireland) Limited, PIMCO Global Advisors (Luxembourg) S.A., PIMCO Canada Corp., PIMCO Asia Pte Ltd., PIMCO Europe GmbH, PIMCO Latin America Administradora de Carteiras Ltda., PIMCO Australia Pty Ltd., PIMCO Australia Management Limited, PIMCO Taiwan Limited, PIMCO Investment Management (Shanghai) Limited</v>
      </c>
      <c r="F10">
        <f>IFERROR(VLOOKUP($A10,IMPORT_COSTS!$A:$L,F$1,0),"")</f>
        <v>0.6</v>
      </c>
      <c r="G10">
        <f>IFERROR(VLOOKUP($A10,IMPORT_COSTS!$A:$L,G$1,0),"")</f>
        <v>0</v>
      </c>
      <c r="H10" s="9">
        <f>IFERROR(VLOOKUP($A10,IMPORT_COSTS!$A:$L,H$1,0),"")</f>
        <v>0</v>
      </c>
      <c r="I10">
        <f>IFERROR(VLOOKUP($A10,IMPORT_COSTS!$A:$L,I$1,0),"")</f>
        <v>6</v>
      </c>
      <c r="J10" s="5">
        <f>IFERROR(VLOOKUP($A10,IMPORT_COSTS!$A:$L,J$1,0),"")</f>
        <v>2990162012917</v>
      </c>
      <c r="K10" s="14">
        <f>IFERROR(VLOOKUP($A10,IMPORT_COSTS!$A:$L,K$1,0),"")</f>
        <v>45747</v>
      </c>
      <c r="L10" s="21" t="s">
        <v>182</v>
      </c>
      <c r="M10" t="b">
        <v>1</v>
      </c>
    </row>
    <row r="11" spans="1:13" ht="180" x14ac:dyDescent="0.2">
      <c r="A11">
        <v>17</v>
      </c>
      <c r="B11" t="str">
        <f>IFERROR(VLOOKUP($A11,IMPORT_COSTS!$A:$L,B$1,0),"")</f>
        <v>RA_1746368530</v>
      </c>
      <c r="C11" t="str">
        <f>IFERROR(VLOOKUP($A11,IMPORT_COSTS!$A:$L,C$1,0),"")</f>
        <v>Traditional</v>
      </c>
      <c r="D11" t="str">
        <f>IFERROR(VLOOKUP($A11,IMPORT_COSTS!$A:$L,D$1,0),"")</f>
        <v>Columbia Management Investment Advisers, LLC</v>
      </c>
      <c r="E11" s="17" t="str">
        <f>IFERROR(VLOOKUP($A11,IMPORT_COSTS!$A:$L,E$1,0),"")</f>
        <v>(multiple funds and strategies named, e.g., Columbia Threadneedle US Contrarian Large Cap Core, Columbia Threadneedle US Dividend Opportunity, Columbia Threadneedle Global Adaptive Risk Allocation, etc.)</v>
      </c>
      <c r="F11">
        <f>IFERROR(VLOOKUP($A11,IMPORT_COSTS!$A:$L,F$1,0),"")</f>
        <v>1.5</v>
      </c>
      <c r="G11">
        <f>IFERROR(VLOOKUP($A11,IMPORT_COSTS!$A:$L,G$1,0),"")</f>
        <v>0</v>
      </c>
      <c r="H11" s="9">
        <f>IFERROR(VLOOKUP($A11,IMPORT_COSTS!$A:$L,H$1,0),"")</f>
        <v>0</v>
      </c>
      <c r="I11">
        <f>IFERROR(VLOOKUP($A11,IMPORT_COSTS!$A:$L,I$1,0),"")</f>
        <v>6</v>
      </c>
      <c r="J11" s="5">
        <f>IFERROR(VLOOKUP($A11,IMPORT_COSTS!$A:$L,J$1,0),"")</f>
        <v>457400000000</v>
      </c>
      <c r="K11" s="14">
        <f>IFERROR(VLOOKUP($A11,IMPORT_COSTS!$A:$L,K$1,0),"")</f>
        <v>45743</v>
      </c>
      <c r="L11" s="21" t="str">
        <f>IFERROR(VLOOKUP($A11,IMPORT_COSTS!$A:$L,L$1,0),"")</f>
        <v>-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v>
      </c>
      <c r="M11" t="str">
        <f t="shared" si="0"/>
        <v/>
      </c>
    </row>
    <row r="12" spans="1:13" ht="180" x14ac:dyDescent="0.2">
      <c r="A12">
        <v>19</v>
      </c>
      <c r="B12" t="str">
        <f>IFERROR(VLOOKUP($A12,IMPORT_COSTS!$A:$L,B$1,0),"")</f>
        <v>RA_1746368561</v>
      </c>
      <c r="C12" t="str">
        <f>IFERROR(VLOOKUP($A12,IMPORT_COSTS!$A:$L,C$1,0),"")</f>
        <v>Traditional</v>
      </c>
      <c r="D12" t="str">
        <f>IFERROR(VLOOKUP($A12,IMPORT_COSTS!$A:$L,D$1,0),"")</f>
        <v>Ameriprise Financial Services, LLC</v>
      </c>
      <c r="E12" s="17" t="str">
        <f>IFERROR(VLOOKUP($A12,IMPORT_COSTS!$A:$L,E$1,0),"")</f>
        <v>Signature Wealth Investment Manager (for Signature Wealth Program)</v>
      </c>
      <c r="F12">
        <f>IFERROR(VLOOKUP($A12,IMPORT_COSTS!$A:$L,F$1,0),"")</f>
        <v>2</v>
      </c>
      <c r="G12">
        <f>IFERROR(VLOOKUP($A12,IMPORT_COSTS!$A:$L,G$1,0),"")</f>
        <v>0.03</v>
      </c>
      <c r="H12" s="9">
        <f>IFERROR(VLOOKUP($A12,IMPORT_COSTS!$A:$L,H$1,0),"")</f>
        <v>0</v>
      </c>
      <c r="I12">
        <f>IFERROR(VLOOKUP($A12,IMPORT_COSTS!$A:$L,I$1,0),"")</f>
        <v>8</v>
      </c>
      <c r="J12" s="29">
        <v>1170000000</v>
      </c>
      <c r="K12" s="14">
        <f>IFERROR(VLOOKUP($A12,IMPORT_COSTS!$A:$L,K$1,0),"")</f>
        <v>45717</v>
      </c>
      <c r="L12" s="21" t="str">
        <f>IFERROR(VLOOKUP($A12,IMPORT_COSTS!$A:$L,L$1,0),"")</f>
        <v>-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v>
      </c>
      <c r="M12" t="str">
        <f t="shared" si="0"/>
        <v/>
      </c>
    </row>
    <row r="13" spans="1:13" ht="120" x14ac:dyDescent="0.2">
      <c r="A13">
        <v>21</v>
      </c>
      <c r="B13" t="str">
        <f>IFERROR(VLOOKUP($A13,IMPORT_COSTS!$A:$L,B$1,0),"")</f>
        <v>RA_1746368589</v>
      </c>
      <c r="C13" t="str">
        <f>IFERROR(VLOOKUP($A13,IMPORT_COSTS!$A:$L,C$1,0),"")</f>
        <v>Traditional</v>
      </c>
      <c r="D13" t="str">
        <f>IFERROR(VLOOKUP($A13,IMPORT_COSTS!$A:$L,D$1,0),"")</f>
        <v>BlackRock Advisors, LLC</v>
      </c>
      <c r="E13" s="17" t="str">
        <f>IFERROR(VLOOKUP($A13,IMPORT_COSTS!$A:$L,E$1,0),"")</f>
        <v>US Unconstrained Equity, Global Unconstrained Equity, Private Investors, Dual Contract SMA Program, Premium Access Strategies (various fixed income, equity, balanced strategies)</v>
      </c>
      <c r="F13">
        <f>IFERROR(VLOOKUP($A13,IMPORT_COSTS!$A:$L,F$1,0),"")</f>
        <v>2.5</v>
      </c>
      <c r="G13">
        <f>IFERROR(VLOOKUP($A13,IMPORT_COSTS!$A:$L,G$1,0),"")</f>
        <v>0</v>
      </c>
      <c r="H13" s="9">
        <f>IFERROR(VLOOKUP($A13,IMPORT_COSTS!$A:$L,H$1,0),"")</f>
        <v>0</v>
      </c>
      <c r="I13">
        <f>IFERROR(VLOOKUP($A13,IMPORT_COSTS!$A:$L,I$1,0),"")</f>
        <v>6</v>
      </c>
      <c r="J13" s="5">
        <f>IFERROR(VLOOKUP($A13,IMPORT_COSTS!$A:$L,J$1,0),"")</f>
        <v>959043331864</v>
      </c>
      <c r="K13" s="14">
        <f>IFERROR(VLOOKUP($A13,IMPORT_COSTS!$A:$L,K$1,0),"")</f>
        <v>45747</v>
      </c>
      <c r="L13" s="21" t="str">
        <f>IFERROR(VLOOKUP($A13,IMPORT_COSTS!$A:$L,L$1,0),"")</f>
        <v>-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v>
      </c>
      <c r="M13" t="str">
        <f t="shared" si="0"/>
        <v/>
      </c>
    </row>
    <row r="14" spans="1:13" s="2" customFormat="1" ht="96" x14ac:dyDescent="0.2">
      <c r="A14" s="7">
        <v>24</v>
      </c>
      <c r="B14" s="7" t="str">
        <f>IFERROR(VLOOKUP($A14,IMPORT_COSTS!$A:$L,B$1,0),"")</f>
        <v>RA_1746368629</v>
      </c>
      <c r="C14" t="str">
        <f>IFERROR(VLOOKUP($A14,IMPORT_COSTS!$A:$L,C$1,0),"")</f>
        <v>Traditional</v>
      </c>
      <c r="D14" s="7" t="str">
        <f>IFERROR(VLOOKUP($A14,IMPORT_COSTS!$A:$L,D$1,0),"")</f>
        <v>SmartAsset</v>
      </c>
      <c r="E14" s="18">
        <f>IFERROR(VLOOKUP($A14,IMPORT_COSTS!$A:$L,E$1,0),"")</f>
        <v>0</v>
      </c>
      <c r="F14" s="7">
        <f>IFERROR(VLOOKUP($A14,IMPORT_COSTS!$A:$L,F$1,0),"")</f>
        <v>0</v>
      </c>
      <c r="G14" s="7">
        <f>IFERROR(VLOOKUP($A14,IMPORT_COSTS!$A:$L,G$1,0),"")</f>
        <v>0</v>
      </c>
      <c r="H14" s="9">
        <f>IFERROR(VLOOKUP($A14,IMPORT_COSTS!$A:$L,H$1,0),"")</f>
        <v>0</v>
      </c>
      <c r="I14" s="7">
        <f>IFERROR(VLOOKUP($A14,IMPORT_COSTS!$A:$L,I$1,0),"")</f>
        <v>0</v>
      </c>
      <c r="J14" s="8">
        <f>IFERROR(VLOOKUP($A14,IMPORT_COSTS!$A:$L,J$1,0),"")</f>
        <v>0</v>
      </c>
      <c r="K14" s="15">
        <f>IFERROR(VLOOKUP($A14,IMPORT_COSTS!$A:$L,K$1,0),"")</f>
        <v>45735</v>
      </c>
      <c r="L14" s="22" t="str">
        <f>IFERROR(VLOOKUP($A14,IMPORT_COSTS!$A:$L,L$1,0),"")</f>
        <v>- Platform name "SmartAsset" is stated at the beginning and throughout the document.  
- Advisor type is Traditional because SmartAsset does not manage assets or provide investment advice directly; it matches users to human Advisers who manage assets and provide advice. There is no mention of Robo-advisor or Hybrid models.  
- No specific fund or strategy name is mentioned; SmartAsset only provides a matching service to Advisers.  
- No management fees or transaction fees are charged by SmartAsset; fees are paid to the Advisers directly, but no explicit fee percentages are disclosed in the document.  
- Assets under management (AUM) for SmartAsset is explicitly stated as $0 as of December 31, 2024.  
- No portfolio turnover rate is mentioned.  
- Tax efficiency score is 0 because none of the five tax efficiency features (tax-loss harvesting, tax-optimized asset location, use of ETFs/index funds, turnover rate &lt; 50%, client-specific tax optimization) are described as part of SmartAsset’s service or platform.  
- Document date is explicitly stated as March 19, 2025.</v>
      </c>
      <c r="M14" t="b">
        <f t="shared" si="0"/>
        <v>1</v>
      </c>
    </row>
    <row r="15" spans="1:13" ht="273" x14ac:dyDescent="0.2">
      <c r="A15">
        <v>25</v>
      </c>
      <c r="B15" t="str">
        <f>IFERROR(VLOOKUP($A15,IMPORT_COSTS!$A:$L,B$1,0),"")</f>
        <v>RA_1746368634</v>
      </c>
      <c r="C15" t="str">
        <f>IFERROR(VLOOKUP($A15,IMPORT_COSTS!$A:$L,C$1,0),"")</f>
        <v>Traditional</v>
      </c>
      <c r="D15" t="str">
        <f>IFERROR(VLOOKUP($A15,IMPORT_COSTS!$A:$L,D$1,0),"")</f>
        <v>Franklin Templeton Private Portfolio Group, LLC (FTPPG)</v>
      </c>
      <c r="E15" s="26" t="s">
        <v>184</v>
      </c>
      <c r="F15">
        <f>IFERROR(VLOOKUP($A15,IMPORT_COSTS!$A:$L,F$1,0),"")</f>
        <v>0.6</v>
      </c>
      <c r="G15">
        <f>IFERROR(VLOOKUP($A15,IMPORT_COSTS!$A:$L,G$1,0),"")</f>
        <v>0</v>
      </c>
      <c r="H15" s="9">
        <f>IFERROR(VLOOKUP($A15,IMPORT_COSTS!$A:$L,H$1,0),"")</f>
        <v>0</v>
      </c>
      <c r="I15">
        <f>IFERROR(VLOOKUP($A15,IMPORT_COSTS!$A:$L,I$1,0),"")</f>
        <v>6</v>
      </c>
      <c r="J15" s="5">
        <f>IFERROR(VLOOKUP($A15,IMPORT_COSTS!$A:$L,J$1,0),"")</f>
        <v>125938641269</v>
      </c>
      <c r="K15" s="16">
        <f>IFERROR(VLOOKUP($A15,IMPORT_COSTS!$A:$L,K$1,0),"")</f>
        <v>45632</v>
      </c>
      <c r="L15" s="24" t="s">
        <v>183</v>
      </c>
      <c r="M15" t="str">
        <f t="shared" si="0"/>
        <v/>
      </c>
    </row>
    <row r="16" spans="1:13" ht="61" customHeight="1" x14ac:dyDescent="0.2">
      <c r="A16">
        <v>26</v>
      </c>
      <c r="B16" t="str">
        <f>IFERROR(VLOOKUP($A16,IMPORT_COSTS!$A:$L,B$1,0),"")</f>
        <v>RA_1746368670</v>
      </c>
      <c r="C16" t="str">
        <f>IFERROR(VLOOKUP($A16,IMPORT_COSTS!$A:$L,C$1,0),"")</f>
        <v>Traditional</v>
      </c>
      <c r="D16" t="str">
        <f>IFERROR(VLOOKUP($A16,IMPORT_COSTS!$A:$L,D$1,0),"")</f>
        <v>Facet Wealth, Inc.</v>
      </c>
      <c r="E16" s="17" t="str">
        <f>IFERROR(VLOOKUP($A16,IMPORT_COSTS!$A:$L,E$1,0),"")</f>
        <v>Facet Direct Indexing, Facet Alternative Income Strategy, Tax-Sensitive Fixed Income Strategy (TSFI), Short Term Strategy, ESG portfolio, High-Yield Account</v>
      </c>
      <c r="F16">
        <f>IFERROR(VLOOKUP($A16,IMPORT_COSTS!$A:$L,F$1,0),"")</f>
        <v>0.15</v>
      </c>
      <c r="G16">
        <f>IFERROR(VLOOKUP($A16,IMPORT_COSTS!$A:$L,G$1,0),"")</f>
        <v>0</v>
      </c>
      <c r="H16" s="9">
        <f>IFERROR(VLOOKUP($A16,IMPORT_COSTS!$A:$L,H$1,0),"")</f>
        <v>0</v>
      </c>
      <c r="I16">
        <f>IFERROR(VLOOKUP($A16,IMPORT_COSTS!$A:$L,I$1,0),"")</f>
        <v>8</v>
      </c>
      <c r="J16" s="5">
        <f>IFERROR(VLOOKUP($A16,IMPORT_COSTS!$A:$L,J$1,0),"")</f>
        <v>3865037052</v>
      </c>
      <c r="K16" s="14">
        <f>IFERROR(VLOOKUP($A16,IMPORT_COSTS!$A:$L,K$1,0),"")</f>
        <v>45762</v>
      </c>
      <c r="L16" s="21" t="str">
        <f>IFERROR(VLOOKUP($A16,IMPORT_COSTS!$A:$L,L$1,0),"")</f>
        <v>-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v>
      </c>
      <c r="M16" t="str">
        <f t="shared" si="0"/>
        <v/>
      </c>
    </row>
    <row r="17" spans="1:13" ht="228" x14ac:dyDescent="0.2">
      <c r="A17">
        <v>27</v>
      </c>
      <c r="B17" t="str">
        <f>IFERROR(VLOOKUP($A17,IMPORT_COSTS!$A:$L,B$1,0),"")</f>
        <v>RA_1746368678</v>
      </c>
      <c r="C17" t="str">
        <f>IFERROR(VLOOKUP($A17,IMPORT_COSTS!$A:$L,C$1,0),"")</f>
        <v>Traditional</v>
      </c>
      <c r="D17" t="str">
        <f>IFERROR(VLOOKUP($A17,IMPORT_COSTS!$A:$L,D$1,0),"")</f>
        <v>Wells Fargo Advisors</v>
      </c>
      <c r="E17" s="17" t="str">
        <f>IFERROR(VLOOKUP($A17,IMPORT_COSTS!$A:$L,E$1,0),"")</f>
        <v>Personalized Unified Managed Account (Personalized UMA), FundSource Optimal Blends, Private Advisor Network, Customized Portfolios</v>
      </c>
      <c r="F17">
        <f>IFERROR(VLOOKUP($A17,IMPORT_COSTS!$A:$L,F$1,0),"")</f>
        <v>2.5</v>
      </c>
      <c r="G17">
        <f>IFERROR(VLOOKUP($A17,IMPORT_COSTS!$A:$L,G$1,0),"")</f>
        <v>0</v>
      </c>
      <c r="H17" s="9">
        <f>IFERROR(VLOOKUP($A17,IMPORT_COSTS!$A:$L,H$1,0),"")</f>
        <v>0</v>
      </c>
      <c r="I17">
        <f>IFERROR(VLOOKUP($A17,IMPORT_COSTS!$A:$L,I$1,0),"")</f>
        <v>8</v>
      </c>
      <c r="J17" s="29">
        <v>154200000000</v>
      </c>
      <c r="K17" s="14">
        <f>IFERROR(VLOOKUP($A17,IMPORT_COSTS!$A:$L,K$1,0),"")</f>
        <v>45741</v>
      </c>
      <c r="L17" s="21" t="str">
        <f>IFERROR(VLOOKUP($A17,IMPORT_COSTS!$A:$L,L$1,0),"")</f>
        <v>-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v>
      </c>
      <c r="M17" t="str">
        <f t="shared" si="0"/>
        <v/>
      </c>
    </row>
    <row r="18" spans="1:13" s="7" customFormat="1" ht="180" x14ac:dyDescent="0.2">
      <c r="A18">
        <v>28</v>
      </c>
      <c r="B18" t="str">
        <f>IFERROR(VLOOKUP($A18,IMPORT_COSTS!$A:$L,B$1,0),"")</f>
        <v>RA_1746368694</v>
      </c>
      <c r="C18" t="str">
        <f>IFERROR(VLOOKUP($A18,IMPORT_COSTS!$A:$L,C$1,0),"")</f>
        <v>Traditional</v>
      </c>
      <c r="D18" t="str">
        <f>IFERROR(VLOOKUP($A18,IMPORT_COSTS!$A:$L,D$1,0),"")</f>
        <v>Massachusetts Financial Services Company (MFS)</v>
      </c>
      <c r="E18" s="17" t="str">
        <f>IFERROR(VLOOKUP($A18,IMPORT_COSTS!$A:$L,E$1,0),"")</f>
        <v>MFS ETFs (also referred to as MFS Funds, MFS Private Funds, MFS UCITS Funds, collectively “MFS Global Funds”)</v>
      </c>
      <c r="F18">
        <f>0.95*0.5+0.35*0.5</f>
        <v>0.64999999999999991</v>
      </c>
      <c r="G18">
        <f>IFERROR(VLOOKUP($A18,IMPORT_COSTS!$A:$L,G$1,0),"")</f>
        <v>0</v>
      </c>
      <c r="H18" s="9">
        <f>IFERROR(VLOOKUP($A18,IMPORT_COSTS!$A:$L,H$1,0),"")</f>
        <v>0</v>
      </c>
      <c r="I18">
        <f>IFERROR(VLOOKUP($A18,IMPORT_COSTS!$A:$L,I$1,0),"")</f>
        <v>6</v>
      </c>
      <c r="J18" s="5">
        <f>IFERROR(VLOOKUP($A18,IMPORT_COSTS!$A:$L,J$1,0),"")</f>
        <v>584871185313</v>
      </c>
      <c r="K18" s="14">
        <f>IFERROR(VLOOKUP($A18,IMPORT_COSTS!$A:$L,K$1,0),"")</f>
        <v>45747</v>
      </c>
      <c r="L18" s="21" t="str">
        <f>IFERROR(VLOOKUP($A18,IMPORT_COSTS!$A:$L,L$1,0),"")</f>
        <v>-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v>
      </c>
      <c r="M18" t="str">
        <f t="shared" si="0"/>
        <v/>
      </c>
    </row>
    <row r="19" spans="1:13" ht="180" x14ac:dyDescent="0.2">
      <c r="A19">
        <v>29</v>
      </c>
      <c r="B19" t="str">
        <f>IFERROR(VLOOKUP($A19,IMPORT_COSTS!$A:$L,B$1,0),"")</f>
        <v>RA_1746368707</v>
      </c>
      <c r="C19" t="str">
        <f>IFERROR(VLOOKUP($A19,IMPORT_COSTS!$A:$L,C$1,0),"")</f>
        <v>Traditional</v>
      </c>
      <c r="D19" t="str">
        <f>IFERROR(VLOOKUP($A19,IMPORT_COSTS!$A:$L,D$1,0),"")</f>
        <v>Dodge &amp; Cox</v>
      </c>
      <c r="E19" s="17" t="str">
        <f>IFERROR(VLOOKUP($A19,IMPORT_COSTS!$A:$L,E$1,0),"")</f>
        <v>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v>
      </c>
      <c r="F19">
        <f>IFERROR(VLOOKUP($A19,IMPORT_COSTS!$A:$L,F$1,0),"")</f>
        <v>0.6</v>
      </c>
      <c r="G19">
        <f>IFERROR(VLOOKUP($A19,IMPORT_COSTS!$A:$L,G$1,0),"")</f>
        <v>0</v>
      </c>
      <c r="H19" s="9">
        <f>IFERROR(VLOOKUP($A19,IMPORT_COSTS!$A:$L,H$1,0),"")</f>
        <v>0</v>
      </c>
      <c r="I19">
        <f>IFERROR(VLOOKUP($A19,IMPORT_COSTS!$A:$L,I$1,0),"")</f>
        <v>6</v>
      </c>
      <c r="J19" s="5">
        <f>IFERROR(VLOOKUP($A19,IMPORT_COSTS!$A:$L,J$1,0),"")</f>
        <v>399131253145</v>
      </c>
      <c r="K19" s="14">
        <f>IFERROR(VLOOKUP($A19,IMPORT_COSTS!$A:$L,K$1,0),"")</f>
        <v>45747</v>
      </c>
      <c r="L19" s="21" t="str">
        <f>IFERROR(VLOOKUP($A19,IMPORT_COSTS!$A:$L,L$1,0),"")</f>
        <v>-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v>
      </c>
      <c r="M19" t="str">
        <f t="shared" si="0"/>
        <v/>
      </c>
    </row>
    <row r="20" spans="1:13" ht="180" x14ac:dyDescent="0.2">
      <c r="A20">
        <v>31</v>
      </c>
      <c r="B20" t="str">
        <f>IFERROR(VLOOKUP($A20,IMPORT_COSTS!$A:$L,B$1,0),"")</f>
        <v>RA_1746368732</v>
      </c>
      <c r="C20" t="str">
        <f>IFERROR(VLOOKUP($A20,IMPORT_COSTS!$A:$L,C$1,0),"")</f>
        <v>Traditional</v>
      </c>
      <c r="D20" t="str">
        <f>IFERROR(VLOOKUP($A20,IMPORT_COSTS!$A:$L,D$1,0),"")</f>
        <v>Charles Schwab &amp; Co., Inc.</v>
      </c>
      <c r="E20" s="17" t="str">
        <f>IFERROR(VLOOKUP($A20,IMPORT_COSTS!$A:$L,E$1,0),"")</f>
        <v>Schwab Managed Account Services™ (Select, Connection, SMP), Schwab Managed Portfolios™ (SMP), Selective Portfolios, UMP Program</v>
      </c>
      <c r="F20">
        <f>IFERROR(VLOOKUP($A20,IMPORT_COSTS!$A:$L,F$1,0),"")</f>
        <v>1</v>
      </c>
      <c r="G20">
        <f>IFERROR(VLOOKUP($A20,IMPORT_COSTS!$A:$L,G$1,0),"")</f>
        <v>0</v>
      </c>
      <c r="H20" s="9">
        <f>IFERROR(VLOOKUP($A20,IMPORT_COSTS!$A:$L,H$1,0),"")</f>
        <v>0</v>
      </c>
      <c r="I20">
        <f>IFERROR(VLOOKUP($A20,IMPORT_COSTS!$A:$L,I$1,0),"")</f>
        <v>8</v>
      </c>
      <c r="J20" s="5">
        <v>1010000000000</v>
      </c>
      <c r="K20" s="14">
        <f>IFERROR(VLOOKUP($A20,IMPORT_COSTS!$A:$L,K$1,0),"")</f>
        <v>45744</v>
      </c>
      <c r="L20" s="21" t="str">
        <f>IFERROR(VLOOKUP($A20,IMPORT_COSTS!$A:$L,L$1,0),"")</f>
        <v>-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v>
      </c>
      <c r="M20" t="str">
        <f t="shared" si="0"/>
        <v/>
      </c>
    </row>
    <row r="21" spans="1:13" ht="180" x14ac:dyDescent="0.2">
      <c r="A21">
        <v>32</v>
      </c>
      <c r="B21" t="str">
        <f>IFERROR(VLOOKUP($A21,IMPORT_COSTS!$A:$L,B$1,0),"")</f>
        <v>RA_1746368750</v>
      </c>
      <c r="C21" t="s">
        <v>18</v>
      </c>
      <c r="D21" t="str">
        <f>IFERROR(VLOOKUP($A21,IMPORT_COSTS!$A:$L,D$1,0),"")</f>
        <v>Empower Advisory Group, LLC</v>
      </c>
      <c r="E21" s="17" t="str">
        <f>IFERROR(VLOOKUP($A21,IMPORT_COSTS!$A:$L,E$1,0),"")</f>
        <v>Empower Managed Portfolios</v>
      </c>
      <c r="F21">
        <f>IFERROR(VLOOKUP($A21,IMPORT_COSTS!$A:$L,F$1,0),"")</f>
        <v>0.2</v>
      </c>
      <c r="G21">
        <f>IFERROR(VLOOKUP($A21,IMPORT_COSTS!$A:$L,G$1,0),"")</f>
        <v>0</v>
      </c>
      <c r="H21" s="9">
        <f>IFERROR(VLOOKUP($A21,IMPORT_COSTS!$A:$L,H$1,0),"")</f>
        <v>0</v>
      </c>
      <c r="I21">
        <f>IFERROR(VLOOKUP($A21,IMPORT_COSTS!$A:$L,I$1,0),"")</f>
        <v>6</v>
      </c>
      <c r="J21" s="5">
        <f>IFERROR(VLOOKUP($A21,IMPORT_COSTS!$A:$L,J$1,0),"")</f>
        <v>159120330490</v>
      </c>
      <c r="K21" s="14">
        <f>IFERROR(VLOOKUP($A21,IMPORT_COSTS!$A:$L,K$1,0),"")</f>
        <v>45747</v>
      </c>
      <c r="L21" s="24" t="s">
        <v>188</v>
      </c>
      <c r="M21" t="str">
        <f t="shared" si="0"/>
        <v/>
      </c>
    </row>
    <row r="22" spans="1:13" ht="180" x14ac:dyDescent="0.2">
      <c r="A22">
        <v>34</v>
      </c>
      <c r="B22" t="str">
        <f>IFERROR(VLOOKUP($A22,IMPORT_COSTS!$A:$L,B$1,0),"")</f>
        <v>RA_1746368769</v>
      </c>
      <c r="C22" t="str">
        <f>IFERROR(VLOOKUP($A22,IMPORT_COSTS!$A:$L,C$1,0),"")</f>
        <v>Traditional</v>
      </c>
      <c r="D22" t="str">
        <f>IFERROR(VLOOKUP($A22,IMPORT_COSTS!$A:$L,D$1,0),"")</f>
        <v>Ellevest, Inc.</v>
      </c>
      <c r="E22" s="17" t="str">
        <f>IFERROR(VLOOKUP($A22,IMPORT_COSTS!$A:$L,E$1,0),"")</f>
        <v>Ellevest Global Intentional Impact Portfolios - Gender Equality; Ellevest Global Intentional Impact Portfolios - Climate Action</v>
      </c>
      <c r="F22">
        <f>IFERROR(VLOOKUP($A22,IMPORT_COSTS!$A:$L,F$1,0),"")</f>
        <v>1.25</v>
      </c>
      <c r="G22">
        <f>IFERROR(VLOOKUP($A22,IMPORT_COSTS!$A:$L,G$1,0),"")</f>
        <v>0</v>
      </c>
      <c r="H22" s="9">
        <f>IFERROR(VLOOKUP($A22,IMPORT_COSTS!$A:$L,H$1,0),"")</f>
        <v>0</v>
      </c>
      <c r="I22">
        <f>IFERROR(VLOOKUP($A22,IMPORT_COSTS!$A:$L,I$1,0),"")</f>
        <v>6</v>
      </c>
      <c r="J22" s="5">
        <f>IFERROR(VLOOKUP($A22,IMPORT_COSTS!$A:$L,J$1,0),"")</f>
        <v>2128783447</v>
      </c>
      <c r="K22" s="14">
        <f>IFERROR(VLOOKUP($A22,IMPORT_COSTS!$A:$L,K$1,0),"")</f>
        <v>45747</v>
      </c>
      <c r="L22" s="21" t="str">
        <f>IFERROR(VLOOKUP($A22,IMPORT_COSTS!$A:$L,L$1,0),"")</f>
        <v>-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v>
      </c>
      <c r="M22" t="str">
        <f t="shared" si="0"/>
        <v/>
      </c>
    </row>
    <row r="23" spans="1:13" ht="180" x14ac:dyDescent="0.2">
      <c r="A23">
        <v>35</v>
      </c>
      <c r="B23" t="str">
        <f>IFERROR(VLOOKUP($A23,IMPORT_COSTS!$A:$L,B$1,0),"")</f>
        <v>RA_1746368782</v>
      </c>
      <c r="C23" t="str">
        <f>IFERROR(VLOOKUP($A23,IMPORT_COSTS!$A:$L,C$1,0),"")</f>
        <v>Traditional</v>
      </c>
      <c r="D23" t="str">
        <f>IFERROR(VLOOKUP($A23,IMPORT_COSTS!$A:$L,D$1,0),"")</f>
        <v>Harris &amp; Associates</v>
      </c>
      <c r="E23" s="17">
        <f>IFERROR(VLOOKUP($A23,IMPORT_COSTS!$A:$L,E$1,0),"")</f>
        <v>0</v>
      </c>
      <c r="F23">
        <f>IFERROR(VLOOKUP($A23,IMPORT_COSTS!$A:$L,F$1,0),"")</f>
        <v>1.95</v>
      </c>
      <c r="G23">
        <f>IFERROR(VLOOKUP($A23,IMPORT_COSTS!$A:$L,G$1,0),"")</f>
        <v>0</v>
      </c>
      <c r="H23" s="9">
        <f>IFERROR(VLOOKUP($A23,IMPORT_COSTS!$A:$L,H$1,0),"")</f>
        <v>0</v>
      </c>
      <c r="I23">
        <f>IFERROR(VLOOKUP($A23,IMPORT_COSTS!$A:$L,I$1,0),"")</f>
        <v>6</v>
      </c>
      <c r="J23" s="5">
        <f>IFERROR(VLOOKUP($A23,IMPORT_COSTS!$A:$L,J$1,0),"")</f>
        <v>35428103</v>
      </c>
      <c r="K23" s="14">
        <f>IFERROR(VLOOKUP($A23,IMPORT_COSTS!$A:$L,K$1,0),"")</f>
        <v>45678</v>
      </c>
      <c r="L23" s="21" t="str">
        <f>IFERROR(VLOOKUP($A23,IMPORT_COSTS!$A:$L,L$1,0),"")</f>
        <v>-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v>
      </c>
      <c r="M23" t="str">
        <f t="shared" si="0"/>
        <v/>
      </c>
    </row>
    <row r="24" spans="1:13" ht="108" x14ac:dyDescent="0.2">
      <c r="A24">
        <v>44</v>
      </c>
      <c r="B24" t="str">
        <f>IFERROR(VLOOKUP($A24,IMPORT_COSTS!$A:$L,B$1,0),"")</f>
        <v>RA_1746640656</v>
      </c>
      <c r="C24" t="str">
        <f>IFERROR(VLOOKUP($A24,IMPORT_COSTS!$A:$L,C$1,0),"")</f>
        <v>Traditional</v>
      </c>
      <c r="D24" t="str">
        <f>IFERROR(VLOOKUP($A24,IMPORT_COSTS!$A:$L,D$1,0),"")</f>
        <v>Zoe Financial, Inc. Wealth Platform</v>
      </c>
      <c r="E24" s="17" t="str">
        <f>IFERROR(VLOOKUP($A24,IMPORT_COSTS!$A:$L,E$1,0),"")</f>
        <v>Model Portfolios (generic, no specific fund name given)</v>
      </c>
      <c r="F24">
        <f>IFERROR(VLOOKUP($A24,IMPORT_COSTS!$A:$L,F$1,0),"")</f>
        <v>1</v>
      </c>
      <c r="G24">
        <f>IFERROR(VLOOKUP($A24,IMPORT_COSTS!$A:$L,G$1,0),"")</f>
        <v>0</v>
      </c>
      <c r="H24" s="9">
        <f>IFERROR(VLOOKUP($A24,IMPORT_COSTS!$A:$L,H$1,0),"")</f>
        <v>0</v>
      </c>
      <c r="I24">
        <f>IFERROR(VLOOKUP($A24,IMPORT_COSTS!$A:$L,I$1,0),"")</f>
        <v>0</v>
      </c>
      <c r="J24" s="5">
        <f>IFERROR(VLOOKUP($A24,IMPORT_COSTS!$A:$L,J$1,0),"")</f>
        <v>0</v>
      </c>
      <c r="K24" s="14">
        <f>IFERROR(VLOOKUP($A24,IMPORT_COSTS!$A:$L,K$1,0),"")</f>
        <v>45688</v>
      </c>
      <c r="L24" s="21" t="str">
        <f>IFERROR(VLOOKUP($A24,IMPORT_COSTS!$A:$L,L$1,0),"")</f>
        <v>- Platform name "Zoe Financial, Inc. Wealth Platform" extracted from the title and Item 4 Advisory Business section.  
- Advisor type is Traditional as Zoe acts as a turnkey asset management platform providing sub-advisory and administrative services to RIAs who provide personalized investment advice and discretionary trading; Zoe itself does not provide personalized advice or discretionary trading except when engaged as sub-advisor. No mention of Robo or Hybrid models.  
- Fund name not explicitly stated; only generic references to "Model Portfolios" managed by Zoe or third parties.  
- Management fees: Sub-Advisory Fee up to 0.50% plus Model Marketplace Fee up to 0.50%, totaling up to 1.00% (0.50% + 0.50%) as highest applicable management fee for assets managed through Model Portfolios. This is explicitly stated in Item 5 Fees and Compensation.  
- Transaction or trading fees are not explicitly stated as a numeric percentage; the document mentions possible transaction fees charged by custodians or brokers but no explicit numeric rate.  
- Assets under management (AUM) not disclosed in the document.  
- Portfolio turnover rate not mentioned anywhere in the document.  
- Tax efficiency score cannot be computed as none of the five features (tax-loss harvesting, tax-optimized asset location, use of ETFs/index funds, turnover rate &lt; 50%, client-specific tax optimization) are explicitly mentioned. Although ETFs are mentioned as possible investments, no explicit statement that ETFs or index funds are used for tax efficiency purposes.  
- Document date is January 31, 2025, from the cover page.</v>
      </c>
      <c r="M24" t="b">
        <f t="shared" si="0"/>
        <v>1</v>
      </c>
    </row>
    <row r="25" spans="1:13" ht="204" x14ac:dyDescent="0.2">
      <c r="A25">
        <v>2</v>
      </c>
      <c r="B25" t="str">
        <f>IFERROR(VLOOKUP($A25,IMPORT_COSTS!$A:$L,B$1,0),"")</f>
        <v>RA_1746368311</v>
      </c>
      <c r="C25" t="str">
        <f>IFERROR(VLOOKUP($A25,IMPORT_COSTS!$A:$L,C$1,0),"")</f>
        <v>Robo-advisor</v>
      </c>
      <c r="D25" t="str">
        <f>IFERROR(VLOOKUP($A25,IMPORT_COSTS!$A:$L,D$1,0),"")</f>
        <v>Axos Invest, Inc.</v>
      </c>
      <c r="E25" s="17">
        <f>IFERROR(VLOOKUP($A25,IMPORT_COSTS!$A:$L,E$1,0),"")</f>
        <v>0</v>
      </c>
      <c r="F25">
        <f>IFERROR(VLOOKUP($A25,IMPORT_COSTS!$A:$L,F$1,0),"")</f>
        <v>0.24</v>
      </c>
      <c r="G25">
        <f>IFERROR(VLOOKUP($A25,IMPORT_COSTS!$A:$L,G$1,0),"")</f>
        <v>0</v>
      </c>
      <c r="H25" s="9">
        <f>IFERROR(VLOOKUP($A25,IMPORT_COSTS!$A:$L,H$1,0),"")</f>
        <v>0</v>
      </c>
      <c r="I25">
        <f>IFERROR(VLOOKUP($A25,IMPORT_COSTS!$A:$L,I$1,0),"")</f>
        <v>8</v>
      </c>
      <c r="J25" s="5">
        <f>IFERROR(VLOOKUP($A25,IMPORT_COSTS!$A:$L,J$1,0),"")</f>
        <v>146996118</v>
      </c>
      <c r="K25" s="14">
        <f>IFERROR(VLOOKUP($A25,IMPORT_COSTS!$A:$L,K$1,0),"")</f>
        <v>45743</v>
      </c>
      <c r="L25" s="21" t="str">
        <f>IFERROR(VLOOKUP($A25,IMPORT_COSTS!$A:$L,L$1,0),"")</f>
        <v>-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v>
      </c>
      <c r="M25" t="str">
        <f t="shared" si="0"/>
        <v/>
      </c>
    </row>
    <row r="26" spans="1:13" ht="192" x14ac:dyDescent="0.2">
      <c r="A26">
        <v>3</v>
      </c>
      <c r="B26" t="str">
        <f>IFERROR(VLOOKUP($A26,IMPORT_COSTS!$A:$L,B$1,0),"")</f>
        <v>RA_1746368321</v>
      </c>
      <c r="C26" t="str">
        <f>IFERROR(VLOOKUP($A26,IMPORT_COSTS!$A:$L,C$1,0),"")</f>
        <v>Robo-advisor</v>
      </c>
      <c r="D26" t="str">
        <f>IFERROR(VLOOKUP($A26,IMPORT_COSTS!$A:$L,D$1,0),"")</f>
        <v>Fidelity Go® / Strategic Advisers LLC</v>
      </c>
      <c r="E26" s="17" t="str">
        <f>IFERROR(VLOOKUP($A26,IMPORT_COSTS!$A:$L,E$1,0),"")</f>
        <v>Fidelity Flex® mutual funds</v>
      </c>
      <c r="F26">
        <f>IFERROR(VLOOKUP($A26,IMPORT_COSTS!$A:$L,F$1,0),"")</f>
        <v>0.35</v>
      </c>
      <c r="G26">
        <f>IFERROR(VLOOKUP($A26,IMPORT_COSTS!$A:$L,G$1,0),"")</f>
        <v>0</v>
      </c>
      <c r="H26" s="9">
        <f>IFERROR(VLOOKUP($A26,IMPORT_COSTS!$A:$L,H$1,0),"")</f>
        <v>0</v>
      </c>
      <c r="I26">
        <f>IFERROR(VLOOKUP($A26,IMPORT_COSTS!$A:$L,I$1,0),"")</f>
        <v>8</v>
      </c>
      <c r="J26" s="5">
        <f>IFERROR(VLOOKUP($A26,IMPORT_COSTS!$A:$L,J$1,0),"")</f>
        <v>1027285106259</v>
      </c>
      <c r="K26" s="14">
        <f>IFERROR(VLOOKUP($A26,IMPORT_COSTS!$A:$L,K$1,0),"")</f>
        <v>45747</v>
      </c>
      <c r="L26" s="21" t="str">
        <f>IFERROR(VLOOKUP($A26,IMPORT_COSTS!$A:$L,L$1,0),"")</f>
        <v>-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v>
      </c>
      <c r="M26" t="str">
        <f t="shared" si="0"/>
        <v/>
      </c>
    </row>
    <row r="27" spans="1:13" ht="228" x14ac:dyDescent="0.2">
      <c r="A27">
        <v>4</v>
      </c>
      <c r="B27" t="str">
        <f>IFERROR(VLOOKUP($A27,IMPORT_COSTS!$A:$L,B$1,0),"")</f>
        <v>RA_1746368332</v>
      </c>
      <c r="C27" t="str">
        <f>IFERROR(VLOOKUP($A27,IMPORT_COSTS!$A:$L,C$1,0),"")</f>
        <v>Robo-advisor</v>
      </c>
      <c r="D27" t="str">
        <f>IFERROR(VLOOKUP($A27,IMPORT_COSTS!$A:$L,D$1,0),"")</f>
        <v>SoFi Wealth LLC</v>
      </c>
      <c r="E27" s="17">
        <f>IFERROR(VLOOKUP($A27,IMPORT_COSTS!$A:$L,E$1,0),"")</f>
        <v>0</v>
      </c>
      <c r="F27">
        <f>IFERROR(VLOOKUP($A27,IMPORT_COSTS!$A:$L,F$1,0),"")</f>
        <v>0.25</v>
      </c>
      <c r="G27">
        <f>IFERROR(VLOOKUP($A27,IMPORT_COSTS!$A:$L,G$1,0),"")</f>
        <v>0</v>
      </c>
      <c r="H27" s="9">
        <f>IFERROR(VLOOKUP($A27,IMPORT_COSTS!$A:$L,H$1,0),"")</f>
        <v>0</v>
      </c>
      <c r="I27">
        <f>IFERROR(VLOOKUP($A27,IMPORT_COSTS!$A:$L,I$1,0),"")</f>
        <v>6</v>
      </c>
      <c r="J27" s="5">
        <f>IFERROR(VLOOKUP($A27,IMPORT_COSTS!$A:$L,J$1,0),"")</f>
        <v>1475104376</v>
      </c>
      <c r="K27" s="14">
        <f>IFERROR(VLOOKUP($A27,IMPORT_COSTS!$A:$L,K$1,0),"")</f>
        <v>45715</v>
      </c>
      <c r="L27" s="21" t="str">
        <f>IFERROR(VLOOKUP($A27,IMPORT_COSTS!$A:$L,L$1,0),"")</f>
        <v>-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v>
      </c>
      <c r="M27" t="str">
        <f t="shared" si="0"/>
        <v/>
      </c>
    </row>
    <row r="28" spans="1:13" ht="180" x14ac:dyDescent="0.2">
      <c r="A28">
        <v>15</v>
      </c>
      <c r="B28" t="str">
        <f>IFERROR(VLOOKUP($A28,IMPORT_COSTS!$A:$L,B$1,0),"")</f>
        <v>RA_1746368513</v>
      </c>
      <c r="C28" t="str">
        <f>IFERROR(VLOOKUP($A28,IMPORT_COSTS!$A:$L,C$1,0),"")</f>
        <v>Robo-advisor</v>
      </c>
      <c r="D28" t="str">
        <f>IFERROR(VLOOKUP($A28,IMPORT_COSTS!$A:$L,D$1,0),"")</f>
        <v>Acorns Advisers, LLC</v>
      </c>
      <c r="E28" s="17" t="str">
        <f>IFERROR(VLOOKUP($A28,IMPORT_COSTS!$A:$L,E$1,0),"")</f>
        <v>Core Portfolio, Environmental, Social and (Corporate) Governance (“ESG”) Portfolio, Custom Portfolio</v>
      </c>
      <c r="F28">
        <f>IFERROR(VLOOKUP($A28,IMPORT_COSTS!$A:$L,F$1,0),"")</f>
        <v>2.4E-2</v>
      </c>
      <c r="G28">
        <f>IFERROR(VLOOKUP($A28,IMPORT_COSTS!$A:$L,G$1,0),"")</f>
        <v>0</v>
      </c>
      <c r="H28" s="9">
        <f>IFERROR(VLOOKUP($A28,IMPORT_COSTS!$A:$L,H$1,0),"")</f>
        <v>0</v>
      </c>
      <c r="I28">
        <f>IFERROR(VLOOKUP($A28,IMPORT_COSTS!$A:$L,I$1,0),"")</f>
        <v>8</v>
      </c>
      <c r="J28" s="5">
        <f>IFERROR(VLOOKUP($A28,IMPORT_COSTS!$A:$L,J$1,0),"")</f>
        <v>10380859924</v>
      </c>
      <c r="K28" s="14">
        <f>IFERROR(VLOOKUP($A28,IMPORT_COSTS!$A:$L,K$1,0),"")</f>
        <v>45747</v>
      </c>
      <c r="L28" s="21" t="str">
        <f>IFERROR(VLOOKUP($A28,IMPORT_COSTS!$A:$L,L$1,0),"")</f>
        <v>-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v>
      </c>
      <c r="M28" t="str">
        <f t="shared" si="0"/>
        <v/>
      </c>
    </row>
    <row r="29" spans="1:13" ht="180" x14ac:dyDescent="0.2">
      <c r="A29">
        <v>18</v>
      </c>
      <c r="B29" t="str">
        <f>IFERROR(VLOOKUP($A29,IMPORT_COSTS!$A:$L,B$1,0),"")</f>
        <v>RA_1746368549</v>
      </c>
      <c r="C29" t="str">
        <f>IFERROR(VLOOKUP($A29,IMPORT_COSTS!$A:$L,C$1,0),"")</f>
        <v>Robo-advisor</v>
      </c>
      <c r="D29" t="str">
        <f>IFERROR(VLOOKUP($A29,IMPORT_COSTS!$A:$L,D$1,0),"")</f>
        <v>Fidelity Managed FidFolios</v>
      </c>
      <c r="E29" s="17" t="str">
        <f>IFERROR(VLOOKUP($A29,IMPORT_COSTS!$A:$L,E$1,0),"")</f>
        <v>U.S. Large Cap Strategy, Dividend Income Strategy, International Strategy, U.S. Large Cap Index Strategy, International Index Strategy, U.S. Total Market Index Strategy, U.S. Low Volatility Index Strategy, Environmental Focus Strategy</v>
      </c>
      <c r="F29">
        <f>IFERROR(VLOOKUP($A29,IMPORT_COSTS!$A:$L,F$1,0),"")</f>
        <v>0.7</v>
      </c>
      <c r="G29">
        <f>IFERROR(VLOOKUP($A29,IMPORT_COSTS!$A:$L,G$1,0),"")</f>
        <v>0</v>
      </c>
      <c r="H29" s="9">
        <f>IFERROR(VLOOKUP($A29,IMPORT_COSTS!$A:$L,H$1,0),"")</f>
        <v>0</v>
      </c>
      <c r="I29">
        <f>IFERROR(VLOOKUP($A29,IMPORT_COSTS!$A:$L,I$1,0),"")</f>
        <v>10</v>
      </c>
      <c r="J29" s="5">
        <f>IFERROR(VLOOKUP($A29,IMPORT_COSTS!$A:$L,J$1,0),"")</f>
        <v>0</v>
      </c>
      <c r="K29" s="14">
        <f>IFERROR(VLOOKUP($A29,IMPORT_COSTS!$A:$L,K$1,0),"")</f>
        <v>45747</v>
      </c>
      <c r="L29" s="21" t="str">
        <f>IFERROR(VLOOKUP($A29,IMPORT_COSTS!$A:$L,L$1,0),"")</f>
        <v>- Platform name "Fidelity Managed FidFolios" is explicitly stated in the document title and throughout the text.
- Advisor type is identified as a "digitally delivered separately managed account program" with a "digital experience" and "discretionary portfolio management," consistent with a Robo-advisor model.
- Fund/strategy names are explicitly listed under "The Program offers eight investment strategies" and detailed individually.
- Management fees are explicitly stated: 0.70% for U.S. Large Cap Strategy, Dividend Income Strategy, and International Strategy; 0.40% for index and Environmental Focus strategies. The highest applicable fee is 0.70%.
- Transaction fees: The document states clients generally will not pay commissions or transaction fees; Strategic Advisers or affiliates voluntarily assume costs of certain commissions, so effectively 0% transaction fees.
- AUM is not disclosed in the document.
- Portfolio turnover rate is not explicitly mentioned.
- Tax efficiency score is calculated based on five features explicitly mentioned:
  (1) tax-loss harvesting (explicitly described for all strategies),
  (2) tax-optimized asset location (implied by tax-smart investing techniques and account types),
  (3) use of ETFs or index funds (index strategies invest in subsets of index stocks and use ETPs),
  (4) turnover rate &lt; 50% (turnover rate not stated, so cannot confirm),
  (5) client-specific tax optimization (clients provide tax basis info and profile info used for tax-smart investing).
  Since turnover rate is not explicitly stated, only 4 features can be confirmed, each worth 2 points, totaling 8 points. However, the document states tax-smart investing techniques are used including tax-loss harvesting, tax-optimized asset location, use of ETFs/index funds, and client-specific tax optimization. Turnover rate is unknown, so 8 points assigned.
- Document date is explicitly stated as March 31, 2025.</v>
      </c>
      <c r="M29" t="b">
        <f t="shared" si="0"/>
        <v>1</v>
      </c>
    </row>
    <row r="30" spans="1:13" ht="120" x14ac:dyDescent="0.2">
      <c r="A30">
        <v>20</v>
      </c>
      <c r="B30" t="str">
        <f>IFERROR(VLOOKUP($A30,IMPORT_COSTS!$A:$L,B$1,0),"")</f>
        <v>RA_1746368577</v>
      </c>
      <c r="C30" t="str">
        <f>IFERROR(VLOOKUP($A30,IMPORT_COSTS!$A:$L,C$1,0),"")</f>
        <v>Hybrid</v>
      </c>
      <c r="D30" t="str">
        <f>IFERROR(VLOOKUP($A30,IMPORT_COSTS!$A:$L,D$1,0),"")</f>
        <v>Betterment LLC</v>
      </c>
      <c r="E30" s="17" t="str">
        <f>IFERROR(VLOOKUP($A30,IMPORT_COSTS!$A:$L,E$1,0),"")</f>
        <v>Betterment Constructed Portfolios</v>
      </c>
      <c r="F30">
        <f>IFERROR(VLOOKUP($A30,IMPORT_COSTS!$A:$L,F$1,0),"")</f>
        <v>0.25</v>
      </c>
      <c r="G30">
        <f>IFERROR(VLOOKUP($A30,IMPORT_COSTS!$A:$L,G$1,0),"")</f>
        <v>0</v>
      </c>
      <c r="H30" s="9">
        <f>IFERROR(VLOOKUP($A30,IMPORT_COSTS!$A:$L,H$1,0),"")</f>
        <v>0</v>
      </c>
      <c r="I30">
        <f>IFERROR(VLOOKUP($A30,IMPORT_COSTS!$A:$L,I$1,0),"")</f>
        <v>8</v>
      </c>
      <c r="J30" s="5">
        <f>IFERROR(VLOOKUP($A30,IMPORT_COSTS!$A:$L,J$1,0),"")</f>
        <v>56368684129</v>
      </c>
      <c r="K30" s="14">
        <f>IFERROR(VLOOKUP($A30,IMPORT_COSTS!$A:$L,K$1,0),"")</f>
        <v>45744</v>
      </c>
      <c r="L30" s="21" t="str">
        <f>IFERROR(VLOOKUP($A30,IMPORT_COSTS!$A:$L,L$1,0),"")</f>
        <v>-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v>
      </c>
      <c r="M30" t="str">
        <f t="shared" si="0"/>
        <v/>
      </c>
    </row>
    <row r="31" spans="1:13" ht="284" x14ac:dyDescent="0.2">
      <c r="A31">
        <v>23</v>
      </c>
      <c r="B31" t="str">
        <f>IFERROR(VLOOKUP($A31,IMPORT_COSTS!$A:$L,B$1,0),"")</f>
        <v>RA_1746368613</v>
      </c>
      <c r="C31" t="str">
        <f>IFERROR(VLOOKUP($A31,IMPORT_COSTS!$A:$L,C$1,0),"")</f>
        <v>Robo-advisor</v>
      </c>
      <c r="D31" t="str">
        <f>IFERROR(VLOOKUP($A31,IMPORT_COSTS!$A:$L,D$1,0),"")</f>
        <v>Wealthfront Advisers</v>
      </c>
      <c r="E31" s="17" t="str">
        <f>IFERROR(VLOOKUP($A31,IMPORT_COSTS!$A:$L,E$1,0),"")</f>
        <v>Wealthfront Risk Parity Fund (WFRPX)</v>
      </c>
      <c r="F31">
        <f>IFERROR(VLOOKUP($A31,IMPORT_COSTS!$A:$L,F$1,0),"")</f>
        <v>0.25</v>
      </c>
      <c r="G31">
        <f>IFERROR(VLOOKUP($A31,IMPORT_COSTS!$A:$L,G$1,0),"")</f>
        <v>0</v>
      </c>
      <c r="H31" s="9">
        <f>IFERROR(VLOOKUP($A31,IMPORT_COSTS!$A:$L,H$1,0),"")</f>
        <v>0</v>
      </c>
      <c r="I31">
        <f>IFERROR(VLOOKUP($A31,IMPORT_COSTS!$A:$L,I$1,0),"")</f>
        <v>10</v>
      </c>
      <c r="J31" s="5">
        <f>IFERROR(VLOOKUP($A31,IMPORT_COSTS!$A:$L,J$1,0),"")</f>
        <v>77070000000</v>
      </c>
      <c r="K31" s="16">
        <f>IFERROR(VLOOKUP($A31,IMPORT_COSTS!$A:$L,K$1,0),"")</f>
        <v>45643</v>
      </c>
      <c r="L31" s="21" t="str">
        <f>IFERROR(VLOOKUP($A31,IMPORT_COSTS!$A:$L,L$1,0),"")</f>
        <v>-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v>
      </c>
      <c r="M31" t="str">
        <f t="shared" si="0"/>
        <v/>
      </c>
    </row>
    <row r="32" spans="1:13" ht="180" x14ac:dyDescent="0.2">
      <c r="A32">
        <v>33</v>
      </c>
      <c r="B32" t="str">
        <f>IFERROR(VLOOKUP($A32,IMPORT_COSTS!$A:$L,B$1,0),"")</f>
        <v>RA_1746368759</v>
      </c>
      <c r="C32" t="str">
        <f>IFERROR(VLOOKUP($A32,IMPORT_COSTS!$A:$L,C$1,0),"")</f>
        <v>Robo-advisor</v>
      </c>
      <c r="D32" t="str">
        <f>IFERROR(VLOOKUP($A32,IMPORT_COSTS!$A:$L,D$1,0),"")</f>
        <v>M1 Advisory Services LLC</v>
      </c>
      <c r="E32" s="17">
        <f>IFERROR(VLOOKUP($A32,IMPORT_COSTS!$A:$L,E$1,0),"")</f>
        <v>0</v>
      </c>
      <c r="F32">
        <f>IFERROR(VLOOKUP($A32,IMPORT_COSTS!$A:$L,F$1,0),"")</f>
        <v>0.35</v>
      </c>
      <c r="G32">
        <f>IFERROR(VLOOKUP($A32,IMPORT_COSTS!$A:$L,G$1,0),"")</f>
        <v>0</v>
      </c>
      <c r="H32" s="9">
        <f>IFERROR(VLOOKUP($A32,IMPORT_COSTS!$A:$L,H$1,0),"")</f>
        <v>0</v>
      </c>
      <c r="I32">
        <f>IFERROR(VLOOKUP($A32,IMPORT_COSTS!$A:$L,I$1,0),"")</f>
        <v>6</v>
      </c>
      <c r="J32" s="29">
        <v>3900000000</v>
      </c>
      <c r="K32" s="16">
        <f>IFERROR(VLOOKUP($A32,IMPORT_COSTS!$A:$L,K$1,0),"")</f>
        <v>45358</v>
      </c>
      <c r="L32" s="21" t="str">
        <f>IFERROR(VLOOKUP($A32,IMPORT_COSTS!$A:$L,L$1,0),"")</f>
        <v>-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v>
      </c>
      <c r="M32" t="str">
        <f t="shared" si="0"/>
        <v/>
      </c>
    </row>
    <row r="33" spans="1:13" ht="120" x14ac:dyDescent="0.2">
      <c r="A33">
        <v>36</v>
      </c>
      <c r="B33" t="str">
        <f>IFERROR(VLOOKUP($A33,IMPORT_COSTS!$A:$L,B$1,0),"")</f>
        <v>RA_1746374818</v>
      </c>
      <c r="C33" t="str">
        <f>IFERROR(VLOOKUP($A33,IMPORT_COSTS!$A:$L,C$1,0),"")</f>
        <v>Robo-advisor</v>
      </c>
      <c r="D33" t="str">
        <f>IFERROR(VLOOKUP($A33,IMPORT_COSTS!$A:$L,D$1,0),"")</f>
        <v>Interactive Advisors</v>
      </c>
      <c r="E33" s="17" t="str">
        <f>IFERROR(VLOOKUP($A33,IMPORT_COSTS!$A:$L,E$1,0),"")</f>
        <v>Interactive Advisors Multi-Manager Funds</v>
      </c>
      <c r="F33">
        <f>IFERROR(VLOOKUP($A33,IMPORT_COSTS!$A:$L,F$1,0),"")</f>
        <v>0.75</v>
      </c>
      <c r="G33">
        <f>IFERROR(VLOOKUP($A33,IMPORT_COSTS!$A:$L,G$1,0),"")</f>
        <v>0</v>
      </c>
      <c r="H33" s="9">
        <f>IFERROR(VLOOKUP($A33,IMPORT_COSTS!$A:$L,H$1,0),"")</f>
        <v>0</v>
      </c>
      <c r="I33">
        <f>IFERROR(VLOOKUP($A33,IMPORT_COSTS!$A:$L,I$1,0),"")</f>
        <v>8</v>
      </c>
      <c r="J33" s="5">
        <f>IFERROR(VLOOKUP($A33,IMPORT_COSTS!$A:$L,J$1,0),"")</f>
        <v>168000000</v>
      </c>
      <c r="K33" s="14">
        <f>IFERROR(VLOOKUP($A33,IMPORT_COSTS!$A:$L,K$1,0),"")</f>
        <v>45747</v>
      </c>
      <c r="L33" s="21" t="str">
        <f>IFERROR(VLOOKUP($A33,IMPORT_COSTS!$A:$L,L$1,0),"")</f>
        <v>-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v>
      </c>
      <c r="M33" t="str">
        <f t="shared" si="0"/>
        <v/>
      </c>
    </row>
    <row r="34" spans="1:13" ht="192" x14ac:dyDescent="0.2">
      <c r="A34">
        <v>38</v>
      </c>
      <c r="B34" t="str">
        <f>IFERROR(VLOOKUP($A34,IMPORT_COSTS!$A:$L,B$1,0),"")</f>
        <v>RA_1746374832</v>
      </c>
      <c r="C34" t="str">
        <f>IFERROR(VLOOKUP($A34,IMPORT_COSTS!$A:$L,C$1,0),"")</f>
        <v>Robo-advisor</v>
      </c>
      <c r="D34" t="str">
        <f>IFERROR(VLOOKUP($A34,IMPORT_COSTS!$A:$L,D$1,0),"")</f>
        <v>Wells Fargo Advisors</v>
      </c>
      <c r="E34" s="17" t="str">
        <f>IFERROR(VLOOKUP($A34,IMPORT_COSTS!$A:$L,E$1,0),"")</f>
        <v>Intuitive Investor Program</v>
      </c>
      <c r="F34">
        <f>IFERROR(VLOOKUP($A34,IMPORT_COSTS!$A:$L,F$1,0),"")</f>
        <v>0.35</v>
      </c>
      <c r="G34">
        <f>IFERROR(VLOOKUP($A34,IMPORT_COSTS!$A:$L,G$1,0),"")</f>
        <v>0</v>
      </c>
      <c r="H34" s="9">
        <f>IFERROR(VLOOKUP($A34,IMPORT_COSTS!$A:$L,H$1,0),"")</f>
        <v>0</v>
      </c>
      <c r="I34">
        <f>IFERROR(VLOOKUP($A34,IMPORT_COSTS!$A:$L,I$1,0),"")</f>
        <v>8</v>
      </c>
      <c r="J34" s="29">
        <v>603000000000</v>
      </c>
      <c r="K34" s="14">
        <v>45747</v>
      </c>
      <c r="L34" s="21" t="str">
        <f>IFERROR(VLOOKUP($A34,IMPORT_COSTS!$A:$L,L$1,0),"")</f>
        <v>-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v>
      </c>
      <c r="M34" t="str">
        <f t="shared" si="0"/>
        <v/>
      </c>
    </row>
    <row r="35" spans="1:13" ht="180" x14ac:dyDescent="0.2">
      <c r="A35">
        <v>39</v>
      </c>
      <c r="B35" t="str">
        <f>IFERROR(VLOOKUP($A35,IMPORT_COSTS!$A:$L,B$1,0),"")</f>
        <v>RA_1746374839</v>
      </c>
      <c r="C35" t="str">
        <f>IFERROR(VLOOKUP($A35,IMPORT_COSTS!$A:$L,C$1,0),"")</f>
        <v>Robo-advisor</v>
      </c>
      <c r="D35" t="str">
        <f>IFERROR(VLOOKUP($A35,IMPORT_COSTS!$A:$L,D$1,0),"")</f>
        <v>SigFig Wealth Management, LLC</v>
      </c>
      <c r="E35" s="17">
        <f>IFERROR(VLOOKUP($A35,IMPORT_COSTS!$A:$L,E$1,0),"")</f>
        <v>0</v>
      </c>
      <c r="F35">
        <f>IFERROR(VLOOKUP($A35,IMPORT_COSTS!$A:$L,F$1,0),"")</f>
        <v>0.5</v>
      </c>
      <c r="G35">
        <f>IFERROR(VLOOKUP($A35,IMPORT_COSTS!$A:$L,G$1,0),"")</f>
        <v>0</v>
      </c>
      <c r="H35" s="9">
        <f>IFERROR(VLOOKUP($A35,IMPORT_COSTS!$A:$L,H$1,0),"")</f>
        <v>0</v>
      </c>
      <c r="I35">
        <f>IFERROR(VLOOKUP($A35,IMPORT_COSTS!$A:$L,I$1,0),"")</f>
        <v>6</v>
      </c>
      <c r="J35" s="5">
        <f>IFERROR(VLOOKUP($A35,IMPORT_COSTS!$A:$L,J$1,0),"")</f>
        <v>2972742497</v>
      </c>
      <c r="K35" s="14">
        <f>IFERROR(VLOOKUP($A35,IMPORT_COSTS!$A:$L,K$1,0),"")</f>
        <v>45717</v>
      </c>
      <c r="L35" s="21" t="str">
        <f>IFERROR(VLOOKUP($A35,IMPORT_COSTS!$A:$L,L$1,0),"")</f>
        <v>-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v>
      </c>
      <c r="M35" t="str">
        <f t="shared" si="0"/>
        <v/>
      </c>
    </row>
    <row r="36" spans="1:13" ht="96" x14ac:dyDescent="0.2">
      <c r="A36">
        <v>40</v>
      </c>
      <c r="B36" t="str">
        <f>IFERROR(VLOOKUP($A36,IMPORT_COSTS!$A:$L,B$1,0),"")</f>
        <v>RA_1746374844</v>
      </c>
      <c r="C36" t="str">
        <f>IFERROR(VLOOKUP($A36,IMPORT_COSTS!$A:$L,C$1,0),"")</f>
        <v>Robo-advisor</v>
      </c>
      <c r="D36" t="str">
        <f>IFERROR(VLOOKUP($A36,IMPORT_COSTS!$A:$L,D$1,0),"")</f>
        <v>Fundrise Advisors, LLC</v>
      </c>
      <c r="E36" s="17" t="str">
        <f>IFERROR(VLOOKUP($A36,IMPORT_COSTS!$A:$L,E$1,0),"")</f>
        <v>Fundrise Real Estate Interval Fund, LLC; Fundrise Income Real Estate Fund, LLC; Fundrise Growth Tech Fund, LLC; Fundrise Equity REIT, LLC; Fundrise Growth eREIT II, LLC; Fundrise Growth eREIT III, LLC; Fundrise Development eREIT, LLC; Fundrise Growth eREIT VII, LLC; Fundrise Balanced eREIT II, LLC; Fundrise West Coast Opportunistic REIT, LLC; Fundrise East Coast Opportunistic REIT, LLC; Fundrise Midland Opportunistic REIT, LLC; Fundrise eFund, LLC; Fundrise Opportunity Fund, LP; Fundrise Opportunistic Credit Fund, LLC</v>
      </c>
      <c r="F36">
        <f>IFERROR(VLOOKUP($A36,IMPORT_COSTS!$A:$L,F$1,0),"")</f>
        <v>1.75</v>
      </c>
      <c r="G36">
        <f>IFERROR(VLOOKUP($A36,IMPORT_COSTS!$A:$L,G$1,0),"")</f>
        <v>0</v>
      </c>
      <c r="H36" s="9">
        <f>IFERROR(VLOOKUP($A36,IMPORT_COSTS!$A:$L,H$1,0),"")</f>
        <v>0</v>
      </c>
      <c r="I36">
        <f>IFERROR(VLOOKUP($A36,IMPORT_COSTS!$A:$L,I$1,0),"")</f>
        <v>6</v>
      </c>
      <c r="J36" s="5">
        <f>IFERROR(VLOOKUP($A36,IMPORT_COSTS!$A:$L,J$1,0),"")</f>
        <v>3030000000</v>
      </c>
      <c r="K36" s="14">
        <f>IFERROR(VLOOKUP($A36,IMPORT_COSTS!$A:$L,K$1,0),"")</f>
        <v>45726</v>
      </c>
      <c r="L36" s="21" t="s">
        <v>185</v>
      </c>
      <c r="M36" t="b">
        <v>1</v>
      </c>
    </row>
    <row r="37" spans="1:13" ht="120" x14ac:dyDescent="0.2">
      <c r="A37">
        <v>41</v>
      </c>
      <c r="B37" t="str">
        <f>IFERROR(VLOOKUP($A37,IMPORT_COSTS!$A:$L,B$1,0),"")</f>
        <v>RA_1746374852</v>
      </c>
      <c r="C37" t="str">
        <f>IFERROR(VLOOKUP($A37,IMPORT_COSTS!$A:$L,C$1,0),"")</f>
        <v>Robo-advisor</v>
      </c>
      <c r="D37" t="str">
        <f>IFERROR(VLOOKUP($A37,IMPORT_COSTS!$A:$L,D$1,0),"")</f>
        <v>Ursa Financial, LLC</v>
      </c>
      <c r="E37" s="17" t="str">
        <f>IFERROR(VLOOKUP($A37,IMPORT_COSTS!$A:$L,E$1,0),"")</f>
        <v>Recommended Stock List</v>
      </c>
      <c r="F37">
        <f>IFERROR(VLOOKUP($A37,IMPORT_COSTS!$A:$L,F$1,0),"")</f>
        <v>1</v>
      </c>
      <c r="G37">
        <f>IFERROR(VLOOKUP($A37,IMPORT_COSTS!$A:$L,G$1,0),"")</f>
        <v>0</v>
      </c>
      <c r="H37" s="9">
        <f>IFERROR(VLOOKUP($A37,IMPORT_COSTS!$A:$L,H$1,0),"")</f>
        <v>0</v>
      </c>
      <c r="I37">
        <f>IFERROR(VLOOKUP($A37,IMPORT_COSTS!$A:$L,I$1,0),"")</f>
        <v>6</v>
      </c>
      <c r="J37" s="5">
        <f>IFERROR(VLOOKUP($A37,IMPORT_COSTS!$A:$L,J$1,0),"")</f>
        <v>13015546</v>
      </c>
      <c r="K37" s="14">
        <f>IFERROR(VLOOKUP($A37,IMPORT_COSTS!$A:$L,K$1,0),"")</f>
        <v>45688</v>
      </c>
      <c r="L37" s="21" t="str">
        <f>IFERROR(VLOOKUP($A37,IMPORT_COSTS!$A:$L,L$1,0),"")</f>
        <v>-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v>
      </c>
      <c r="M37" t="str">
        <f t="shared" si="0"/>
        <v/>
      </c>
    </row>
    <row r="38" spans="1:13" ht="204" x14ac:dyDescent="0.2">
      <c r="A38">
        <v>42</v>
      </c>
      <c r="B38" t="str">
        <f>IFERROR(VLOOKUP($A38,IMPORT_COSTS!$A:$L,B$1,0),"")</f>
        <v>RA_1746640630</v>
      </c>
      <c r="C38" t="str">
        <f>IFERROR(VLOOKUP($A38,IMPORT_COSTS!$A:$L,C$1,0),"")</f>
        <v>Robo-advisor</v>
      </c>
      <c r="D38" t="str">
        <f>IFERROR(VLOOKUP($A38,IMPORT_COSTS!$A:$L,D$1,0),"")</f>
        <v>Guideline Investments, LLC</v>
      </c>
      <c r="E38" s="17">
        <f>IFERROR(VLOOKUP($A38,IMPORT_COSTS!$A:$L,E$1,0),"")</f>
        <v>0</v>
      </c>
      <c r="F38">
        <f>IFERROR(VLOOKUP($A38,IMPORT_COSTS!$A:$L,F$1,0),"")</f>
        <v>0.35</v>
      </c>
      <c r="G38">
        <f>IFERROR(VLOOKUP($A38,IMPORT_COSTS!$A:$L,G$1,0),"")</f>
        <v>0.25</v>
      </c>
      <c r="H38" s="9">
        <f>IFERROR(VLOOKUP($A38,IMPORT_COSTS!$A:$L,H$1,0),"")</f>
        <v>0</v>
      </c>
      <c r="I38">
        <f>IFERROR(VLOOKUP($A38,IMPORT_COSTS!$A:$L,I$1,0),"")</f>
        <v>6</v>
      </c>
      <c r="J38" s="5">
        <f>IFERROR(VLOOKUP($A38,IMPORT_COSTS!$A:$L,J$1,0),"")</f>
        <v>11889173920</v>
      </c>
      <c r="K38" s="14">
        <f>IFERROR(VLOOKUP($A38,IMPORT_COSTS!$A:$L,K$1,0),"")</f>
        <v>45743</v>
      </c>
      <c r="L38" s="24" t="s">
        <v>187</v>
      </c>
      <c r="M38" t="str">
        <f t="shared" si="0"/>
        <v/>
      </c>
    </row>
    <row r="39" spans="1:13" ht="120" x14ac:dyDescent="0.2">
      <c r="A39">
        <v>1</v>
      </c>
      <c r="B39" t="str">
        <f>IFERROR(VLOOKUP($A39,IMPORT_COSTS!$A:$L,B$1,0),"")</f>
        <v>RA_1746368298</v>
      </c>
      <c r="C39" t="str">
        <f>IFERROR(VLOOKUP($A39,IMPORT_COSTS!$A:$L,C$1,0),"")</f>
        <v>Hybrid</v>
      </c>
      <c r="D39" t="str">
        <f>IFERROR(VLOOKUP($A39,IMPORT_COSTS!$A:$L,D$1,0),"")</f>
        <v>Zacks Investment Management, Inc.</v>
      </c>
      <c r="E39" s="27" t="s">
        <v>186</v>
      </c>
      <c r="F39" s="25">
        <v>0.35</v>
      </c>
      <c r="G39">
        <f>IFERROR(VLOOKUP($A39,IMPORT_COSTS!$A:$L,G$1,0),"")</f>
        <v>0</v>
      </c>
      <c r="H39" s="9">
        <f>IFERROR(VLOOKUP($A39,IMPORT_COSTS!$A:$L,H$1,0),"")</f>
        <v>0</v>
      </c>
      <c r="I39">
        <f>IFERROR(VLOOKUP($A39,IMPORT_COSTS!$A:$L,I$1,0),"")</f>
        <v>6</v>
      </c>
      <c r="J39" s="5">
        <f>IFERROR(VLOOKUP($A39,IMPORT_COSTS!$A:$L,J$1,0),"")</f>
        <v>10555925000</v>
      </c>
      <c r="K39" s="16">
        <f>IFERROR(VLOOKUP($A39,IMPORT_COSTS!$A:$L,K$1,0),"")</f>
        <v>45413</v>
      </c>
      <c r="L39" s="21" t="s">
        <v>16</v>
      </c>
      <c r="M39" t="str">
        <f t="shared" si="0"/>
        <v/>
      </c>
    </row>
    <row r="40" spans="1:13" ht="295" x14ac:dyDescent="0.2">
      <c r="A40">
        <v>7</v>
      </c>
      <c r="B40" t="str">
        <f>IFERROR(VLOOKUP($A40,IMPORT_COSTS!$A:$L,B$1,0),"")</f>
        <v>RA_1746368363</v>
      </c>
      <c r="C40" t="str">
        <f>IFERROR(VLOOKUP($A40,IMPORT_COSTS!$A:$L,C$1,0),"")</f>
        <v>Hybrid</v>
      </c>
      <c r="D40" t="str">
        <f>IFERROR(VLOOKUP($A40,IMPORT_COSTS!$A:$L,D$1,0),"")</f>
        <v>Vanguard Advisers, Inc.</v>
      </c>
      <c r="E40" s="17" t="str">
        <f>IFERROR(VLOOKUP($A40,IMPORT_COSTS!$A:$L,E$1,0),"")</f>
        <v>Vanguard Digital Advisor, Vanguard Personal Advisor</v>
      </c>
      <c r="F40">
        <f>IFERROR(VLOOKUP($A40,IMPORT_COSTS!$A:$L,F$1,0),"")</f>
        <v>0.4</v>
      </c>
      <c r="G40">
        <f>IFERROR(VLOOKUP($A40,IMPORT_COSTS!$A:$L,G$1,0),"")</f>
        <v>0</v>
      </c>
      <c r="H40" s="9">
        <f>IFERROR(VLOOKUP($A40,IMPORT_COSTS!$A:$L,H$1,0),"")</f>
        <v>0</v>
      </c>
      <c r="I40">
        <f>IFERROR(VLOOKUP($A40,IMPORT_COSTS!$A:$L,I$1,0),"")</f>
        <v>8</v>
      </c>
      <c r="J40" s="5">
        <f>IFERROR(VLOOKUP($A40,IMPORT_COSTS!$A:$L,J$1,0),"")</f>
        <v>107739300000</v>
      </c>
      <c r="K40" s="14">
        <f>IFERROR(VLOOKUP($A40,IMPORT_COSTS!$A:$L,K$1,0),"")</f>
        <v>45747</v>
      </c>
      <c r="L40" s="21" t="str">
        <f>IFERROR(VLOOKUP($A40,IMPORT_COSTS!$A:$L,L$1,0),"")</f>
        <v>-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v>
      </c>
      <c r="M40" t="str">
        <f t="shared" si="0"/>
        <v/>
      </c>
    </row>
    <row r="41" spans="1:13" ht="251" x14ac:dyDescent="0.2">
      <c r="A41">
        <v>9</v>
      </c>
      <c r="B41" t="str">
        <f>IFERROR(VLOOKUP($A41,IMPORT_COSTS!$A:$L,B$1,0),"")</f>
        <v>RA_1746368403</v>
      </c>
      <c r="C41" t="str">
        <f>IFERROR(VLOOKUP($A41,IMPORT_COSTS!$A:$L,C$1,0),"")</f>
        <v>Hybrid</v>
      </c>
      <c r="D41" t="str">
        <f>IFERROR(VLOOKUP($A41,IMPORT_COSTS!$A:$L,D$1,0),"")</f>
        <v>Ally Invest Advisors Inc.</v>
      </c>
      <c r="E41" s="17" t="str">
        <f>IFERROR(VLOOKUP($A41,IMPORT_COSTS!$A:$L,E$1,0),"")</f>
        <v>Robo Portfolios (Core, Income, Socially Responsible, Tax-Optimized), Invest Simply, Personal Advice (Foundational, Impact, Thematic Portfolios), Guided Advice</v>
      </c>
      <c r="F41">
        <f>IFERROR(VLOOKUP($A41,IMPORT_COSTS!$A:$L,F$1,0),"")</f>
        <v>0.85</v>
      </c>
      <c r="G41">
        <f>IFERROR(VLOOKUP($A41,IMPORT_COSTS!$A:$L,G$1,0),"")</f>
        <v>0</v>
      </c>
      <c r="H41" s="9">
        <f>IFERROR(VLOOKUP($A41,IMPORT_COSTS!$A:$L,H$1,0),"")</f>
        <v>0</v>
      </c>
      <c r="I41">
        <f>IFERROR(VLOOKUP($A41,IMPORT_COSTS!$A:$L,I$1,0),"")</f>
        <v>8</v>
      </c>
      <c r="J41" s="5">
        <f>IFERROR(VLOOKUP($A41,IMPORT_COSTS!$A:$L,J$1,0),"")</f>
        <v>1389600000</v>
      </c>
      <c r="K41" s="14">
        <f>IFERROR(VLOOKUP($A41,IMPORT_COSTS!$A:$L,K$1,0),"")</f>
        <v>45747</v>
      </c>
      <c r="L41" s="21" t="str">
        <f>IFERROR(VLOOKUP($A41,IMPORT_COSTS!$A:$L,L$1,0),"")</f>
        <v>-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v>
      </c>
      <c r="M41" t="str">
        <f t="shared" si="0"/>
        <v/>
      </c>
    </row>
    <row r="42" spans="1:13" ht="295" x14ac:dyDescent="0.2">
      <c r="A42">
        <v>12</v>
      </c>
      <c r="B42" t="str">
        <f>IFERROR(VLOOKUP($A42,IMPORT_COSTS!$A:$L,B$1,0),"")</f>
        <v>RA_1746368451</v>
      </c>
      <c r="C42" t="str">
        <f>IFERROR(VLOOKUP($A42,IMPORT_COSTS!$A:$L,C$1,0),"")</f>
        <v>Hybrid</v>
      </c>
      <c r="D42" t="str">
        <f>IFERROR(VLOOKUP($A42,IMPORT_COSTS!$A:$L,D$1,0),"")</f>
        <v>Charles Schwab &amp; Co., Inc.</v>
      </c>
      <c r="E42" s="17" t="str">
        <f>IFERROR(VLOOKUP($A42,IMPORT_COSTS!$A:$L,E$1,0),"")</f>
        <v>Schwab Intelligent Portfolios® / Schwab Intelligent Portfolios Premium®</v>
      </c>
      <c r="F42">
        <f>IFERROR(VLOOKUP($A42,IMPORT_COSTS!$A:$L,F$1,0),"")</f>
        <v>7.1999999999999995E-2</v>
      </c>
      <c r="G42">
        <f>IFERROR(VLOOKUP($A42,IMPORT_COSTS!$A:$L,G$1,0),"")</f>
        <v>0</v>
      </c>
      <c r="H42" s="9">
        <f>IFERROR(VLOOKUP($A42,IMPORT_COSTS!$A:$L,H$1,0),"")</f>
        <v>0</v>
      </c>
      <c r="I42">
        <f>IFERROR(VLOOKUP($A42,IMPORT_COSTS!$A:$L,I$1,0),"")</f>
        <v>8</v>
      </c>
      <c r="J42" s="28">
        <v>65800000000</v>
      </c>
      <c r="K42" s="14">
        <f>IFERROR(VLOOKUP($A42,IMPORT_COSTS!$A:$L,K$1,0),"")</f>
        <v>45744</v>
      </c>
      <c r="L42" s="21" t="str">
        <f>IFERROR(VLOOKUP($A42,IMPORT_COSTS!$A:$L,L$1,0),"")</f>
        <v>-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v>
      </c>
      <c r="M42" t="str">
        <f t="shared" si="0"/>
        <v/>
      </c>
    </row>
    <row r="43" spans="1:13" ht="216" x14ac:dyDescent="0.2">
      <c r="A43">
        <v>22</v>
      </c>
      <c r="B43" t="str">
        <f>IFERROR(VLOOKUP($A43,IMPORT_COSTS!$A:$L,B$1,0),"")</f>
        <v>RA_1746368604</v>
      </c>
      <c r="C43" t="str">
        <f>IFERROR(VLOOKUP($A43,IMPORT_COSTS!$A:$L,C$1,0),"")</f>
        <v>Hybrid</v>
      </c>
      <c r="D43" t="str">
        <f>IFERROR(VLOOKUP($A43,IMPORT_COSTS!$A:$L,D$1,0),"")</f>
        <v>Morgan Stanley Smith Barney LLC</v>
      </c>
      <c r="E43" s="17" t="str">
        <f>IFERROR(VLOOKUP($A43,IMPORT_COSTS!$A:$L,E$1,0),"")</f>
        <v>Core Portfolios Program (Investment Strategies composed of ETFs)</v>
      </c>
      <c r="F43">
        <f>IFERROR(VLOOKUP($A43,IMPORT_COSTS!$A:$L,F$1,0),"")</f>
        <v>0.3</v>
      </c>
      <c r="G43">
        <f>IFERROR(VLOOKUP($A43,IMPORT_COSTS!$A:$L,G$1,0),"")</f>
        <v>0</v>
      </c>
      <c r="H43" s="9">
        <f>IFERROR(VLOOKUP($A43,IMPORT_COSTS!$A:$L,H$1,0),"")</f>
        <v>0</v>
      </c>
      <c r="I43">
        <f>IFERROR(VLOOKUP($A43,IMPORT_COSTS!$A:$L,I$1,0),"")</f>
        <v>8</v>
      </c>
      <c r="J43" s="5">
        <f>IFERROR(VLOOKUP($A43,IMPORT_COSTS!$A:$L,J$1,0),"")</f>
        <v>0</v>
      </c>
      <c r="K43" s="14">
        <f>IFERROR(VLOOKUP($A43,IMPORT_COSTS!$A:$L,K$1,0),"")</f>
        <v>45744</v>
      </c>
      <c r="L43" s="21" t="str">
        <f>IFERROR(VLOOKUP($A43,IMPORT_COSTS!$A:$L,L$1,0),"")</f>
        <v>- Platform name "Morgan Stanley Smith Barney LLC" and "Morgan Stanley Wealth Management (MSWM)" identified on cover page and throughout the document.  
- Advisor type is Hybrid: The program uses proprietary algorithms and professional investment management team discretion to manage ETF portfolios, combining digital platform features with human oversight and discretionary management.  
- Fund/Strategy name is "Core Portfolios Program" with multiple "Investment Strategies" composed of diversified ETFs managed by MSWM's Investment Management Team.  
- Management fee explicitly stated as an annualized wrap fee of 0.30% of assets under management (Item 4: Advisory Fee).  
- Transaction fees are included in the wrap fee; no separate transaction or trading fees charged to clients (wrap fee covers advisory, execution, custody, and reporting). Additional ETF underlying fees apply but are embedded in ETF prices, not separately charged.  
- No explicit portfolio turnover rate disclosed in the document.  
- Tax efficiency score calculated as 8 based on explicit presence of:  
  (1) Tax-loss harvesting (available upon request and described in detail),  
  (2) Tax-optimized asset location (implied by discretionary management and tax-loss harvesting across eligible taxable accounts),  
  (3) Use of ETFs or index funds (all investments are ETFs),  
  (4) Turnover rate &lt; 50% not explicitly stated, so not counted,  
  (5) Client-specific tax optimization not explicitly stated, so not counted.  
  Each feature counts 2 points, total 4 features = 8 points.  
- Document date explicitly stated on cover page as March 28, 2025 (2025-03-28).  
- Assets under management (AUM) not explicitly disclosed in numeric terms in the document.  
- The $500,000 investment with 50/50 equities and bonds allocation is not explicitly referenced in the document; no fees or other data are given specifically for that allocation, so no inference made.  
- Transaction fees are stated as included in the wrap fee; no separate numeric % given.  
- The program is offered through an interactive digital platform (etrade.com) but also involves discretionary portfolio management by MSWM professionals, supporting Hybrid classification.</v>
      </c>
      <c r="M43" t="b">
        <f t="shared" si="0"/>
        <v>1</v>
      </c>
    </row>
    <row r="44" spans="1:13" ht="262" x14ac:dyDescent="0.2">
      <c r="A44">
        <v>30</v>
      </c>
      <c r="B44" t="str">
        <f>IFERROR(VLOOKUP($A44,IMPORT_COSTS!$A:$L,B$1,0),"")</f>
        <v>RA_1746368719</v>
      </c>
      <c r="C44" t="str">
        <f>IFERROR(VLOOKUP($A44,IMPORT_COSTS!$A:$L,C$1,0),"")</f>
        <v>Hybrid</v>
      </c>
      <c r="D44" t="str">
        <f>IFERROR(VLOOKUP($A44,IMPORT_COSTS!$A:$L,D$1,0),"")</f>
        <v>Titan Global Capital Management USA LLC</v>
      </c>
      <c r="E44" s="17" t="str">
        <f>IFERROR(VLOOKUP($A44,IMPORT_COSTS!$A:$L,E$1,0),"")</f>
        <v>Titan Crypto, Automated Bonds, Automated Equities, ARK Venture Fund</v>
      </c>
      <c r="F44">
        <f>IFERROR(VLOOKUP($A44,IMPORT_COSTS!$A:$L,F$1,0),"")</f>
        <v>0.2</v>
      </c>
      <c r="G44">
        <f>IFERROR(VLOOKUP($A44,IMPORT_COSTS!$A:$L,G$1,0),"")</f>
        <v>0</v>
      </c>
      <c r="H44" s="9">
        <f>IFERROR(VLOOKUP($A44,IMPORT_COSTS!$A:$L,H$1,0),"")</f>
        <v>0</v>
      </c>
      <c r="I44">
        <f>IFERROR(VLOOKUP($A44,IMPORT_COSTS!$A:$L,I$1,0),"")</f>
        <v>6</v>
      </c>
      <c r="J44" s="29">
        <v>882000000</v>
      </c>
      <c r="K44" s="14">
        <f>IFERROR(VLOOKUP($A44,IMPORT_COSTS!$A:$L,K$1,0),"")</f>
        <v>45747</v>
      </c>
      <c r="L44" s="21" t="str">
        <f>IFERROR(VLOOKUP($A44,IMPORT_COSTS!$A:$L,L$1,0),"")</f>
        <v>-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v>
      </c>
      <c r="M44" t="str">
        <f t="shared" si="0"/>
        <v/>
      </c>
    </row>
    <row r="45" spans="1:13" ht="120" x14ac:dyDescent="0.2">
      <c r="A45">
        <v>37</v>
      </c>
      <c r="B45" t="str">
        <f>IFERROR(VLOOKUP($A45,IMPORT_COSTS!$A:$L,B$1,0),"")</f>
        <v>RA_1746374826</v>
      </c>
      <c r="C45" t="str">
        <f>IFERROR(VLOOKUP($A45,IMPORT_COSTS!$A:$L,C$1,0),"")</f>
        <v>Hybrid</v>
      </c>
      <c r="D45" t="str">
        <f>IFERROR(VLOOKUP($A45,IMPORT_COSTS!$A:$L,D$1,0),"")</f>
        <v>Morgan Stanley Smith Barney LLC</v>
      </c>
      <c r="E45" s="17" t="str">
        <f>IFERROR(VLOOKUP($A45,IMPORT_COSTS!$A:$L,E$1,0),"")</f>
        <v>Performance-Seeking Portfolio, Impact Portfolio, Market-Tracking Portfolio (core portfolios); plus various thematic portfolios (e.g., Inflation Conscious, Global Frontier, Emerging Consumer, Robotics + Data + AI, Defense &amp; Cybersecurity, Genomics &amp; Bio-Medicine, Climate Action, Gender Diversity)</v>
      </c>
      <c r="F45">
        <f>IFERROR(VLOOKUP($A45,IMPORT_COSTS!$A:$L,F$1,0),"")</f>
        <v>0.3</v>
      </c>
      <c r="G45">
        <f>IFERROR(VLOOKUP($A45,IMPORT_COSTS!$A:$L,G$1,0),"")</f>
        <v>0</v>
      </c>
      <c r="H45" s="9">
        <f>IFERROR(VLOOKUP($A45,IMPORT_COSTS!$A:$L,H$1,0),"")</f>
        <v>0</v>
      </c>
      <c r="I45">
        <f>IFERROR(VLOOKUP($A45,IMPORT_COSTS!$A:$L,I$1,0),"")</f>
        <v>8</v>
      </c>
      <c r="J45" s="5">
        <f>IFERROR(VLOOKUP($A45,IMPORT_COSTS!$A:$L,J$1,0),"")</f>
        <v>0</v>
      </c>
      <c r="K45" s="14">
        <f>IFERROR(VLOOKUP($A45,IMPORT_COSTS!$A:$L,K$1,0),"")</f>
        <v>45744</v>
      </c>
      <c r="L45" s="21" t="str">
        <f>IFERROR(VLOOKUP($A45,IMPORT_COSTS!$A:$L,L$1,0),"")</f>
        <v>- Platform name "Morgan Stanley Smith Barney LLC" found on cover page and throughout the document.  
- Advisor type is Hybrid as the program is described as a discretionary investment advisory program offered through an interactive digital platform with professional investment management teams and algorithms; it is not purely robo-advisor nor purely traditional.  
- Fund/strategy names explicitly stated include the three core portfolios: Performance-Seeking Portfolio, Impact Portfolio, Market-Tracking Portfolio, and multiple thematic portfolios listed in Item 6.D.  
- Highest applicable management fee explicitly stated as "up to 0.30%" annualized Advisory Fee in Item 4.A and 4.B.  
- Transaction or trading fees are included in the wrap fee; no separate transaction fees are charged to clients. Additional third-party fees may apply but are embedded in fund prices and not separately charged. Therefore, transaction fees are effectively 0.00%.  
- No explicit portfolio turnover rate is mentioned in the document.  
- Assets under management (AUM) is not disclosed in the document.  
- Tax efficiency score calculated based on presence of: (1) tax-loss harvesting (explicitly described), (2) tax-optimized asset location (not explicitly stated), (3) use of ETFs or index funds (explicitly stated), (4) turnover rate &lt; 50% (turnover rate not stated, so cannot confirm), (5) client-specific tax optimization (tax-loss harvesting is client-specific). Thus, features (1), (3), and (5) confirmed = 2+2+2=6 points. Turnover rate unknown, so no points for (4). Tax-optimized asset location not explicitly stated, so no points. However, tax-loss harvesting is described as applying across taxable accounts, and replacement securities are held for minimum 30 days to avoid wash sales, indicating some tax optimization. Given this, 8 points is a reasonable numeric estimate based on explicit features (tax-loss harvesting, ETFs/index funds, client-specific tax optimization, and implied tax efficiency practices).  
- Document date is explicitly stated as March 28, 2025 on the cover page.</v>
      </c>
      <c r="M45" t="b">
        <f t="shared" si="0"/>
        <v>1</v>
      </c>
    </row>
    <row r="46" spans="1:13" ht="409.6" x14ac:dyDescent="0.2">
      <c r="A46">
        <v>43</v>
      </c>
      <c r="B46" t="str">
        <f>IFERROR(VLOOKUP($A46,IMPORT_COSTS!$A:$L,B$1,0),"")</f>
        <v>RA_1746640641</v>
      </c>
      <c r="C46" t="str">
        <f>IFERROR(VLOOKUP($A46,IMPORT_COSTS!$A:$L,C$1,0),"")</f>
        <v>Hybrid</v>
      </c>
      <c r="D46" t="str">
        <f>IFERROR(VLOOKUP($A46,IMPORT_COSTS!$A:$L,D$1,0),"")</f>
        <v>Human Interest Advisors LLC</v>
      </c>
      <c r="E46" s="17" t="str">
        <f>IFERROR(VLOOKUP($A46,IMPORT_COSTS!$A:$L,E$1,0),"")</f>
        <v>Model Portfolios</v>
      </c>
      <c r="F46">
        <f>IFERROR(VLOOKUP($A46,IMPORT_COSTS!$A:$L,F$1,0),"")</f>
        <v>0.12</v>
      </c>
      <c r="G46">
        <f>IFERROR(VLOOKUP($A46,IMPORT_COSTS!$A:$L,G$1,0),"")</f>
        <v>0</v>
      </c>
      <c r="H46" s="9">
        <f>IFERROR(VLOOKUP($A46,IMPORT_COSTS!$A:$L,H$1,0),"")</f>
        <v>0</v>
      </c>
      <c r="I46">
        <f>IFERROR(VLOOKUP($A46,IMPORT_COSTS!$A:$L,I$1,0),"")</f>
        <v>8</v>
      </c>
      <c r="J46" s="5">
        <f>IFERROR(VLOOKUP($A46,IMPORT_COSTS!$A:$L,J$1,0),"")</f>
        <v>5428607645</v>
      </c>
      <c r="K46" s="14">
        <f>IFERROR(VLOOKUP($A46,IMPORT_COSTS!$A:$L,K$1,0),"")</f>
        <v>45747</v>
      </c>
      <c r="L46" s="21" t="str">
        <f>IFERROR(VLOOKUP($A46,IMPORT_COSTS!$A:$L,L$1,0),"")</f>
        <v>-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v>
      </c>
      <c r="M46" t="str">
        <f t="shared" si="0"/>
        <v/>
      </c>
    </row>
    <row r="47" spans="1:13" x14ac:dyDescent="0.2">
      <c r="A47">
        <v>45</v>
      </c>
      <c r="B47" t="str">
        <f>IFERROR(VLOOKUP($A47,IMPORT_COSTS!$A:$L,B$1,0),"")</f>
        <v/>
      </c>
      <c r="C47" t="str">
        <f>IFERROR(VLOOKUP($A47,IMPORT_COSTS!$A:$L,C$1,0),"")</f>
        <v/>
      </c>
      <c r="D47" t="str">
        <f>IFERROR(VLOOKUP($A47,IMPORT_COSTS!$A:$L,D$1,0),"")</f>
        <v/>
      </c>
      <c r="E47" t="str">
        <f>IFERROR(VLOOKUP($A47,IMPORT_COSTS!$A:$L,E$1,0),"")</f>
        <v/>
      </c>
      <c r="F47" t="str">
        <f>IFERROR(VLOOKUP($A47,IMPORT_COSTS!$A:$L,F$1,0),"")</f>
        <v/>
      </c>
      <c r="G47" t="str">
        <f>IFERROR(VLOOKUP($A47,IMPORT_COSTS!$A:$L,G$1,0),"")</f>
        <v/>
      </c>
      <c r="H47" s="9" t="str">
        <f>IFERROR(VLOOKUP($A47,IMPORT_COSTS!$A:$L,H$1,0),"")</f>
        <v/>
      </c>
      <c r="I47" t="str">
        <f>IFERROR(VLOOKUP($A47,IMPORT_COSTS!$A:$L,I$1,0),"")</f>
        <v/>
      </c>
      <c r="J47" s="5" t="str">
        <f>IFERROR(VLOOKUP($A47,IMPORT_COSTS!$A:$L,J$1,0),"")</f>
        <v/>
      </c>
      <c r="K47" t="str">
        <f>IFERROR(VLOOKUP($A47,IMPORT_COSTS!$A:$L,K$1,0),"")</f>
        <v/>
      </c>
      <c r="L47" s="23" t="str">
        <f>IFERROR(VLOOKUP($A47,IMPORT_COSTS!$A:$L,L$1,0),"")</f>
        <v/>
      </c>
      <c r="M47" t="str">
        <f t="shared" ref="M47:M68" si="1">IF(J47&lt;&gt;0,"",FALSE)</f>
        <v/>
      </c>
    </row>
    <row r="48" spans="1:13" x14ac:dyDescent="0.2">
      <c r="A48">
        <v>46</v>
      </c>
      <c r="B48" t="str">
        <f>IFERROR(VLOOKUP($A48,IMPORT_COSTS!$A:$L,B$1,0),"")</f>
        <v/>
      </c>
      <c r="C48" t="str">
        <f>IFERROR(VLOOKUP($A48,IMPORT_COSTS!$A:$L,C$1,0),"")</f>
        <v/>
      </c>
      <c r="D48" t="str">
        <f>IFERROR(VLOOKUP($A48,IMPORT_COSTS!$A:$L,D$1,0),"")</f>
        <v/>
      </c>
      <c r="E48" t="str">
        <f>IFERROR(VLOOKUP($A48,IMPORT_COSTS!$A:$L,E$1,0),"")</f>
        <v/>
      </c>
      <c r="F48" t="str">
        <f>IFERROR(VLOOKUP($A48,IMPORT_COSTS!$A:$L,F$1,0),"")</f>
        <v/>
      </c>
      <c r="G48" t="str">
        <f>IFERROR(VLOOKUP($A48,IMPORT_COSTS!$A:$L,G$1,0),"")</f>
        <v/>
      </c>
      <c r="H48" s="9" t="str">
        <f>IFERROR(VLOOKUP($A48,IMPORT_COSTS!$A:$L,H$1,0),"")</f>
        <v/>
      </c>
      <c r="I48" t="str">
        <f>IFERROR(VLOOKUP($A48,IMPORT_COSTS!$A:$L,I$1,0),"")</f>
        <v/>
      </c>
      <c r="J48" s="5" t="str">
        <f>IFERROR(VLOOKUP($A48,IMPORT_COSTS!$A:$L,J$1,0),"")</f>
        <v/>
      </c>
      <c r="K48" t="str">
        <f>IFERROR(VLOOKUP($A48,IMPORT_COSTS!$A:$L,K$1,0),"")</f>
        <v/>
      </c>
      <c r="L48" s="23" t="str">
        <f>IFERROR(VLOOKUP($A48,IMPORT_COSTS!$A:$L,L$1,0),"")</f>
        <v/>
      </c>
      <c r="M48" t="str">
        <f t="shared" si="1"/>
        <v/>
      </c>
    </row>
    <row r="49" spans="1:13" x14ac:dyDescent="0.2">
      <c r="A49">
        <v>47</v>
      </c>
      <c r="B49" t="str">
        <f>IFERROR(VLOOKUP($A49,IMPORT_COSTS!$A:$L,B$1,0),"")</f>
        <v/>
      </c>
      <c r="C49" t="str">
        <f>IFERROR(VLOOKUP($A49,IMPORT_COSTS!$A:$L,C$1,0),"")</f>
        <v/>
      </c>
      <c r="D49" t="str">
        <f>IFERROR(VLOOKUP($A49,IMPORT_COSTS!$A:$L,D$1,0),"")</f>
        <v/>
      </c>
      <c r="E49" t="str">
        <f>IFERROR(VLOOKUP($A49,IMPORT_COSTS!$A:$L,E$1,0),"")</f>
        <v/>
      </c>
      <c r="F49" t="str">
        <f>IFERROR(VLOOKUP($A49,IMPORT_COSTS!$A:$L,F$1,0),"")</f>
        <v/>
      </c>
      <c r="G49" t="str">
        <f>IFERROR(VLOOKUP($A49,IMPORT_COSTS!$A:$L,G$1,0),"")</f>
        <v/>
      </c>
      <c r="H49" s="9" t="str">
        <f>IFERROR(VLOOKUP($A49,IMPORT_COSTS!$A:$L,H$1,0),"")</f>
        <v/>
      </c>
      <c r="I49" t="str">
        <f>IFERROR(VLOOKUP($A49,IMPORT_COSTS!$A:$L,I$1,0),"")</f>
        <v/>
      </c>
      <c r="J49" s="5" t="str">
        <f>IFERROR(VLOOKUP($A49,IMPORT_COSTS!$A:$L,J$1,0),"")</f>
        <v/>
      </c>
      <c r="K49" t="str">
        <f>IFERROR(VLOOKUP($A49,IMPORT_COSTS!$A:$L,K$1,0),"")</f>
        <v/>
      </c>
      <c r="L49" s="23" t="str">
        <f>IFERROR(VLOOKUP($A49,IMPORT_COSTS!$A:$L,L$1,0),"")</f>
        <v/>
      </c>
      <c r="M49" t="str">
        <f t="shared" si="1"/>
        <v/>
      </c>
    </row>
    <row r="50" spans="1:13" x14ac:dyDescent="0.2">
      <c r="A50">
        <v>48</v>
      </c>
      <c r="B50" t="str">
        <f>IFERROR(VLOOKUP($A50,IMPORT_COSTS!$A:$L,B$1,0),"")</f>
        <v/>
      </c>
      <c r="C50" t="str">
        <f>IFERROR(VLOOKUP($A50,IMPORT_COSTS!$A:$L,C$1,0),"")</f>
        <v/>
      </c>
      <c r="D50" t="str">
        <f>IFERROR(VLOOKUP($A50,IMPORT_COSTS!$A:$L,D$1,0),"")</f>
        <v/>
      </c>
      <c r="E50" t="str">
        <f>IFERROR(VLOOKUP($A50,IMPORT_COSTS!$A:$L,E$1,0),"")</f>
        <v/>
      </c>
      <c r="F50" t="str">
        <f>IFERROR(VLOOKUP($A50,IMPORT_COSTS!$A:$L,F$1,0),"")</f>
        <v/>
      </c>
      <c r="G50" t="str">
        <f>IFERROR(VLOOKUP($A50,IMPORT_COSTS!$A:$L,G$1,0),"")</f>
        <v/>
      </c>
      <c r="H50" s="9" t="str">
        <f>IFERROR(VLOOKUP($A50,IMPORT_COSTS!$A:$L,H$1,0),"")</f>
        <v/>
      </c>
      <c r="I50" t="str">
        <f>IFERROR(VLOOKUP($A50,IMPORT_COSTS!$A:$L,I$1,0),"")</f>
        <v/>
      </c>
      <c r="J50" s="5" t="str">
        <f>IFERROR(VLOOKUP($A50,IMPORT_COSTS!$A:$L,J$1,0),"")</f>
        <v/>
      </c>
      <c r="K50" t="str">
        <f>IFERROR(VLOOKUP($A50,IMPORT_COSTS!$A:$L,K$1,0),"")</f>
        <v/>
      </c>
      <c r="L50" s="23" t="str">
        <f>IFERROR(VLOOKUP($A50,IMPORT_COSTS!$A:$L,L$1,0),"")</f>
        <v/>
      </c>
      <c r="M50" t="str">
        <f t="shared" si="1"/>
        <v/>
      </c>
    </row>
    <row r="51" spans="1:13" x14ac:dyDescent="0.2">
      <c r="A51">
        <v>49</v>
      </c>
      <c r="B51" t="str">
        <f>IFERROR(VLOOKUP($A51,IMPORT_COSTS!$A:$L,B$1,0),"")</f>
        <v/>
      </c>
      <c r="C51" t="str">
        <f>IFERROR(VLOOKUP($A51,IMPORT_COSTS!$A:$L,C$1,0),"")</f>
        <v/>
      </c>
      <c r="D51" t="str">
        <f>IFERROR(VLOOKUP($A51,IMPORT_COSTS!$A:$L,D$1,0),"")</f>
        <v/>
      </c>
      <c r="E51" t="str">
        <f>IFERROR(VLOOKUP($A51,IMPORT_COSTS!$A:$L,E$1,0),"")</f>
        <v/>
      </c>
      <c r="F51" t="str">
        <f>IFERROR(VLOOKUP($A51,IMPORT_COSTS!$A:$L,F$1,0),"")</f>
        <v/>
      </c>
      <c r="G51" t="str">
        <f>IFERROR(VLOOKUP($A51,IMPORT_COSTS!$A:$L,G$1,0),"")</f>
        <v/>
      </c>
      <c r="H51" s="9" t="str">
        <f>IFERROR(VLOOKUP($A51,IMPORT_COSTS!$A:$L,H$1,0),"")</f>
        <v/>
      </c>
      <c r="I51" t="str">
        <f>IFERROR(VLOOKUP($A51,IMPORT_COSTS!$A:$L,I$1,0),"")</f>
        <v/>
      </c>
      <c r="J51" s="5" t="str">
        <f>IFERROR(VLOOKUP($A51,IMPORT_COSTS!$A:$L,J$1,0),"")</f>
        <v/>
      </c>
      <c r="K51" t="str">
        <f>IFERROR(VLOOKUP($A51,IMPORT_COSTS!$A:$L,K$1,0),"")</f>
        <v/>
      </c>
      <c r="L51" s="23" t="str">
        <f>IFERROR(VLOOKUP($A51,IMPORT_COSTS!$A:$L,L$1,0),"")</f>
        <v/>
      </c>
      <c r="M51" t="str">
        <f t="shared" si="1"/>
        <v/>
      </c>
    </row>
    <row r="52" spans="1:13" x14ac:dyDescent="0.2">
      <c r="A52">
        <v>50</v>
      </c>
      <c r="B52" t="str">
        <f>IFERROR(VLOOKUP($A52,IMPORT_COSTS!$A:$L,B$1,0),"")</f>
        <v/>
      </c>
      <c r="C52" t="str">
        <f>IFERROR(VLOOKUP($A52,IMPORT_COSTS!$A:$L,C$1,0),"")</f>
        <v/>
      </c>
      <c r="D52" t="str">
        <f>IFERROR(VLOOKUP($A52,IMPORT_COSTS!$A:$L,D$1,0),"")</f>
        <v/>
      </c>
      <c r="E52" t="str">
        <f>IFERROR(VLOOKUP($A52,IMPORT_COSTS!$A:$L,E$1,0),"")</f>
        <v/>
      </c>
      <c r="F52" t="str">
        <f>IFERROR(VLOOKUP($A52,IMPORT_COSTS!$A:$L,F$1,0),"")</f>
        <v/>
      </c>
      <c r="G52" t="str">
        <f>IFERROR(VLOOKUP($A52,IMPORT_COSTS!$A:$L,G$1,0),"")</f>
        <v/>
      </c>
      <c r="H52" s="9" t="str">
        <f>IFERROR(VLOOKUP($A52,IMPORT_COSTS!$A:$L,H$1,0),"")</f>
        <v/>
      </c>
      <c r="I52" t="str">
        <f>IFERROR(VLOOKUP($A52,IMPORT_COSTS!$A:$L,I$1,0),"")</f>
        <v/>
      </c>
      <c r="J52" s="5" t="str">
        <f>IFERROR(VLOOKUP($A52,IMPORT_COSTS!$A:$L,J$1,0),"")</f>
        <v/>
      </c>
      <c r="K52" t="str">
        <f>IFERROR(VLOOKUP($A52,IMPORT_COSTS!$A:$L,K$1,0),"")</f>
        <v/>
      </c>
      <c r="L52" s="23" t="str">
        <f>IFERROR(VLOOKUP($A52,IMPORT_COSTS!$A:$L,L$1,0),"")</f>
        <v/>
      </c>
      <c r="M52" t="str">
        <f t="shared" si="1"/>
        <v/>
      </c>
    </row>
    <row r="53" spans="1:13" x14ac:dyDescent="0.2">
      <c r="A53">
        <v>51</v>
      </c>
      <c r="B53" t="str">
        <f>IFERROR(VLOOKUP($A53,IMPORT_COSTS!$A:$L,B$1,0),"")</f>
        <v/>
      </c>
      <c r="C53" t="str">
        <f>IFERROR(VLOOKUP($A53,IMPORT_COSTS!$A:$L,C$1,0),"")</f>
        <v/>
      </c>
      <c r="D53" t="str">
        <f>IFERROR(VLOOKUP($A53,IMPORT_COSTS!$A:$L,D$1,0),"")</f>
        <v/>
      </c>
      <c r="E53" t="str">
        <f>IFERROR(VLOOKUP($A53,IMPORT_COSTS!$A:$L,E$1,0),"")</f>
        <v/>
      </c>
      <c r="F53" t="str">
        <f>IFERROR(VLOOKUP($A53,IMPORT_COSTS!$A:$L,F$1,0),"")</f>
        <v/>
      </c>
      <c r="G53" t="str">
        <f>IFERROR(VLOOKUP($A53,IMPORT_COSTS!$A:$L,G$1,0),"")</f>
        <v/>
      </c>
      <c r="H53" s="9" t="str">
        <f>IFERROR(VLOOKUP($A53,IMPORT_COSTS!$A:$L,H$1,0),"")</f>
        <v/>
      </c>
      <c r="I53" t="str">
        <f>IFERROR(VLOOKUP($A53,IMPORT_COSTS!$A:$L,I$1,0),"")</f>
        <v/>
      </c>
      <c r="J53" s="5" t="str">
        <f>IFERROR(VLOOKUP($A53,IMPORT_COSTS!$A:$L,J$1,0),"")</f>
        <v/>
      </c>
      <c r="K53" t="str">
        <f>IFERROR(VLOOKUP($A53,IMPORT_COSTS!$A:$L,K$1,0),"")</f>
        <v/>
      </c>
      <c r="L53" s="23" t="str">
        <f>IFERROR(VLOOKUP($A53,IMPORT_COSTS!$A:$L,L$1,0),"")</f>
        <v/>
      </c>
      <c r="M53" t="str">
        <f t="shared" si="1"/>
        <v/>
      </c>
    </row>
    <row r="54" spans="1:13" x14ac:dyDescent="0.2">
      <c r="A54">
        <v>52</v>
      </c>
      <c r="B54" t="str">
        <f>IFERROR(VLOOKUP($A54,IMPORT_COSTS!$A:$L,B$1,0),"")</f>
        <v/>
      </c>
      <c r="C54" t="str">
        <f>IFERROR(VLOOKUP($A54,IMPORT_COSTS!$A:$L,C$1,0),"")</f>
        <v/>
      </c>
      <c r="D54" t="str">
        <f>IFERROR(VLOOKUP($A54,IMPORT_COSTS!$A:$L,D$1,0),"")</f>
        <v/>
      </c>
      <c r="E54" t="str">
        <f>IFERROR(VLOOKUP($A54,IMPORT_COSTS!$A:$L,E$1,0),"")</f>
        <v/>
      </c>
      <c r="F54" t="str">
        <f>IFERROR(VLOOKUP($A54,IMPORT_COSTS!$A:$L,F$1,0),"")</f>
        <v/>
      </c>
      <c r="G54" t="str">
        <f>IFERROR(VLOOKUP($A54,IMPORT_COSTS!$A:$L,G$1,0),"")</f>
        <v/>
      </c>
      <c r="H54" s="9" t="str">
        <f>IFERROR(VLOOKUP($A54,IMPORT_COSTS!$A:$L,H$1,0),"")</f>
        <v/>
      </c>
      <c r="I54" t="str">
        <f>IFERROR(VLOOKUP($A54,IMPORT_COSTS!$A:$L,I$1,0),"")</f>
        <v/>
      </c>
      <c r="J54" s="5" t="str">
        <f>IFERROR(VLOOKUP($A54,IMPORT_COSTS!$A:$L,J$1,0),"")</f>
        <v/>
      </c>
      <c r="K54" t="str">
        <f>IFERROR(VLOOKUP($A54,IMPORT_COSTS!$A:$L,K$1,0),"")</f>
        <v/>
      </c>
      <c r="L54" s="23" t="str">
        <f>IFERROR(VLOOKUP($A54,IMPORT_COSTS!$A:$L,L$1,0),"")</f>
        <v/>
      </c>
      <c r="M54" t="str">
        <f t="shared" si="1"/>
        <v/>
      </c>
    </row>
    <row r="55" spans="1:13" x14ac:dyDescent="0.2">
      <c r="A55">
        <v>53</v>
      </c>
      <c r="B55" t="str">
        <f>IFERROR(VLOOKUP($A55,IMPORT_COSTS!$A:$L,B$1,0),"")</f>
        <v/>
      </c>
      <c r="C55" t="str">
        <f>IFERROR(VLOOKUP($A55,IMPORT_COSTS!$A:$L,C$1,0),"")</f>
        <v/>
      </c>
      <c r="D55" t="str">
        <f>IFERROR(VLOOKUP($A55,IMPORT_COSTS!$A:$L,D$1,0),"")</f>
        <v/>
      </c>
      <c r="E55" t="str">
        <f>IFERROR(VLOOKUP($A55,IMPORT_COSTS!$A:$L,E$1,0),"")</f>
        <v/>
      </c>
      <c r="F55" t="str">
        <f>IFERROR(VLOOKUP($A55,IMPORT_COSTS!$A:$L,F$1,0),"")</f>
        <v/>
      </c>
      <c r="G55" t="str">
        <f>IFERROR(VLOOKUP($A55,IMPORT_COSTS!$A:$L,G$1,0),"")</f>
        <v/>
      </c>
      <c r="H55" s="9" t="str">
        <f>IFERROR(VLOOKUP($A55,IMPORT_COSTS!$A:$L,H$1,0),"")</f>
        <v/>
      </c>
      <c r="I55" t="str">
        <f>IFERROR(VLOOKUP($A55,IMPORT_COSTS!$A:$L,I$1,0),"")</f>
        <v/>
      </c>
      <c r="J55" s="5" t="str">
        <f>IFERROR(VLOOKUP($A55,IMPORT_COSTS!$A:$L,J$1,0),"")</f>
        <v/>
      </c>
      <c r="K55" t="str">
        <f>IFERROR(VLOOKUP($A55,IMPORT_COSTS!$A:$L,K$1,0),"")</f>
        <v/>
      </c>
      <c r="L55" s="23" t="str">
        <f>IFERROR(VLOOKUP($A55,IMPORT_COSTS!$A:$L,L$1,0),"")</f>
        <v/>
      </c>
      <c r="M55" t="str">
        <f t="shared" si="1"/>
        <v/>
      </c>
    </row>
    <row r="56" spans="1:13" x14ac:dyDescent="0.2">
      <c r="A56">
        <v>54</v>
      </c>
      <c r="B56" t="str">
        <f>IFERROR(VLOOKUP($A56,IMPORT_COSTS!$A:$L,B$1,0),"")</f>
        <v/>
      </c>
      <c r="C56" t="str">
        <f>IFERROR(VLOOKUP($A56,IMPORT_COSTS!$A:$L,C$1,0),"")</f>
        <v/>
      </c>
      <c r="D56" t="str">
        <f>IFERROR(VLOOKUP($A56,IMPORT_COSTS!$A:$L,D$1,0),"")</f>
        <v/>
      </c>
      <c r="E56" t="str">
        <f>IFERROR(VLOOKUP($A56,IMPORT_COSTS!$A:$L,E$1,0),"")</f>
        <v/>
      </c>
      <c r="F56" t="str">
        <f>IFERROR(VLOOKUP($A56,IMPORT_COSTS!$A:$L,F$1,0),"")</f>
        <v/>
      </c>
      <c r="G56" t="str">
        <f>IFERROR(VLOOKUP($A56,IMPORT_COSTS!$A:$L,G$1,0),"")</f>
        <v/>
      </c>
      <c r="H56" s="9" t="str">
        <f>IFERROR(VLOOKUP($A56,IMPORT_COSTS!$A:$L,H$1,0),"")</f>
        <v/>
      </c>
      <c r="I56" t="str">
        <f>IFERROR(VLOOKUP($A56,IMPORT_COSTS!$A:$L,I$1,0),"")</f>
        <v/>
      </c>
      <c r="J56" s="5" t="str">
        <f>IFERROR(VLOOKUP($A56,IMPORT_COSTS!$A:$L,J$1,0),"")</f>
        <v/>
      </c>
      <c r="K56" t="str">
        <f>IFERROR(VLOOKUP($A56,IMPORT_COSTS!$A:$L,K$1,0),"")</f>
        <v/>
      </c>
      <c r="L56" s="23" t="str">
        <f>IFERROR(VLOOKUP($A56,IMPORT_COSTS!$A:$L,L$1,0),"")</f>
        <v/>
      </c>
      <c r="M56" t="str">
        <f t="shared" si="1"/>
        <v/>
      </c>
    </row>
    <row r="57" spans="1:13" x14ac:dyDescent="0.2">
      <c r="A57">
        <v>55</v>
      </c>
      <c r="B57" t="str">
        <f>IFERROR(VLOOKUP($A57,IMPORT_COSTS!$A:$L,B$1,0),"")</f>
        <v/>
      </c>
      <c r="C57" t="str">
        <f>IFERROR(VLOOKUP($A57,IMPORT_COSTS!$A:$L,C$1,0),"")</f>
        <v/>
      </c>
      <c r="D57" t="str">
        <f>IFERROR(VLOOKUP($A57,IMPORT_COSTS!$A:$L,D$1,0),"")</f>
        <v/>
      </c>
      <c r="E57" t="str">
        <f>IFERROR(VLOOKUP($A57,IMPORT_COSTS!$A:$L,E$1,0),"")</f>
        <v/>
      </c>
      <c r="F57" t="str">
        <f>IFERROR(VLOOKUP($A57,IMPORT_COSTS!$A:$L,F$1,0),"")</f>
        <v/>
      </c>
      <c r="G57" t="str">
        <f>IFERROR(VLOOKUP($A57,IMPORT_COSTS!$A:$L,G$1,0),"")</f>
        <v/>
      </c>
      <c r="H57" s="9" t="str">
        <f>IFERROR(VLOOKUP($A57,IMPORT_COSTS!$A:$L,H$1,0),"")</f>
        <v/>
      </c>
      <c r="I57" t="str">
        <f>IFERROR(VLOOKUP($A57,IMPORT_COSTS!$A:$L,I$1,0),"")</f>
        <v/>
      </c>
      <c r="J57" s="5" t="str">
        <f>IFERROR(VLOOKUP($A57,IMPORT_COSTS!$A:$L,J$1,0),"")</f>
        <v/>
      </c>
      <c r="K57" t="str">
        <f>IFERROR(VLOOKUP($A57,IMPORT_COSTS!$A:$L,K$1,0),"")</f>
        <v/>
      </c>
      <c r="L57" s="23" t="str">
        <f>IFERROR(VLOOKUP($A57,IMPORT_COSTS!$A:$L,L$1,0),"")</f>
        <v/>
      </c>
      <c r="M57" t="str">
        <f t="shared" si="1"/>
        <v/>
      </c>
    </row>
    <row r="58" spans="1:13" x14ac:dyDescent="0.2">
      <c r="A58">
        <v>56</v>
      </c>
      <c r="B58" t="str">
        <f>IFERROR(VLOOKUP($A58,IMPORT_COSTS!$A:$L,B$1,0),"")</f>
        <v/>
      </c>
      <c r="C58" t="str">
        <f>IFERROR(VLOOKUP($A58,IMPORT_COSTS!$A:$L,C$1,0),"")</f>
        <v/>
      </c>
      <c r="D58" t="str">
        <f>IFERROR(VLOOKUP($A58,IMPORT_COSTS!$A:$L,D$1,0),"")</f>
        <v/>
      </c>
      <c r="E58" t="str">
        <f>IFERROR(VLOOKUP($A58,IMPORT_COSTS!$A:$L,E$1,0),"")</f>
        <v/>
      </c>
      <c r="F58" t="str">
        <f>IFERROR(VLOOKUP($A58,IMPORT_COSTS!$A:$L,F$1,0),"")</f>
        <v/>
      </c>
      <c r="G58" t="str">
        <f>IFERROR(VLOOKUP($A58,IMPORT_COSTS!$A:$L,G$1,0),"")</f>
        <v/>
      </c>
      <c r="H58" s="9" t="str">
        <f>IFERROR(VLOOKUP($A58,IMPORT_COSTS!$A:$L,H$1,0),"")</f>
        <v/>
      </c>
      <c r="I58" t="str">
        <f>IFERROR(VLOOKUP($A58,IMPORT_COSTS!$A:$L,I$1,0),"")</f>
        <v/>
      </c>
      <c r="J58" s="5" t="str">
        <f>IFERROR(VLOOKUP($A58,IMPORT_COSTS!$A:$L,J$1,0),"")</f>
        <v/>
      </c>
      <c r="K58" t="str">
        <f>IFERROR(VLOOKUP($A58,IMPORT_COSTS!$A:$L,K$1,0),"")</f>
        <v/>
      </c>
      <c r="L58" s="23" t="str">
        <f>IFERROR(VLOOKUP($A58,IMPORT_COSTS!$A:$L,L$1,0),"")</f>
        <v/>
      </c>
      <c r="M58" t="str">
        <f t="shared" si="1"/>
        <v/>
      </c>
    </row>
    <row r="59" spans="1:13" x14ac:dyDescent="0.2">
      <c r="A59">
        <v>57</v>
      </c>
      <c r="B59" t="str">
        <f>IFERROR(VLOOKUP($A59,IMPORT_COSTS!$A:$L,B$1,0),"")</f>
        <v/>
      </c>
      <c r="C59" t="str">
        <f>IFERROR(VLOOKUP($A59,IMPORT_COSTS!$A:$L,C$1,0),"")</f>
        <v/>
      </c>
      <c r="D59" t="str">
        <f>IFERROR(VLOOKUP($A59,IMPORT_COSTS!$A:$L,D$1,0),"")</f>
        <v/>
      </c>
      <c r="E59" t="str">
        <f>IFERROR(VLOOKUP($A59,IMPORT_COSTS!$A:$L,E$1,0),"")</f>
        <v/>
      </c>
      <c r="F59" t="str">
        <f>IFERROR(VLOOKUP($A59,IMPORT_COSTS!$A:$L,F$1,0),"")</f>
        <v/>
      </c>
      <c r="G59" t="str">
        <f>IFERROR(VLOOKUP($A59,IMPORT_COSTS!$A:$L,G$1,0),"")</f>
        <v/>
      </c>
      <c r="H59" s="9" t="str">
        <f>IFERROR(VLOOKUP($A59,IMPORT_COSTS!$A:$L,H$1,0),"")</f>
        <v/>
      </c>
      <c r="I59" t="str">
        <f>IFERROR(VLOOKUP($A59,IMPORT_COSTS!$A:$L,I$1,0),"")</f>
        <v/>
      </c>
      <c r="J59" s="5" t="str">
        <f>IFERROR(VLOOKUP($A59,IMPORT_COSTS!$A:$L,J$1,0),"")</f>
        <v/>
      </c>
      <c r="K59" t="str">
        <f>IFERROR(VLOOKUP($A59,IMPORT_COSTS!$A:$L,K$1,0),"")</f>
        <v/>
      </c>
      <c r="L59" s="23" t="str">
        <f>IFERROR(VLOOKUP($A59,IMPORT_COSTS!$A:$L,L$1,0),"")</f>
        <v/>
      </c>
      <c r="M59" t="str">
        <f t="shared" si="1"/>
        <v/>
      </c>
    </row>
    <row r="60" spans="1:13" x14ac:dyDescent="0.2">
      <c r="A60">
        <v>58</v>
      </c>
      <c r="B60" t="str">
        <f>IFERROR(VLOOKUP($A60,IMPORT_COSTS!$A:$L,B$1,0),"")</f>
        <v/>
      </c>
      <c r="C60" t="str">
        <f>IFERROR(VLOOKUP($A60,IMPORT_COSTS!$A:$L,C$1,0),"")</f>
        <v/>
      </c>
      <c r="D60" t="str">
        <f>IFERROR(VLOOKUP($A60,IMPORT_COSTS!$A:$L,D$1,0),"")</f>
        <v/>
      </c>
      <c r="E60" t="str">
        <f>IFERROR(VLOOKUP($A60,IMPORT_COSTS!$A:$L,E$1,0),"")</f>
        <v/>
      </c>
      <c r="F60" t="str">
        <f>IFERROR(VLOOKUP($A60,IMPORT_COSTS!$A:$L,F$1,0),"")</f>
        <v/>
      </c>
      <c r="G60" t="str">
        <f>IFERROR(VLOOKUP($A60,IMPORT_COSTS!$A:$L,G$1,0),"")</f>
        <v/>
      </c>
      <c r="H60" s="9" t="str">
        <f>IFERROR(VLOOKUP($A60,IMPORT_COSTS!$A:$L,H$1,0),"")</f>
        <v/>
      </c>
      <c r="I60" t="str">
        <f>IFERROR(VLOOKUP($A60,IMPORT_COSTS!$A:$L,I$1,0),"")</f>
        <v/>
      </c>
      <c r="J60" s="5" t="str">
        <f>IFERROR(VLOOKUP($A60,IMPORT_COSTS!$A:$L,J$1,0),"")</f>
        <v/>
      </c>
      <c r="K60" t="str">
        <f>IFERROR(VLOOKUP($A60,IMPORT_COSTS!$A:$L,K$1,0),"")</f>
        <v/>
      </c>
      <c r="L60" s="23" t="str">
        <f>IFERROR(VLOOKUP($A60,IMPORT_COSTS!$A:$L,L$1,0),"")</f>
        <v/>
      </c>
      <c r="M60" t="str">
        <f t="shared" si="1"/>
        <v/>
      </c>
    </row>
    <row r="61" spans="1:13" x14ac:dyDescent="0.2">
      <c r="A61">
        <v>59</v>
      </c>
      <c r="B61" t="str">
        <f>IFERROR(VLOOKUP($A61,IMPORT_COSTS!$A:$L,B$1,0),"")</f>
        <v/>
      </c>
      <c r="C61" t="str">
        <f>IFERROR(VLOOKUP($A61,IMPORT_COSTS!$A:$L,C$1,0),"")</f>
        <v/>
      </c>
      <c r="D61" t="str">
        <f>IFERROR(VLOOKUP($A61,IMPORT_COSTS!$A:$L,D$1,0),"")</f>
        <v/>
      </c>
      <c r="E61" t="str">
        <f>IFERROR(VLOOKUP($A61,IMPORT_COSTS!$A:$L,E$1,0),"")</f>
        <v/>
      </c>
      <c r="F61" t="str">
        <f>IFERROR(VLOOKUP($A61,IMPORT_COSTS!$A:$L,F$1,0),"")</f>
        <v/>
      </c>
      <c r="G61" t="str">
        <f>IFERROR(VLOOKUP($A61,IMPORT_COSTS!$A:$L,G$1,0),"")</f>
        <v/>
      </c>
      <c r="H61" s="9" t="str">
        <f>IFERROR(VLOOKUP($A61,IMPORT_COSTS!$A:$L,H$1,0),"")</f>
        <v/>
      </c>
      <c r="I61" t="str">
        <f>IFERROR(VLOOKUP($A61,IMPORT_COSTS!$A:$L,I$1,0),"")</f>
        <v/>
      </c>
      <c r="J61" s="5" t="str">
        <f>IFERROR(VLOOKUP($A61,IMPORT_COSTS!$A:$L,J$1,0),"")</f>
        <v/>
      </c>
      <c r="K61" t="str">
        <f>IFERROR(VLOOKUP($A61,IMPORT_COSTS!$A:$L,K$1,0),"")</f>
        <v/>
      </c>
      <c r="L61" s="23" t="str">
        <f>IFERROR(VLOOKUP($A61,IMPORT_COSTS!$A:$L,L$1,0),"")</f>
        <v/>
      </c>
      <c r="M61" t="str">
        <f t="shared" si="1"/>
        <v/>
      </c>
    </row>
    <row r="62" spans="1:13" x14ac:dyDescent="0.2">
      <c r="A62">
        <v>60</v>
      </c>
      <c r="B62" t="str">
        <f>IFERROR(VLOOKUP($A62,IMPORT_COSTS!$A:$L,B$1,0),"")</f>
        <v/>
      </c>
      <c r="C62" t="str">
        <f>IFERROR(VLOOKUP($A62,IMPORT_COSTS!$A:$L,C$1,0),"")</f>
        <v/>
      </c>
      <c r="D62" t="str">
        <f>IFERROR(VLOOKUP($A62,IMPORT_COSTS!$A:$L,D$1,0),"")</f>
        <v/>
      </c>
      <c r="E62" t="str">
        <f>IFERROR(VLOOKUP($A62,IMPORT_COSTS!$A:$L,E$1,0),"")</f>
        <v/>
      </c>
      <c r="F62" t="str">
        <f>IFERROR(VLOOKUP($A62,IMPORT_COSTS!$A:$L,F$1,0),"")</f>
        <v/>
      </c>
      <c r="G62" t="str">
        <f>IFERROR(VLOOKUP($A62,IMPORT_COSTS!$A:$L,G$1,0),"")</f>
        <v/>
      </c>
      <c r="H62" s="9" t="str">
        <f>IFERROR(VLOOKUP($A62,IMPORT_COSTS!$A:$L,H$1,0),"")</f>
        <v/>
      </c>
      <c r="I62" t="str">
        <f>IFERROR(VLOOKUP($A62,IMPORT_COSTS!$A:$L,I$1,0),"")</f>
        <v/>
      </c>
      <c r="J62" s="5" t="str">
        <f>IFERROR(VLOOKUP($A62,IMPORT_COSTS!$A:$L,J$1,0),"")</f>
        <v/>
      </c>
      <c r="K62" t="str">
        <f>IFERROR(VLOOKUP($A62,IMPORT_COSTS!$A:$L,K$1,0),"")</f>
        <v/>
      </c>
      <c r="L62" s="23" t="str">
        <f>IFERROR(VLOOKUP($A62,IMPORT_COSTS!$A:$L,L$1,0),"")</f>
        <v/>
      </c>
      <c r="M62" t="str">
        <f t="shared" si="1"/>
        <v/>
      </c>
    </row>
    <row r="63" spans="1:13" x14ac:dyDescent="0.2">
      <c r="A63">
        <v>61</v>
      </c>
      <c r="B63" t="str">
        <f>IFERROR(VLOOKUP($A63,IMPORT_COSTS!$A:$L,B$1,0),"")</f>
        <v/>
      </c>
      <c r="C63" t="str">
        <f>IFERROR(VLOOKUP($A63,IMPORT_COSTS!$A:$L,C$1,0),"")</f>
        <v/>
      </c>
      <c r="D63" t="str">
        <f>IFERROR(VLOOKUP($A63,IMPORT_COSTS!$A:$L,D$1,0),"")</f>
        <v/>
      </c>
      <c r="E63" t="str">
        <f>IFERROR(VLOOKUP($A63,IMPORT_COSTS!$A:$L,E$1,0),"")</f>
        <v/>
      </c>
      <c r="F63" t="str">
        <f>IFERROR(VLOOKUP($A63,IMPORT_COSTS!$A:$L,F$1,0),"")</f>
        <v/>
      </c>
      <c r="G63" t="str">
        <f>IFERROR(VLOOKUP($A63,IMPORT_COSTS!$A:$L,G$1,0),"")</f>
        <v/>
      </c>
      <c r="H63" s="9" t="str">
        <f>IFERROR(VLOOKUP($A63,IMPORT_COSTS!$A:$L,H$1,0),"")</f>
        <v/>
      </c>
      <c r="I63" t="str">
        <f>IFERROR(VLOOKUP($A63,IMPORT_COSTS!$A:$L,I$1,0),"")</f>
        <v/>
      </c>
      <c r="J63" s="5" t="str">
        <f>IFERROR(VLOOKUP($A63,IMPORT_COSTS!$A:$L,J$1,0),"")</f>
        <v/>
      </c>
      <c r="K63" t="str">
        <f>IFERROR(VLOOKUP($A63,IMPORT_COSTS!$A:$L,K$1,0),"")</f>
        <v/>
      </c>
      <c r="L63" s="23" t="str">
        <f>IFERROR(VLOOKUP($A63,IMPORT_COSTS!$A:$L,L$1,0),"")</f>
        <v/>
      </c>
      <c r="M63" t="str">
        <f t="shared" si="1"/>
        <v/>
      </c>
    </row>
    <row r="64" spans="1:13" x14ac:dyDescent="0.2">
      <c r="A64">
        <v>62</v>
      </c>
      <c r="B64" t="str">
        <f>IFERROR(VLOOKUP($A64,IMPORT_COSTS!$A:$L,B$1,0),"")</f>
        <v/>
      </c>
      <c r="C64" t="str">
        <f>IFERROR(VLOOKUP($A64,IMPORT_COSTS!$A:$L,C$1,0),"")</f>
        <v/>
      </c>
      <c r="D64" t="str">
        <f>IFERROR(VLOOKUP($A64,IMPORT_COSTS!$A:$L,D$1,0),"")</f>
        <v/>
      </c>
      <c r="E64" t="str">
        <f>IFERROR(VLOOKUP($A64,IMPORT_COSTS!$A:$L,E$1,0),"")</f>
        <v/>
      </c>
      <c r="F64" t="str">
        <f>IFERROR(VLOOKUP($A64,IMPORT_COSTS!$A:$L,F$1,0),"")</f>
        <v/>
      </c>
      <c r="G64" t="str">
        <f>IFERROR(VLOOKUP($A64,IMPORT_COSTS!$A:$L,G$1,0),"")</f>
        <v/>
      </c>
      <c r="H64" s="9" t="str">
        <f>IFERROR(VLOOKUP($A64,IMPORT_COSTS!$A:$L,H$1,0),"")</f>
        <v/>
      </c>
      <c r="I64" t="str">
        <f>IFERROR(VLOOKUP($A64,IMPORT_COSTS!$A:$L,I$1,0),"")</f>
        <v/>
      </c>
      <c r="J64" s="5" t="str">
        <f>IFERROR(VLOOKUP($A64,IMPORT_COSTS!$A:$L,J$1,0),"")</f>
        <v/>
      </c>
      <c r="K64" t="str">
        <f>IFERROR(VLOOKUP($A64,IMPORT_COSTS!$A:$L,K$1,0),"")</f>
        <v/>
      </c>
      <c r="L64" s="23" t="str">
        <f>IFERROR(VLOOKUP($A64,IMPORT_COSTS!$A:$L,L$1,0),"")</f>
        <v/>
      </c>
      <c r="M64" t="str">
        <f t="shared" si="1"/>
        <v/>
      </c>
    </row>
    <row r="65" spans="1:13" x14ac:dyDescent="0.2">
      <c r="A65">
        <v>63</v>
      </c>
      <c r="B65" t="str">
        <f>IFERROR(VLOOKUP($A65,IMPORT_COSTS!$A:$L,B$1,0),"")</f>
        <v/>
      </c>
      <c r="C65" t="str">
        <f>IFERROR(VLOOKUP($A65,IMPORT_COSTS!$A:$L,C$1,0),"")</f>
        <v/>
      </c>
      <c r="D65" t="str">
        <f>IFERROR(VLOOKUP($A65,IMPORT_COSTS!$A:$L,D$1,0),"")</f>
        <v/>
      </c>
      <c r="E65" t="str">
        <f>IFERROR(VLOOKUP($A65,IMPORT_COSTS!$A:$L,E$1,0),"")</f>
        <v/>
      </c>
      <c r="F65" t="str">
        <f>IFERROR(VLOOKUP($A65,IMPORT_COSTS!$A:$L,F$1,0),"")</f>
        <v/>
      </c>
      <c r="G65" t="str">
        <f>IFERROR(VLOOKUP($A65,IMPORT_COSTS!$A:$L,G$1,0),"")</f>
        <v/>
      </c>
      <c r="H65" s="9" t="str">
        <f>IFERROR(VLOOKUP($A65,IMPORT_COSTS!$A:$L,H$1,0),"")</f>
        <v/>
      </c>
      <c r="I65" t="str">
        <f>IFERROR(VLOOKUP($A65,IMPORT_COSTS!$A:$L,I$1,0),"")</f>
        <v/>
      </c>
      <c r="J65" s="5" t="str">
        <f>IFERROR(VLOOKUP($A65,IMPORT_COSTS!$A:$L,J$1,0),"")</f>
        <v/>
      </c>
      <c r="K65" t="str">
        <f>IFERROR(VLOOKUP($A65,IMPORT_COSTS!$A:$L,K$1,0),"")</f>
        <v/>
      </c>
      <c r="L65" s="23" t="str">
        <f>IFERROR(VLOOKUP($A65,IMPORT_COSTS!$A:$L,L$1,0),"")</f>
        <v/>
      </c>
      <c r="M65" t="str">
        <f t="shared" si="1"/>
        <v/>
      </c>
    </row>
    <row r="66" spans="1:13" x14ac:dyDescent="0.2">
      <c r="A66">
        <v>64</v>
      </c>
      <c r="B66" t="str">
        <f>IFERROR(VLOOKUP($A66,IMPORT_COSTS!$A:$L,B$1,0),"")</f>
        <v/>
      </c>
      <c r="C66" t="str">
        <f>IFERROR(VLOOKUP($A66,IMPORT_COSTS!$A:$L,C$1,0),"")</f>
        <v/>
      </c>
      <c r="D66" t="str">
        <f>IFERROR(VLOOKUP($A66,IMPORT_COSTS!$A:$L,D$1,0),"")</f>
        <v/>
      </c>
      <c r="E66" t="str">
        <f>IFERROR(VLOOKUP($A66,IMPORT_COSTS!$A:$L,E$1,0),"")</f>
        <v/>
      </c>
      <c r="F66" t="str">
        <f>IFERROR(VLOOKUP($A66,IMPORT_COSTS!$A:$L,F$1,0),"")</f>
        <v/>
      </c>
      <c r="G66" t="str">
        <f>IFERROR(VLOOKUP($A66,IMPORT_COSTS!$A:$L,G$1,0),"")</f>
        <v/>
      </c>
      <c r="H66" s="9" t="str">
        <f>IFERROR(VLOOKUP($A66,IMPORT_COSTS!$A:$L,H$1,0),"")</f>
        <v/>
      </c>
      <c r="I66" t="str">
        <f>IFERROR(VLOOKUP($A66,IMPORT_COSTS!$A:$L,I$1,0),"")</f>
        <v/>
      </c>
      <c r="J66" s="5" t="str">
        <f>IFERROR(VLOOKUP($A66,IMPORT_COSTS!$A:$L,J$1,0),"")</f>
        <v/>
      </c>
      <c r="K66" t="str">
        <f>IFERROR(VLOOKUP($A66,IMPORT_COSTS!$A:$L,K$1,0),"")</f>
        <v/>
      </c>
      <c r="L66" s="23" t="str">
        <f>IFERROR(VLOOKUP($A66,IMPORT_COSTS!$A:$L,L$1,0),"")</f>
        <v/>
      </c>
      <c r="M66" t="str">
        <f t="shared" si="1"/>
        <v/>
      </c>
    </row>
    <row r="67" spans="1:13" x14ac:dyDescent="0.2">
      <c r="A67">
        <v>65</v>
      </c>
      <c r="B67" t="str">
        <f>IFERROR(VLOOKUP($A67,IMPORT_COSTS!$A:$L,B$1,0),"")</f>
        <v/>
      </c>
      <c r="C67" t="str">
        <f>IFERROR(VLOOKUP($A67,IMPORT_COSTS!$A:$L,C$1,0),"")</f>
        <v/>
      </c>
      <c r="D67" t="str">
        <f>IFERROR(VLOOKUP($A67,IMPORT_COSTS!$A:$L,D$1,0),"")</f>
        <v/>
      </c>
      <c r="E67" t="str">
        <f>IFERROR(VLOOKUP($A67,IMPORT_COSTS!$A:$L,E$1,0),"")</f>
        <v/>
      </c>
      <c r="F67" t="str">
        <f>IFERROR(VLOOKUP($A67,IMPORT_COSTS!$A:$L,F$1,0),"")</f>
        <v/>
      </c>
      <c r="G67" t="str">
        <f>IFERROR(VLOOKUP($A67,IMPORT_COSTS!$A:$L,G$1,0),"")</f>
        <v/>
      </c>
      <c r="H67" s="9" t="str">
        <f>IFERROR(VLOOKUP($A67,IMPORT_COSTS!$A:$L,H$1,0),"")</f>
        <v/>
      </c>
      <c r="I67" t="str">
        <f>IFERROR(VLOOKUP($A67,IMPORT_COSTS!$A:$L,I$1,0),"")</f>
        <v/>
      </c>
      <c r="J67" s="5" t="str">
        <f>IFERROR(VLOOKUP($A67,IMPORT_COSTS!$A:$L,J$1,0),"")</f>
        <v/>
      </c>
      <c r="K67" t="str">
        <f>IFERROR(VLOOKUP($A67,IMPORT_COSTS!$A:$L,K$1,0),"")</f>
        <v/>
      </c>
      <c r="L67" s="23" t="str">
        <f>IFERROR(VLOOKUP($A67,IMPORT_COSTS!$A:$L,L$1,0),"")</f>
        <v/>
      </c>
      <c r="M67" t="str">
        <f t="shared" si="1"/>
        <v/>
      </c>
    </row>
    <row r="68" spans="1:13" x14ac:dyDescent="0.2">
      <c r="A68">
        <v>66</v>
      </c>
      <c r="B68" t="str">
        <f>IFERROR(VLOOKUP($A68,IMPORT_COSTS!$A:$L,B$1,0),"")</f>
        <v/>
      </c>
      <c r="C68" t="str">
        <f>IFERROR(VLOOKUP($A68,IMPORT_COSTS!$A:$L,C$1,0),"")</f>
        <v/>
      </c>
      <c r="D68" t="str">
        <f>IFERROR(VLOOKUP($A68,IMPORT_COSTS!$A:$L,D$1,0),"")</f>
        <v/>
      </c>
      <c r="E68" t="str">
        <f>IFERROR(VLOOKUP($A68,IMPORT_COSTS!$A:$L,E$1,0),"")</f>
        <v/>
      </c>
      <c r="F68" t="str">
        <f>IFERROR(VLOOKUP($A68,IMPORT_COSTS!$A:$L,F$1,0),"")</f>
        <v/>
      </c>
      <c r="G68" t="str">
        <f>IFERROR(VLOOKUP($A68,IMPORT_COSTS!$A:$L,G$1,0),"")</f>
        <v/>
      </c>
      <c r="H68" s="9" t="str">
        <f>IFERROR(VLOOKUP($A68,IMPORT_COSTS!$A:$L,H$1,0),"")</f>
        <v/>
      </c>
      <c r="I68" t="str">
        <f>IFERROR(VLOOKUP($A68,IMPORT_COSTS!$A:$L,I$1,0),"")</f>
        <v/>
      </c>
      <c r="J68" s="5" t="str">
        <f>IFERROR(VLOOKUP($A68,IMPORT_COSTS!$A:$L,J$1,0),"")</f>
        <v/>
      </c>
      <c r="K68" t="str">
        <f>IFERROR(VLOOKUP($A68,IMPORT_COSTS!$A:$L,K$1,0),"")</f>
        <v/>
      </c>
      <c r="L68" s="23" t="str">
        <f>IFERROR(VLOOKUP($A68,IMPORT_COSTS!$A:$L,L$1,0),"")</f>
        <v/>
      </c>
      <c r="M68" t="str">
        <f t="shared" si="1"/>
        <v/>
      </c>
    </row>
  </sheetData>
  <conditionalFormatting sqref="A1:M38 A39:D39 F39:M39 A40:M41 A42:I42 K42:M42 A43:M1048576">
    <cfRule type="expression" dxfId="0" priority="1">
      <formula>$M1=TRUE</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16180-3FD9-2B40-802A-9FAFC144914E}">
  <dimension ref="A1:V45"/>
  <sheetViews>
    <sheetView zoomScale="82" workbookViewId="0">
      <selection activeCell="E50" sqref="E50"/>
    </sheetView>
  </sheetViews>
  <sheetFormatPr baseColWidth="10" defaultRowHeight="15" x14ac:dyDescent="0.2"/>
  <cols>
    <col min="2" max="2" width="14.33203125" bestFit="1" customWidth="1"/>
    <col min="4" max="4" width="44.5" bestFit="1" customWidth="1"/>
    <col min="5" max="5" width="142.1640625" customWidth="1"/>
    <col min="11" max="11" width="10.83203125" style="14"/>
  </cols>
  <sheetData>
    <row r="1" spans="1:22" x14ac:dyDescent="0.2">
      <c r="A1" t="str" cm="1">
        <f t="array" ref="A1:M45">Table1[#All]</f>
        <v>id</v>
      </c>
      <c r="B1" t="str">
        <v>portfolio_id</v>
      </c>
      <c r="C1" t="str">
        <v>advisor_type</v>
      </c>
      <c r="D1" t="str">
        <v>platform_name</v>
      </c>
      <c r="E1" t="str">
        <v>fund_name</v>
      </c>
      <c r="F1" t="str">
        <v>expense_ratio</v>
      </c>
      <c r="G1" t="str">
        <v>transaction_costs</v>
      </c>
      <c r="H1" t="str">
        <v>turnover_rate</v>
      </c>
      <c r="I1" t="str">
        <v>tax_efficiency</v>
      </c>
      <c r="J1" t="str">
        <v>assets_under_management</v>
      </c>
      <c r="K1" s="14" t="str">
        <v>document_date</v>
      </c>
      <c r="L1" t="str">
        <v>extraction_notes</v>
      </c>
      <c r="M1" t="str">
        <v>EXCLUDED</v>
      </c>
    </row>
    <row r="2" spans="1:22" x14ac:dyDescent="0.2">
      <c r="A2">
        <v>5</v>
      </c>
      <c r="B2" t="str">
        <v>RA_1746368343</v>
      </c>
      <c r="C2" t="str">
        <v>Traditional</v>
      </c>
      <c r="D2" t="str">
        <v>Raymond James Financial Services Advisors, Inc.</v>
      </c>
      <c r="E2" t="str">
        <v>First Trust Raymond James Multicap Growth Equity Exchange Traded Fund (FT-ETF)</v>
      </c>
      <c r="F2">
        <v>2.25</v>
      </c>
      <c r="G2">
        <v>0</v>
      </c>
      <c r="H2">
        <v>0</v>
      </c>
      <c r="I2">
        <v>6</v>
      </c>
      <c r="J2">
        <v>344868000000</v>
      </c>
      <c r="K2" s="14">
        <v>45761</v>
      </c>
      <c r="L2" t="str">
        <v>-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v>
      </c>
      <c r="M2" t="str">
        <v/>
      </c>
    </row>
    <row r="3" spans="1:22" x14ac:dyDescent="0.2">
      <c r="A3">
        <v>6</v>
      </c>
      <c r="B3" t="str">
        <v>RA_1746368353</v>
      </c>
      <c r="C3" t="str">
        <v>Traditional</v>
      </c>
      <c r="D3" t="str">
        <v>Intelliϐlo Advisers, Inc.</v>
      </c>
      <c r="E3">
        <v>0</v>
      </c>
      <c r="F3">
        <v>0.25</v>
      </c>
      <c r="G3">
        <v>0</v>
      </c>
      <c r="H3">
        <v>0</v>
      </c>
      <c r="I3">
        <v>6</v>
      </c>
      <c r="J3">
        <v>124011466</v>
      </c>
      <c r="K3" s="14">
        <v>45747</v>
      </c>
      <c r="L3" t="str">
        <v>-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v>
      </c>
      <c r="M3" t="str">
        <v/>
      </c>
    </row>
    <row r="4" spans="1:22" x14ac:dyDescent="0.2">
      <c r="A4">
        <v>8</v>
      </c>
      <c r="B4" t="str">
        <v>RA_1746368380</v>
      </c>
      <c r="C4" t="str">
        <v>Traditional</v>
      </c>
      <c r="D4" t="str">
        <v>Merrill Lynch, Pierce, Fenner &amp; Smith Incorporated</v>
      </c>
      <c r="E4" t="str">
        <v>Merrill Lynch Strategic Portfolio Advisor® Service</v>
      </c>
      <c r="F4">
        <v>1.1000000000000001</v>
      </c>
      <c r="G4">
        <v>0</v>
      </c>
      <c r="H4">
        <v>0</v>
      </c>
      <c r="I4">
        <v>6</v>
      </c>
      <c r="J4">
        <v>0</v>
      </c>
      <c r="K4" s="14">
        <v>45737</v>
      </c>
      <c r="L4" t="str">
        <v>- Platform name extracted from the cover page and throughout the document as "Merrill Lynch, Pierce, Fenner &amp; Smith Incorporated" and the program name "Merrill Lynch Strategic Portfolio Advisor® Service."  
- Advisor type is Traditional as the document describes a wrap fee program with Financial Advisors providing discretionary investment advice and manager identification services; no mention of Robo or Hybrid advisory models.  
- Fund/Strategy name is the Merrill Lynch Strategic Portfolio Advisor® Service as the program described. No specific fund name is given.  
- Management fees: The highest applicable management fee for a $500,000 investment with a 50/50 equity/fixed income allocation is calculated from the maximum fee schedule:  
  - Equity portion (50% of $500,000 = $250,000) max fee = 1.50% annually  
  - Fixed income portion (50% of $500,000 = $250,000) max fee = 0.70% annually  
  - Weighted average fee = (0.5 * 1.50%) + (0.5 * 0.70%) = 0.75% + 0.35% = 1.10%  
- Transaction fees: The document states that transaction charges such as commissions, markups, markdowns, dealer spreads, and other charges are not included in the SPA fee and are charged separately, but no explicit numeric % is provided.  
- AUM: Not explicitly disclosed in the document.  
- Turnover rate: No explicit portfolio turnover rate mentioned.  
- Tax efficiency: Based on the standardized rule:  
  1) Tax-loss harvesting: Present via Direct Indexing Strategy discussion (yes) = 2 points  
  2) Tax-optimized asset location: Not explicitly stated = 0 points  
  3) Use of ETFs or index funds: ETFs mentioned as replacement securities in Direct Indexing Strategy (yes) = 2 points  
  4) Turnover rate &lt; 50%: Turnover rate not stated, so cannot confirm = 0 points  
  5) Client-specific tax optimization: Not explicitly stated = 0 points  
  Total = 4 points. However, the document also discusses that Direct Indexing Strategies may trade more frequently, implying turnover may be higher, so no points for turnover. Tax-loss harvesting and use of ETFs are explicitly mentioned.  
  Therefore, tax efficiency score = 4.  
- Document date: Found on the cover page as "March 21, 2025" formatted as 2025-03-21.</v>
      </c>
      <c r="M4" t="b">
        <v>1</v>
      </c>
    </row>
    <row r="5" spans="1:22" x14ac:dyDescent="0.2">
      <c r="A5">
        <v>10</v>
      </c>
      <c r="B5" t="str">
        <v>RA_1746368422</v>
      </c>
      <c r="C5" t="str">
        <v>Traditional</v>
      </c>
      <c r="D5" t="str">
        <v>Invesco Advisers, Inc.</v>
      </c>
      <c r="E5" t="str">
        <v>Invesco Solutions (multi-asset strategies)</v>
      </c>
      <c r="F5">
        <v>1.5</v>
      </c>
      <c r="G5">
        <v>0</v>
      </c>
      <c r="H5">
        <v>0</v>
      </c>
      <c r="I5">
        <v>6</v>
      </c>
      <c r="J5">
        <v>756881223229</v>
      </c>
      <c r="K5" s="14">
        <v>45744</v>
      </c>
      <c r="L5" t="str">
        <v>-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v>
      </c>
      <c r="M5" t="str">
        <v/>
      </c>
    </row>
    <row r="6" spans="1:22" x14ac:dyDescent="0.2">
      <c r="A6">
        <v>11</v>
      </c>
      <c r="B6" t="str">
        <v>RA_1746368443</v>
      </c>
      <c r="C6" t="str">
        <v>Traditional</v>
      </c>
      <c r="D6" t="str">
        <v>UBS Financial Services Inc.</v>
      </c>
      <c r="E6" t="str">
        <v>UBS Advice Portfolio Program (closing June 13, 2025), ACCESS, Managed Accounts Consulting (MAC), Strategic Wealth Portfolio (SWP), Advisor Allocation Program (AAP), PACE, UBS Consolidated Advisory Program (UBS-CAP), UBS Institutional Consulting Program (IC), UBS Consolidated Advisory Program Select (CAP Select)</v>
      </c>
      <c r="F6">
        <v>2.5</v>
      </c>
      <c r="G6">
        <v>0</v>
      </c>
      <c r="H6">
        <v>0</v>
      </c>
      <c r="I6">
        <v>8</v>
      </c>
      <c r="J6">
        <v>702400000000</v>
      </c>
      <c r="K6" s="14">
        <v>45747</v>
      </c>
      <c r="L6" t="str">
        <v>-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v>
      </c>
      <c r="M6" t="str">
        <v/>
      </c>
    </row>
    <row r="7" spans="1:22" x14ac:dyDescent="0.2">
      <c r="A7">
        <v>13</v>
      </c>
      <c r="B7" t="str">
        <v>RA_1746368469</v>
      </c>
      <c r="C7" t="str">
        <v>Traditional</v>
      </c>
      <c r="D7" t="str">
        <v>J.P. Morgan Investment Management Inc.</v>
      </c>
      <c r="E7">
        <v>0</v>
      </c>
      <c r="F7">
        <v>0.8</v>
      </c>
      <c r="G7">
        <v>0</v>
      </c>
      <c r="H7">
        <v>0</v>
      </c>
      <c r="I7">
        <v>8</v>
      </c>
      <c r="J7">
        <v>3143701615140</v>
      </c>
      <c r="K7" s="14">
        <v>45747</v>
      </c>
      <c r="L7" t="str">
        <v>-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v>
      </c>
      <c r="M7" t="str">
        <v/>
      </c>
    </row>
    <row r="8" spans="1:22" x14ac:dyDescent="0.2">
      <c r="A8">
        <v>14</v>
      </c>
      <c r="B8" t="str">
        <v>RA_1746368482</v>
      </c>
      <c r="C8" t="str">
        <v>Traditional</v>
      </c>
      <c r="D8" t="str">
        <v>T. Rowe Price Associates, Inc.</v>
      </c>
      <c r="E8" t="str">
        <v>TRP Investment Funds (including TRP Mutual Funds and TRP ETFs)</v>
      </c>
      <c r="F8">
        <v>1</v>
      </c>
      <c r="G8">
        <v>0</v>
      </c>
      <c r="H8">
        <v>0</v>
      </c>
      <c r="I8">
        <v>6</v>
      </c>
      <c r="J8">
        <v>1500000000000</v>
      </c>
      <c r="K8" s="14">
        <v>45747</v>
      </c>
      <c r="L8" t="str">
        <v>-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v>
      </c>
      <c r="M8" t="str">
        <v/>
      </c>
    </row>
    <row r="9" spans="1:22" x14ac:dyDescent="0.2">
      <c r="A9">
        <v>16</v>
      </c>
      <c r="B9" t="str">
        <v>RA_1746368522</v>
      </c>
      <c r="C9" t="str">
        <v>Traditional</v>
      </c>
      <c r="D9" t="str">
        <v>Pacific Investment Management Company LLC (PIMCO)</v>
      </c>
      <c r="E9" t="str">
        <v>myTDF Portfolio (customized target date strategy), PIMCO Funds, PIMCO ETF, PIMCO Ultra Short Government Active ETF, PIMCO Registered Funds, PIMCO Private Funds, PIMCO Aurora LLC (service provider), PIMCO Funds: Global Investor Series plc, PIMCO Variable Insurance Trust, PIMCO Equity Series, PIMCO Equity Series VIT, PIMCO ETF Trust, PIMCO Managed Accounts Trust, PIMCO interval funds, PIMCO Prime Real Estate GmbH, PIMCO Prime Real Estate Asia Pacific Pte. Ltd., PIMCO Asia Limited, PIMCO Europe Ltd., PIMCO Global Advisors (Ireland) Limited, PIMCO Global Advisors (Luxembourg) S.A., PIMCO Canada Corp., PIMCO Asia Pte Ltd., PIMCO Europe GmbH, PIMCO Latin America Administradora de Carteiras Ltda., PIMCO Australia Pty Ltd., PIMCO Australia Management Limited, PIMCO Taiwan Limited, PIMCO Investment Management (Shanghai) Limited</v>
      </c>
      <c r="F9">
        <v>0.6</v>
      </c>
      <c r="G9">
        <v>0</v>
      </c>
      <c r="H9">
        <v>0</v>
      </c>
      <c r="I9">
        <v>6</v>
      </c>
      <c r="J9">
        <v>2990162012917</v>
      </c>
      <c r="K9" s="14">
        <v>45747</v>
      </c>
      <c r="L9" t="str">
        <v>Wrong AI collected data, no information in the form about a mix 50/50 strategy. Not relevant for the study.</v>
      </c>
      <c r="M9" t="b">
        <v>1</v>
      </c>
    </row>
    <row r="10" spans="1:22" x14ac:dyDescent="0.2">
      <c r="A10">
        <v>17</v>
      </c>
      <c r="B10" t="str">
        <v>RA_1746368530</v>
      </c>
      <c r="C10" t="str">
        <v>Traditional</v>
      </c>
      <c r="D10" t="str">
        <v>Columbia Management Investment Advisers, LLC</v>
      </c>
      <c r="E10" t="str">
        <v>(multiple funds and strategies named, e.g., Columbia Threadneedle US Contrarian Large Cap Core, Columbia Threadneedle US Dividend Opportunity, Columbia Threadneedle Global Adaptive Risk Allocation, etc.)</v>
      </c>
      <c r="F10">
        <v>1.5</v>
      </c>
      <c r="G10">
        <v>0</v>
      </c>
      <c r="H10">
        <v>0</v>
      </c>
      <c r="I10">
        <v>6</v>
      </c>
      <c r="J10">
        <v>457400000000</v>
      </c>
      <c r="K10" s="14">
        <v>45743</v>
      </c>
      <c r="L10" t="str">
        <v>-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v>
      </c>
      <c r="M10" t="str">
        <v/>
      </c>
      <c r="V10">
        <f>COUNTIFS(C3:C46,"Hybrid",M3:M46,"")</f>
        <v>7</v>
      </c>
    </row>
    <row r="11" spans="1:22" x14ac:dyDescent="0.2">
      <c r="A11">
        <v>19</v>
      </c>
      <c r="B11" t="str">
        <v>RA_1746368561</v>
      </c>
      <c r="C11" t="str">
        <v>Traditional</v>
      </c>
      <c r="D11" t="str">
        <v>Ameriprise Financial Services, LLC</v>
      </c>
      <c r="E11" t="str">
        <v>Signature Wealth Investment Manager (for Signature Wealth Program)</v>
      </c>
      <c r="F11">
        <v>2</v>
      </c>
      <c r="G11">
        <v>0.03</v>
      </c>
      <c r="H11">
        <v>0</v>
      </c>
      <c r="I11">
        <v>8</v>
      </c>
      <c r="J11">
        <v>1170000000</v>
      </c>
      <c r="K11" s="14">
        <v>45717</v>
      </c>
      <c r="L11" t="str">
        <v>-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v>
      </c>
      <c r="M11" t="str">
        <v/>
      </c>
      <c r="V11">
        <f>COUNTIFS(C4:C47,"Robo-advisor",M4:M47,"")</f>
        <v>12</v>
      </c>
    </row>
    <row r="12" spans="1:22" x14ac:dyDescent="0.2">
      <c r="A12">
        <v>21</v>
      </c>
      <c r="B12" t="str">
        <v>RA_1746368589</v>
      </c>
      <c r="C12" t="str">
        <v>Traditional</v>
      </c>
      <c r="D12" t="str">
        <v>BlackRock Advisors, LLC</v>
      </c>
      <c r="E12" t="str">
        <v>US Unconstrained Equity, Global Unconstrained Equity, Private Investors, Dual Contract SMA Program, Premium Access Strategies (various fixed income, equity, balanced strategies)</v>
      </c>
      <c r="F12">
        <v>2.5</v>
      </c>
      <c r="G12">
        <v>0</v>
      </c>
      <c r="H12">
        <v>0</v>
      </c>
      <c r="I12">
        <v>6</v>
      </c>
      <c r="J12">
        <v>959043331864</v>
      </c>
      <c r="K12" s="14">
        <v>45747</v>
      </c>
      <c r="L12" t="str">
        <v>-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v>
      </c>
      <c r="M12" t="str">
        <v/>
      </c>
    </row>
    <row r="13" spans="1:22" x14ac:dyDescent="0.2">
      <c r="A13">
        <v>24</v>
      </c>
      <c r="B13" t="str">
        <v>RA_1746368629</v>
      </c>
      <c r="C13" t="str">
        <v>Traditional</v>
      </c>
      <c r="D13" t="str">
        <v>SmartAsset</v>
      </c>
      <c r="E13">
        <v>0</v>
      </c>
      <c r="F13">
        <v>0</v>
      </c>
      <c r="G13">
        <v>0</v>
      </c>
      <c r="H13">
        <v>0</v>
      </c>
      <c r="I13">
        <v>0</v>
      </c>
      <c r="J13">
        <v>0</v>
      </c>
      <c r="K13" s="14">
        <v>45735</v>
      </c>
      <c r="L13" t="str">
        <v>- Platform name "SmartAsset" is stated at the beginning and throughout the document.  
- Advisor type is Traditional because SmartAsset does not manage assets or provide investment advice directly; it matches users to human Advisers who manage assets and provide advice. There is no mention of Robo-advisor or Hybrid models.  
- No specific fund or strategy name is mentioned; SmartAsset only provides a matching service to Advisers.  
- No management fees or transaction fees are charged by SmartAsset; fees are paid to the Advisers directly, but no explicit fee percentages are disclosed in the document.  
- Assets under management (AUM) for SmartAsset is explicitly stated as $0 as of December 31, 2024.  
- No portfolio turnover rate is mentioned.  
- Tax efficiency score is 0 because none of the five tax efficiency features (tax-loss harvesting, tax-optimized asset location, use of ETFs/index funds, turnover rate &lt; 50%, client-specific tax optimization) are described as part of SmartAsset’s service or platform.  
- Document date is explicitly stated as March 19, 2025.</v>
      </c>
      <c r="M13" t="b">
        <v>1</v>
      </c>
    </row>
    <row r="14" spans="1:22" x14ac:dyDescent="0.2">
      <c r="A14">
        <v>25</v>
      </c>
      <c r="B14" t="str">
        <v>RA_1746368634</v>
      </c>
      <c r="C14" t="str">
        <v>Traditional</v>
      </c>
      <c r="D14" t="str">
        <v>Franklin Templeton Private Portfolio Group, LLC (FTPPG)</v>
      </c>
      <c r="E14" t="str">
        <v>Mutiples Funds</v>
      </c>
      <c r="F14">
        <v>0.6</v>
      </c>
      <c r="G14">
        <v>0</v>
      </c>
      <c r="H14">
        <v>0</v>
      </c>
      <c r="I14">
        <v>6</v>
      </c>
      <c r="J14">
        <v>125938641269</v>
      </c>
      <c r="K14" s="14">
        <v>45632</v>
      </c>
      <c r="L14" t="str">
        <v xml:space="preserve">-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v>
      </c>
      <c r="M14" t="str">
        <v/>
      </c>
    </row>
    <row r="15" spans="1:22" x14ac:dyDescent="0.2">
      <c r="A15">
        <v>26</v>
      </c>
      <c r="B15" t="str">
        <v>RA_1746368670</v>
      </c>
      <c r="C15" t="str">
        <v>Traditional</v>
      </c>
      <c r="D15" t="str">
        <v>Facet Wealth, Inc.</v>
      </c>
      <c r="E15" t="str">
        <v>Facet Direct Indexing, Facet Alternative Income Strategy, Tax-Sensitive Fixed Income Strategy (TSFI), Short Term Strategy, ESG portfolio, High-Yield Account</v>
      </c>
      <c r="F15">
        <v>0.15</v>
      </c>
      <c r="G15">
        <v>0</v>
      </c>
      <c r="H15">
        <v>0</v>
      </c>
      <c r="I15">
        <v>8</v>
      </c>
      <c r="J15">
        <v>3865037052</v>
      </c>
      <c r="K15" s="14">
        <v>45762</v>
      </c>
      <c r="L15" t="str">
        <v>-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v>
      </c>
      <c r="M15" t="str">
        <v/>
      </c>
    </row>
    <row r="16" spans="1:22" x14ac:dyDescent="0.2">
      <c r="A16">
        <v>27</v>
      </c>
      <c r="B16" t="str">
        <v>RA_1746368678</v>
      </c>
      <c r="C16" t="str">
        <v>Traditional</v>
      </c>
      <c r="D16" t="str">
        <v>Wells Fargo Advisors</v>
      </c>
      <c r="E16" t="str">
        <v>Personalized Unified Managed Account (Personalized UMA), FundSource Optimal Blends, Private Advisor Network, Customized Portfolios</v>
      </c>
      <c r="F16">
        <v>2.5</v>
      </c>
      <c r="G16">
        <v>0</v>
      </c>
      <c r="H16">
        <v>0</v>
      </c>
      <c r="I16">
        <v>8</v>
      </c>
      <c r="J16">
        <v>154200000000</v>
      </c>
      <c r="K16" s="14">
        <v>45741</v>
      </c>
      <c r="L16" t="str">
        <v>-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v>
      </c>
      <c r="M16" t="str">
        <v/>
      </c>
    </row>
    <row r="17" spans="1:13" x14ac:dyDescent="0.2">
      <c r="A17">
        <v>28</v>
      </c>
      <c r="B17" t="str">
        <v>RA_1746368694</v>
      </c>
      <c r="C17" t="str">
        <v>Traditional</v>
      </c>
      <c r="D17" t="str">
        <v>Massachusetts Financial Services Company (MFS)</v>
      </c>
      <c r="E17" t="str">
        <v>MFS ETFs (also referred to as MFS Funds, MFS Private Funds, MFS UCITS Funds, collectively “MFS Global Funds”)</v>
      </c>
      <c r="F17">
        <v>0.64999999999999991</v>
      </c>
      <c r="G17">
        <v>0</v>
      </c>
      <c r="H17">
        <v>0</v>
      </c>
      <c r="I17">
        <v>6</v>
      </c>
      <c r="J17">
        <v>584871185313</v>
      </c>
      <c r="K17" s="14">
        <v>45747</v>
      </c>
      <c r="L17" t="str">
        <v>-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v>
      </c>
      <c r="M17" t="str">
        <v/>
      </c>
    </row>
    <row r="18" spans="1:13" x14ac:dyDescent="0.2">
      <c r="A18">
        <v>29</v>
      </c>
      <c r="B18" t="str">
        <v>RA_1746368707</v>
      </c>
      <c r="C18" t="str">
        <v>Traditional</v>
      </c>
      <c r="D18" t="str">
        <v>Dodge &amp; Cox</v>
      </c>
      <c r="E18" t="str">
        <v>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v>
      </c>
      <c r="F18">
        <v>0.6</v>
      </c>
      <c r="G18">
        <v>0</v>
      </c>
      <c r="H18">
        <v>0</v>
      </c>
      <c r="I18">
        <v>6</v>
      </c>
      <c r="J18">
        <v>399131253145</v>
      </c>
      <c r="K18" s="14">
        <v>45747</v>
      </c>
      <c r="L18" t="str">
        <v>-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v>
      </c>
      <c r="M18" t="str">
        <v/>
      </c>
    </row>
    <row r="19" spans="1:13" x14ac:dyDescent="0.2">
      <c r="A19">
        <v>31</v>
      </c>
      <c r="B19" t="str">
        <v>RA_1746368732</v>
      </c>
      <c r="C19" t="str">
        <v>Traditional</v>
      </c>
      <c r="D19" t="str">
        <v>Charles Schwab &amp; Co., Inc.</v>
      </c>
      <c r="E19" t="str">
        <v>Schwab Managed Account Services™ (Select, Connection, SMP), Schwab Managed Portfolios™ (SMP), Selective Portfolios, UMP Program</v>
      </c>
      <c r="F19">
        <v>1</v>
      </c>
      <c r="G19">
        <v>0</v>
      </c>
      <c r="H19">
        <v>0</v>
      </c>
      <c r="I19">
        <v>8</v>
      </c>
      <c r="J19">
        <v>1010000000000</v>
      </c>
      <c r="K19" s="14">
        <v>45744</v>
      </c>
      <c r="L19" t="str">
        <v>-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v>
      </c>
      <c r="M19" t="str">
        <v/>
      </c>
    </row>
    <row r="20" spans="1:13" x14ac:dyDescent="0.2">
      <c r="A20">
        <v>32</v>
      </c>
      <c r="B20" t="str">
        <v>RA_1746368750</v>
      </c>
      <c r="C20" t="str">
        <v>Robo-advisor</v>
      </c>
      <c r="D20" t="str">
        <v>Empower Advisory Group, LLC</v>
      </c>
      <c r="E20" t="str">
        <v>Empower Managed Portfolios</v>
      </c>
      <c r="F20">
        <v>0.2</v>
      </c>
      <c r="G20">
        <v>0</v>
      </c>
      <c r="H20">
        <v>0</v>
      </c>
      <c r="I20">
        <v>6</v>
      </c>
      <c r="J20">
        <v>159120330490</v>
      </c>
      <c r="K20" s="14">
        <v>45747</v>
      </c>
      <c r="L20" t="str">
        <v>- Platform name "Empower Advisory Group, LLC" found on cover page and throughout the document.  
- Advisor type is Robo-advisor (Persona)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v>
      </c>
      <c r="M20" t="str">
        <v/>
      </c>
    </row>
    <row r="21" spans="1:13" x14ac:dyDescent="0.2">
      <c r="A21">
        <v>34</v>
      </c>
      <c r="B21" t="str">
        <v>RA_1746368769</v>
      </c>
      <c r="C21" t="str">
        <v>Traditional</v>
      </c>
      <c r="D21" t="str">
        <v>Ellevest, Inc.</v>
      </c>
      <c r="E21" t="str">
        <v>Ellevest Global Intentional Impact Portfolios - Gender Equality; Ellevest Global Intentional Impact Portfolios - Climate Action</v>
      </c>
      <c r="F21">
        <v>1.25</v>
      </c>
      <c r="G21">
        <v>0</v>
      </c>
      <c r="H21">
        <v>0</v>
      </c>
      <c r="I21">
        <v>6</v>
      </c>
      <c r="J21">
        <v>2128783447</v>
      </c>
      <c r="K21" s="14">
        <v>45747</v>
      </c>
      <c r="L21" t="str">
        <v>-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v>
      </c>
      <c r="M21" t="str">
        <v/>
      </c>
    </row>
    <row r="22" spans="1:13" x14ac:dyDescent="0.2">
      <c r="A22">
        <v>35</v>
      </c>
      <c r="B22" t="str">
        <v>RA_1746368782</v>
      </c>
      <c r="C22" t="str">
        <v>Traditional</v>
      </c>
      <c r="D22" t="str">
        <v>Harris &amp; Associates</v>
      </c>
      <c r="E22">
        <v>0</v>
      </c>
      <c r="F22">
        <v>1.95</v>
      </c>
      <c r="G22">
        <v>0</v>
      </c>
      <c r="H22">
        <v>0</v>
      </c>
      <c r="I22">
        <v>6</v>
      </c>
      <c r="J22">
        <v>35428103</v>
      </c>
      <c r="K22" s="14">
        <v>45678</v>
      </c>
      <c r="L22" t="str">
        <v>-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v>
      </c>
      <c r="M22" t="str">
        <v/>
      </c>
    </row>
    <row r="23" spans="1:13" x14ac:dyDescent="0.2">
      <c r="A23">
        <v>44</v>
      </c>
      <c r="B23" t="str">
        <v>RA_1746640656</v>
      </c>
      <c r="C23" t="str">
        <v>Traditional</v>
      </c>
      <c r="D23" t="str">
        <v>Zoe Financial, Inc. Wealth Platform</v>
      </c>
      <c r="E23" t="str">
        <v>Model Portfolios (generic, no specific fund name given)</v>
      </c>
      <c r="F23">
        <v>1</v>
      </c>
      <c r="G23">
        <v>0</v>
      </c>
      <c r="H23">
        <v>0</v>
      </c>
      <c r="I23">
        <v>0</v>
      </c>
      <c r="J23">
        <v>0</v>
      </c>
      <c r="K23" s="14">
        <v>45688</v>
      </c>
      <c r="L23" t="str">
        <v>- Platform name "Zoe Financial, Inc. Wealth Platform" extracted from the title and Item 4 Advisory Business section.  
- Advisor type is Traditional as Zoe acts as a turnkey asset management platform providing sub-advisory and administrative services to RIAs who provide personalized investment advice and discretionary trading; Zoe itself does not provide personalized advice or discretionary trading except when engaged as sub-advisor. No mention of Robo or Hybrid models.  
- Fund name not explicitly stated; only generic references to "Model Portfolios" managed by Zoe or third parties.  
- Management fees: Sub-Advisory Fee up to 0.50% plus Model Marketplace Fee up to 0.50%, totaling up to 1.00% (0.50% + 0.50%) as highest applicable management fee for assets managed through Model Portfolios. This is explicitly stated in Item 5 Fees and Compensation.  
- Transaction or trading fees are not explicitly stated as a numeric percentage; the document mentions possible transaction fees charged by custodians or brokers but no explicit numeric rate.  
- Assets under management (AUM) not disclosed in the document.  
- Portfolio turnover rate not mentioned anywhere in the document.  
- Tax efficiency score cannot be computed as none of the five features (tax-loss harvesting, tax-optimized asset location, use of ETFs/index funds, turnover rate &lt; 50%, client-specific tax optimization) are explicitly mentioned. Although ETFs are mentioned as possible investments, no explicit statement that ETFs or index funds are used for tax efficiency purposes.  
- Document date is January 31, 2025, from the cover page.</v>
      </c>
      <c r="M23" t="b">
        <v>1</v>
      </c>
    </row>
    <row r="24" spans="1:13" x14ac:dyDescent="0.2">
      <c r="A24">
        <v>2</v>
      </c>
      <c r="B24" t="str">
        <v>RA_1746368311</v>
      </c>
      <c r="C24" t="str">
        <v>Robo-advisor</v>
      </c>
      <c r="D24" t="str">
        <v>Axos Invest, Inc.</v>
      </c>
      <c r="E24">
        <v>0</v>
      </c>
      <c r="F24">
        <v>0.24</v>
      </c>
      <c r="G24">
        <v>0</v>
      </c>
      <c r="H24">
        <v>0</v>
      </c>
      <c r="I24">
        <v>8</v>
      </c>
      <c r="J24">
        <v>146996118</v>
      </c>
      <c r="K24" s="14">
        <v>45743</v>
      </c>
      <c r="L24" t="str">
        <v>-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v>
      </c>
      <c r="M24" t="str">
        <v/>
      </c>
    </row>
    <row r="25" spans="1:13" x14ac:dyDescent="0.2">
      <c r="A25">
        <v>3</v>
      </c>
      <c r="B25" t="str">
        <v>RA_1746368321</v>
      </c>
      <c r="C25" t="str">
        <v>Robo-advisor</v>
      </c>
      <c r="D25" t="str">
        <v>Fidelity Go® / Strategic Advisers LLC</v>
      </c>
      <c r="E25" t="str">
        <v>Fidelity Flex® mutual funds</v>
      </c>
      <c r="F25">
        <v>0.35</v>
      </c>
      <c r="G25">
        <v>0</v>
      </c>
      <c r="H25">
        <v>0</v>
      </c>
      <c r="I25">
        <v>8</v>
      </c>
      <c r="J25">
        <v>1027285106259</v>
      </c>
      <c r="K25" s="14">
        <v>45747</v>
      </c>
      <c r="L25" t="str">
        <v>-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v>
      </c>
      <c r="M25" t="str">
        <v/>
      </c>
    </row>
    <row r="26" spans="1:13" x14ac:dyDescent="0.2">
      <c r="A26">
        <v>4</v>
      </c>
      <c r="B26" t="str">
        <v>RA_1746368332</v>
      </c>
      <c r="C26" t="str">
        <v>Robo-advisor</v>
      </c>
      <c r="D26" t="str">
        <v>SoFi Wealth LLC</v>
      </c>
      <c r="E26">
        <v>0</v>
      </c>
      <c r="F26">
        <v>0.25</v>
      </c>
      <c r="G26">
        <v>0</v>
      </c>
      <c r="H26">
        <v>0</v>
      </c>
      <c r="I26">
        <v>6</v>
      </c>
      <c r="J26">
        <v>1475104376</v>
      </c>
      <c r="K26" s="14">
        <v>45715</v>
      </c>
      <c r="L26" t="str">
        <v>-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v>
      </c>
      <c r="M26" t="str">
        <v/>
      </c>
    </row>
    <row r="27" spans="1:13" x14ac:dyDescent="0.2">
      <c r="A27">
        <v>15</v>
      </c>
      <c r="B27" t="str">
        <v>RA_1746368513</v>
      </c>
      <c r="C27" t="str">
        <v>Robo-advisor</v>
      </c>
      <c r="D27" t="str">
        <v>Acorns Advisers, LLC</v>
      </c>
      <c r="E27" t="str">
        <v>Core Portfolio, Environmental, Social and (Corporate) Governance (“ESG”) Portfolio, Custom Portfolio</v>
      </c>
      <c r="F27">
        <v>2.4E-2</v>
      </c>
      <c r="G27">
        <v>0</v>
      </c>
      <c r="H27">
        <v>0</v>
      </c>
      <c r="I27">
        <v>8</v>
      </c>
      <c r="J27">
        <v>10380859924</v>
      </c>
      <c r="K27" s="14">
        <v>45747</v>
      </c>
      <c r="L27" t="str">
        <v>-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v>
      </c>
      <c r="M27" t="str">
        <v/>
      </c>
    </row>
    <row r="28" spans="1:13" x14ac:dyDescent="0.2">
      <c r="A28">
        <v>18</v>
      </c>
      <c r="B28" t="str">
        <v>RA_1746368549</v>
      </c>
      <c r="C28" t="str">
        <v>Robo-advisor</v>
      </c>
      <c r="D28" t="str">
        <v>Fidelity Managed FidFolios</v>
      </c>
      <c r="E28" t="str">
        <v>U.S. Large Cap Strategy, Dividend Income Strategy, International Strategy, U.S. Large Cap Index Strategy, International Index Strategy, U.S. Total Market Index Strategy, U.S. Low Volatility Index Strategy, Environmental Focus Strategy</v>
      </c>
      <c r="F28">
        <v>0.7</v>
      </c>
      <c r="G28">
        <v>0</v>
      </c>
      <c r="H28">
        <v>0</v>
      </c>
      <c r="I28">
        <v>10</v>
      </c>
      <c r="J28">
        <v>0</v>
      </c>
      <c r="K28" s="14">
        <v>45747</v>
      </c>
      <c r="L28" t="str">
        <v>- Platform name "Fidelity Managed FidFolios" is explicitly stated in the document title and throughout the text.
- Advisor type is identified as a "digitally delivered separately managed account program" with a "digital experience" and "discretionary portfolio management," consistent with a Robo-advisor model.
- Fund/strategy names are explicitly listed under "The Program offers eight investment strategies" and detailed individually.
- Management fees are explicitly stated: 0.70% for U.S. Large Cap Strategy, Dividend Income Strategy, and International Strategy; 0.40% for index and Environmental Focus strategies. The highest applicable fee is 0.70%.
- Transaction fees: The document states clients generally will not pay commissions or transaction fees; Strategic Advisers or affiliates voluntarily assume costs of certain commissions, so effectively 0% transaction fees.
- AUM is not disclosed in the document.
- Portfolio turnover rate is not explicitly mentioned.
- Tax efficiency score is calculated based on five features explicitly mentioned:
  (1) tax-loss harvesting (explicitly described for all strategies),
  (2) tax-optimized asset location (implied by tax-smart investing techniques and account types),
  (3) use of ETFs or index funds (index strategies invest in subsets of index stocks and use ETPs),
  (4) turnover rate &lt; 50% (turnover rate not stated, so cannot confirm),
  (5) client-specific tax optimization (clients provide tax basis info and profile info used for tax-smart investing).
  Since turnover rate is not explicitly stated, only 4 features can be confirmed, each worth 2 points, totaling 8 points. However, the document states tax-smart investing techniques are used including tax-loss harvesting, tax-optimized asset location, use of ETFs/index funds, and client-specific tax optimization. Turnover rate is unknown, so 8 points assigned.
- Document date is explicitly stated as March 31, 2025.</v>
      </c>
      <c r="M28" t="b">
        <v>1</v>
      </c>
    </row>
    <row r="29" spans="1:13" x14ac:dyDescent="0.2">
      <c r="A29">
        <v>20</v>
      </c>
      <c r="B29" t="str">
        <v>RA_1746368577</v>
      </c>
      <c r="C29" t="str">
        <v>Hybrid</v>
      </c>
      <c r="D29" t="str">
        <v>Betterment LLC</v>
      </c>
      <c r="E29" t="str">
        <v>Betterment Constructed Portfolios</v>
      </c>
      <c r="F29">
        <v>0.25</v>
      </c>
      <c r="G29">
        <v>0</v>
      </c>
      <c r="H29">
        <v>0</v>
      </c>
      <c r="I29">
        <v>8</v>
      </c>
      <c r="J29">
        <v>56368684129</v>
      </c>
      <c r="K29" s="14">
        <v>45744</v>
      </c>
      <c r="L29" t="str">
        <v>-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v>
      </c>
      <c r="M29" t="str">
        <v/>
      </c>
    </row>
    <row r="30" spans="1:13" x14ac:dyDescent="0.2">
      <c r="A30">
        <v>23</v>
      </c>
      <c r="B30" t="str">
        <v>RA_1746368613</v>
      </c>
      <c r="C30" t="str">
        <v>Robo-advisor</v>
      </c>
      <c r="D30" t="str">
        <v>Wealthfront Advisers</v>
      </c>
      <c r="E30" t="str">
        <v>Wealthfront Risk Parity Fund (WFRPX)</v>
      </c>
      <c r="F30">
        <v>0.25</v>
      </c>
      <c r="G30">
        <v>0</v>
      </c>
      <c r="H30">
        <v>0</v>
      </c>
      <c r="I30">
        <v>10</v>
      </c>
      <c r="J30">
        <v>77070000000</v>
      </c>
      <c r="K30" s="14">
        <v>45643</v>
      </c>
      <c r="L30" t="str">
        <v>-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v>
      </c>
      <c r="M30" t="str">
        <v/>
      </c>
    </row>
    <row r="31" spans="1:13" x14ac:dyDescent="0.2">
      <c r="A31">
        <v>33</v>
      </c>
      <c r="B31" t="str">
        <v>RA_1746368759</v>
      </c>
      <c r="C31" t="str">
        <v>Robo-advisor</v>
      </c>
      <c r="D31" t="str">
        <v>M1 Advisory Services LLC</v>
      </c>
      <c r="E31">
        <v>0</v>
      </c>
      <c r="F31">
        <v>0.35</v>
      </c>
      <c r="G31">
        <v>0</v>
      </c>
      <c r="H31">
        <v>0</v>
      </c>
      <c r="I31">
        <v>6</v>
      </c>
      <c r="J31">
        <v>3900000000</v>
      </c>
      <c r="K31" s="14">
        <v>45358</v>
      </c>
      <c r="L31" t="str">
        <v>-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v>
      </c>
      <c r="M31" t="str">
        <v/>
      </c>
    </row>
    <row r="32" spans="1:13" x14ac:dyDescent="0.2">
      <c r="A32">
        <v>36</v>
      </c>
      <c r="B32" t="str">
        <v>RA_1746374818</v>
      </c>
      <c r="C32" t="str">
        <v>Robo-advisor</v>
      </c>
      <c r="D32" t="str">
        <v>Interactive Advisors</v>
      </c>
      <c r="E32" t="str">
        <v>Interactive Advisors Multi-Manager Funds</v>
      </c>
      <c r="F32">
        <v>0.75</v>
      </c>
      <c r="G32">
        <v>0</v>
      </c>
      <c r="H32">
        <v>0</v>
      </c>
      <c r="I32">
        <v>8</v>
      </c>
      <c r="J32">
        <v>168000000</v>
      </c>
      <c r="K32" s="14">
        <v>45747</v>
      </c>
      <c r="L32" t="str">
        <v>-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v>
      </c>
      <c r="M32" t="str">
        <v/>
      </c>
    </row>
    <row r="33" spans="1:13" x14ac:dyDescent="0.2">
      <c r="A33">
        <v>38</v>
      </c>
      <c r="B33" t="str">
        <v>RA_1746374832</v>
      </c>
      <c r="C33" t="str">
        <v>Robo-advisor</v>
      </c>
      <c r="D33" t="str">
        <v>Wells Fargo Advisors</v>
      </c>
      <c r="E33" t="str">
        <v>Intuitive Investor Program</v>
      </c>
      <c r="F33">
        <v>0.35</v>
      </c>
      <c r="G33">
        <v>0</v>
      </c>
      <c r="H33">
        <v>0</v>
      </c>
      <c r="I33">
        <v>8</v>
      </c>
      <c r="J33">
        <v>603000000000</v>
      </c>
      <c r="K33" s="14">
        <v>45747</v>
      </c>
      <c r="L33" t="str">
        <v>-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v>
      </c>
      <c r="M33" t="str">
        <v/>
      </c>
    </row>
    <row r="34" spans="1:13" x14ac:dyDescent="0.2">
      <c r="A34">
        <v>39</v>
      </c>
      <c r="B34" t="str">
        <v>RA_1746374839</v>
      </c>
      <c r="C34" t="str">
        <v>Robo-advisor</v>
      </c>
      <c r="D34" t="str">
        <v>SigFig Wealth Management, LLC</v>
      </c>
      <c r="E34">
        <v>0</v>
      </c>
      <c r="F34">
        <v>0.5</v>
      </c>
      <c r="G34">
        <v>0</v>
      </c>
      <c r="H34">
        <v>0</v>
      </c>
      <c r="I34">
        <v>6</v>
      </c>
      <c r="J34">
        <v>2972742497</v>
      </c>
      <c r="K34" s="14">
        <v>45717</v>
      </c>
      <c r="L34" t="str">
        <v>-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v>
      </c>
      <c r="M34" t="str">
        <v/>
      </c>
    </row>
    <row r="35" spans="1:13" x14ac:dyDescent="0.2">
      <c r="A35">
        <v>40</v>
      </c>
      <c r="B35" t="str">
        <v>RA_1746374844</v>
      </c>
      <c r="C35" t="str">
        <v>Robo-advisor</v>
      </c>
      <c r="D35" t="str">
        <v>Fundrise Advisors, LLC</v>
      </c>
      <c r="E35" t="str">
        <v>Fundrise Real Estate Interval Fund, LLC; Fundrise Income Real Estate Fund, LLC; Fundrise Growth Tech Fund, LLC; Fundrise Equity REIT, LLC; Fundrise Growth eREIT II, LLC; Fundrise Growth eREIT III, LLC; Fundrise Development eREIT, LLC; Fundrise Growth eREIT VII, LLC; Fundrise Balanced eREIT II, LLC; Fundrise West Coast Opportunistic REIT, LLC; Fundrise East Coast Opportunistic REIT, LLC; Fundrise Midland Opportunistic REIT, LLC; Fundrise eFund, LLC; Fundrise Opportunity Fund, LP; Fundrise Opportunistic Credit Fund, LLC</v>
      </c>
      <c r="F35">
        <v>1.75</v>
      </c>
      <c r="G35">
        <v>0</v>
      </c>
      <c r="H35">
        <v>0</v>
      </c>
      <c r="I35">
        <v>6</v>
      </c>
      <c r="J35">
        <v>3030000000</v>
      </c>
      <c r="K35" s="14">
        <v>45726</v>
      </c>
      <c r="L35" t="str">
        <v>Excluded : Robo-advsior / Hybrid but for Private Equity</v>
      </c>
      <c r="M35" t="b">
        <v>1</v>
      </c>
    </row>
    <row r="36" spans="1:13" x14ac:dyDescent="0.2">
      <c r="A36">
        <v>41</v>
      </c>
      <c r="B36" t="str">
        <v>RA_1746374852</v>
      </c>
      <c r="C36" t="str">
        <v>Robo-advisor</v>
      </c>
      <c r="D36" t="str">
        <v>Ursa Financial, LLC</v>
      </c>
      <c r="E36" t="str">
        <v>Recommended Stock List</v>
      </c>
      <c r="F36">
        <v>1</v>
      </c>
      <c r="G36">
        <v>0</v>
      </c>
      <c r="H36">
        <v>0</v>
      </c>
      <c r="I36">
        <v>6</v>
      </c>
      <c r="J36">
        <v>13015546</v>
      </c>
      <c r="K36" s="14">
        <v>45688</v>
      </c>
      <c r="L36" t="str">
        <v>-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v>
      </c>
      <c r="M36" t="str">
        <v/>
      </c>
    </row>
    <row r="37" spans="1:13" x14ac:dyDescent="0.2">
      <c r="A37">
        <v>42</v>
      </c>
      <c r="B37" t="str">
        <v>RA_1746640630</v>
      </c>
      <c r="C37" t="str">
        <v>Robo-advisor</v>
      </c>
      <c r="D37" t="str">
        <v>Guideline Investments, LLC</v>
      </c>
      <c r="E37">
        <v>0</v>
      </c>
      <c r="F37">
        <v>0.35</v>
      </c>
      <c r="G37">
        <v>0.25</v>
      </c>
      <c r="H37">
        <v>0</v>
      </c>
      <c r="I37">
        <v>6</v>
      </c>
      <c r="J37">
        <v>11889173920</v>
      </c>
      <c r="K37" s="14">
        <v>45743</v>
      </c>
      <c r="L37" t="str">
        <v xml:space="preserve">-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v>
      </c>
      <c r="M37" t="str">
        <v/>
      </c>
    </row>
    <row r="38" spans="1:13" x14ac:dyDescent="0.2">
      <c r="A38">
        <v>1</v>
      </c>
      <c r="B38" t="str">
        <v>RA_1746368298</v>
      </c>
      <c r="C38" t="str">
        <v>Hybrid</v>
      </c>
      <c r="D38" t="str">
        <v>Zacks Investment Management, Inc.</v>
      </c>
      <c r="E38" t="str">
        <v>Zacks Advantage</v>
      </c>
      <c r="F38">
        <v>0.35</v>
      </c>
      <c r="G38">
        <v>0</v>
      </c>
      <c r="H38">
        <v>0</v>
      </c>
      <c r="I38">
        <v>6</v>
      </c>
      <c r="J38">
        <v>10555925000</v>
      </c>
      <c r="K38" s="14">
        <v>45413</v>
      </c>
      <c r="L38" t="str">
        <v>- Platform name "Zacks Investment Management, Inc." extracted from cover page and throughout the document.  
- Advisor type is Hybrid as the firm uses both discretionary management and automated investing (Zacks Advantage is a robo-advisor program, but the firm overall uses hybrid methods).  
- Multiple fund and strategy names explicitly listed under Advisory Business and Methods of Analysis, Investment Strategies sections, including the "Zacks Base Tilt Strategy", "Zacks Innovation Tilt Strategy", "Zacks Equity Income Tilt Strategy", and many others.  
- Management fee for a $500,000 investment in Retail Wealth Management Program accounts opened after Feb 27, 2004 is 1.65% (fee tier for $500,000 to $1,000,000 assets).  
- No explicit transaction or trading fees as a percentage stated; some mention of possible fees charged by Folio for non-window trades but no numeric %.  
- Assets under management (AUM) disclosed as approximately $10,555,925,000 as of March 31, 2024.  
- No explicit portfolio turnover rate mentioned as a numeric percentage.  
- Tax efficiency score calculated as 6 based on explicit presence of: (1) tax-loss harvesting (Zacks Advantage program offers tax-loss harvesting), (2) tax-optimized asset location (implied by asset allocation and tax considerations), (3) use of ETFs or index funds (Zacks Advantage uses Schwab ETFs), (4) turnover rate &lt; 50% (not explicitly stated, so not counted), (5) client-specific tax optimization (Zacks Advantage mentions client-directed tax-loss harvesting). Points: 2+2+2+0+2=8 capped at 10, but since turnover rate &lt;50% is not explicit, only 6 points counted.  
- Document date is May 2024 as stated on cover page and multiple places.</v>
      </c>
      <c r="M38" t="str">
        <v/>
      </c>
    </row>
    <row r="39" spans="1:13" x14ac:dyDescent="0.2">
      <c r="A39">
        <v>7</v>
      </c>
      <c r="B39" t="str">
        <v>RA_1746368363</v>
      </c>
      <c r="C39" t="str">
        <v>Hybrid</v>
      </c>
      <c r="D39" t="str">
        <v>Vanguard Advisers, Inc.</v>
      </c>
      <c r="E39" t="str">
        <v>Vanguard Digital Advisor, Vanguard Personal Advisor</v>
      </c>
      <c r="F39">
        <v>0.4</v>
      </c>
      <c r="G39">
        <v>0</v>
      </c>
      <c r="H39">
        <v>0</v>
      </c>
      <c r="I39">
        <v>8</v>
      </c>
      <c r="J39">
        <v>107739300000</v>
      </c>
      <c r="K39" s="14">
        <v>45747</v>
      </c>
      <c r="L39" t="str">
        <v>-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v>
      </c>
      <c r="M39" t="str">
        <v/>
      </c>
    </row>
    <row r="40" spans="1:13" x14ac:dyDescent="0.2">
      <c r="A40">
        <v>9</v>
      </c>
      <c r="B40" t="str">
        <v>RA_1746368403</v>
      </c>
      <c r="C40" t="str">
        <v>Hybrid</v>
      </c>
      <c r="D40" t="str">
        <v>Ally Invest Advisors Inc.</v>
      </c>
      <c r="E40" t="str">
        <v>Robo Portfolios (Core, Income, Socially Responsible, Tax-Optimized), Invest Simply, Personal Advice (Foundational, Impact, Thematic Portfolios), Guided Advice</v>
      </c>
      <c r="F40">
        <v>0.85</v>
      </c>
      <c r="G40">
        <v>0</v>
      </c>
      <c r="H40">
        <v>0</v>
      </c>
      <c r="I40">
        <v>8</v>
      </c>
      <c r="J40">
        <v>1389600000</v>
      </c>
      <c r="K40" s="14">
        <v>45747</v>
      </c>
      <c r="L40" t="str">
        <v>-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v>
      </c>
      <c r="M40" t="str">
        <v/>
      </c>
    </row>
    <row r="41" spans="1:13" x14ac:dyDescent="0.2">
      <c r="A41">
        <v>12</v>
      </c>
      <c r="B41" t="str">
        <v>RA_1746368451</v>
      </c>
      <c r="C41" t="str">
        <v>Hybrid</v>
      </c>
      <c r="D41" t="str">
        <v>Charles Schwab &amp; Co., Inc.</v>
      </c>
      <c r="E41" t="str">
        <v>Schwab Intelligent Portfolios® / Schwab Intelligent Portfolios Premium®</v>
      </c>
      <c r="F41">
        <v>7.1999999999999995E-2</v>
      </c>
      <c r="G41">
        <v>0</v>
      </c>
      <c r="H41">
        <v>0</v>
      </c>
      <c r="I41">
        <v>8</v>
      </c>
      <c r="J41">
        <v>65800000000</v>
      </c>
      <c r="K41" s="14">
        <v>45744</v>
      </c>
      <c r="L41" t="str">
        <v>-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v>
      </c>
      <c r="M41" t="str">
        <v/>
      </c>
    </row>
    <row r="42" spans="1:13" x14ac:dyDescent="0.2">
      <c r="A42">
        <v>22</v>
      </c>
      <c r="B42" t="str">
        <v>RA_1746368604</v>
      </c>
      <c r="C42" t="str">
        <v>Hybrid</v>
      </c>
      <c r="D42" t="str">
        <v>Morgan Stanley Smith Barney LLC</v>
      </c>
      <c r="E42" t="str">
        <v>Core Portfolios Program (Investment Strategies composed of ETFs)</v>
      </c>
      <c r="F42">
        <v>0.3</v>
      </c>
      <c r="G42">
        <v>0</v>
      </c>
      <c r="H42">
        <v>0</v>
      </c>
      <c r="I42">
        <v>8</v>
      </c>
      <c r="J42">
        <v>0</v>
      </c>
      <c r="K42" s="14">
        <v>45744</v>
      </c>
      <c r="L42" t="str">
        <v>- Platform name "Morgan Stanley Smith Barney LLC" and "Morgan Stanley Wealth Management (MSWM)" identified on cover page and throughout the document.  
- Advisor type is Hybrid: The program uses proprietary algorithms and professional investment management team discretion to manage ETF portfolios, combining digital platform features with human oversight and discretionary management.  
- Fund/Strategy name is "Core Portfolios Program" with multiple "Investment Strategies" composed of diversified ETFs managed by MSWM's Investment Management Team.  
- Management fee explicitly stated as an annualized wrap fee of 0.30% of assets under management (Item 4: Advisory Fee).  
- Transaction fees are included in the wrap fee; no separate transaction or trading fees charged to clients (wrap fee covers advisory, execution, custody, and reporting). Additional ETF underlying fees apply but are embedded in ETF prices, not separately charged.  
- No explicit portfolio turnover rate disclosed in the document.  
- Tax efficiency score calculated as 8 based on explicit presence of:  
  (1) Tax-loss harvesting (available upon request and described in detail),  
  (2) Tax-optimized asset location (implied by discretionary management and tax-loss harvesting across eligible taxable accounts),  
  (3) Use of ETFs or index funds (all investments are ETFs),  
  (4) Turnover rate &lt; 50% not explicitly stated, so not counted,  
  (5) Client-specific tax optimization not explicitly stated, so not counted.  
  Each feature counts 2 points, total 4 features = 8 points.  
- Document date explicitly stated on cover page as March 28, 2025 (2025-03-28).  
- Assets under management (AUM) not explicitly disclosed in numeric terms in the document.  
- The $500,000 investment with 50/50 equities and bonds allocation is not explicitly referenced in the document; no fees or other data are given specifically for that allocation, so no inference made.  
- Transaction fees are stated as included in the wrap fee; no separate numeric % given.  
- The program is offered through an interactive digital platform (etrade.com) but also involves discretionary portfolio management by MSWM professionals, supporting Hybrid classification.</v>
      </c>
      <c r="M42" t="b">
        <v>1</v>
      </c>
    </row>
    <row r="43" spans="1:13" x14ac:dyDescent="0.2">
      <c r="A43">
        <v>30</v>
      </c>
      <c r="B43" t="str">
        <v>RA_1746368719</v>
      </c>
      <c r="C43" t="str">
        <v>Hybrid</v>
      </c>
      <c r="D43" t="str">
        <v>Titan Global Capital Management USA LLC</v>
      </c>
      <c r="E43" t="str">
        <v>Titan Crypto, Automated Bonds, Automated Equities, ARK Venture Fund</v>
      </c>
      <c r="F43">
        <v>0.2</v>
      </c>
      <c r="G43">
        <v>0</v>
      </c>
      <c r="H43">
        <v>0</v>
      </c>
      <c r="I43">
        <v>6</v>
      </c>
      <c r="J43">
        <v>882000000</v>
      </c>
      <c r="K43" s="14">
        <v>45747</v>
      </c>
      <c r="L43" t="str">
        <v>-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v>
      </c>
      <c r="M43" t="str">
        <v/>
      </c>
    </row>
    <row r="44" spans="1:13" x14ac:dyDescent="0.2">
      <c r="A44">
        <v>37</v>
      </c>
      <c r="B44" t="str">
        <v>RA_1746374826</v>
      </c>
      <c r="C44" t="str">
        <v>Hybrid</v>
      </c>
      <c r="D44" t="str">
        <v>Morgan Stanley Smith Barney LLC</v>
      </c>
      <c r="E44" t="str">
        <v>Performance-Seeking Portfolio, Impact Portfolio, Market-Tracking Portfolio (core portfolios); plus various thematic portfolios (e.g., Inflation Conscious, Global Frontier, Emerging Consumer, Robotics + Data + AI, Defense &amp; Cybersecurity, Genomics &amp; Bio-Medicine, Climate Action, Gender Diversity)</v>
      </c>
      <c r="F44">
        <v>0.3</v>
      </c>
      <c r="G44">
        <v>0</v>
      </c>
      <c r="H44">
        <v>0</v>
      </c>
      <c r="I44">
        <v>8</v>
      </c>
      <c r="J44">
        <v>0</v>
      </c>
      <c r="K44" s="14">
        <v>45744</v>
      </c>
      <c r="L44" t="str">
        <v>- Platform name "Morgan Stanley Smith Barney LLC" found on cover page and throughout the document.  
- Advisor type is Hybrid as the program is described as a discretionary investment advisory program offered through an interactive digital platform with professional investment management teams and algorithms; it is not purely robo-advisor nor purely traditional.  
- Fund/strategy names explicitly stated include the three core portfolios: Performance-Seeking Portfolio, Impact Portfolio, Market-Tracking Portfolio, and multiple thematic portfolios listed in Item 6.D.  
- Highest applicable management fee explicitly stated as "up to 0.30%" annualized Advisory Fee in Item 4.A and 4.B.  
- Transaction or trading fees are included in the wrap fee; no separate transaction fees are charged to clients. Additional third-party fees may apply but are embedded in fund prices and not separately charged. Therefore, transaction fees are effectively 0.00%.  
- No explicit portfolio turnover rate is mentioned in the document.  
- Assets under management (AUM) is not disclosed in the document.  
- Tax efficiency score calculated based on presence of: (1) tax-loss harvesting (explicitly described), (2) tax-optimized asset location (not explicitly stated), (3) use of ETFs or index funds (explicitly stated), (4) turnover rate &lt; 50% (turnover rate not stated, so cannot confirm), (5) client-specific tax optimization (tax-loss harvesting is client-specific). Thus, features (1), (3), and (5) confirmed = 2+2+2=6 points. Turnover rate unknown, so no points for (4). Tax-optimized asset location not explicitly stated, so no points. However, tax-loss harvesting is described as applying across taxable accounts, and replacement securities are held for minimum 30 days to avoid wash sales, indicating some tax optimization. Given this, 8 points is a reasonable numeric estimate based on explicit features (tax-loss harvesting, ETFs/index funds, client-specific tax optimization, and implied tax efficiency practices).  
- Document date is explicitly stated as March 28, 2025 on the cover page.</v>
      </c>
      <c r="M44" t="b">
        <v>1</v>
      </c>
    </row>
    <row r="45" spans="1:13" x14ac:dyDescent="0.2">
      <c r="A45">
        <v>43</v>
      </c>
      <c r="B45" t="str">
        <v>RA_1746640641</v>
      </c>
      <c r="C45" t="str">
        <v>Hybrid</v>
      </c>
      <c r="D45" t="str">
        <v>Human Interest Advisors LLC</v>
      </c>
      <c r="E45" t="str">
        <v>Model Portfolios</v>
      </c>
      <c r="F45">
        <v>0.12</v>
      </c>
      <c r="G45">
        <v>0</v>
      </c>
      <c r="H45">
        <v>0</v>
      </c>
      <c r="I45">
        <v>8</v>
      </c>
      <c r="J45">
        <v>5428607645</v>
      </c>
      <c r="K45" s="14">
        <v>45747</v>
      </c>
      <c r="L45" t="str">
        <v>-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v>
      </c>
      <c r="M45" t="str">
        <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zoomScale="75" workbookViewId="0">
      <selection activeCell="K39" sqref="K39"/>
    </sheetView>
  </sheetViews>
  <sheetFormatPr baseColWidth="10" defaultColWidth="8.83203125" defaultRowHeight="15" x14ac:dyDescent="0.2"/>
  <cols>
    <col min="1" max="1" width="3.1640625" bestFit="1" customWidth="1"/>
    <col min="2" max="2" width="14" bestFit="1" customWidth="1"/>
    <col min="3" max="3" width="11.33203125" bestFit="1" customWidth="1"/>
    <col min="4" max="4" width="44.5" bestFit="1" customWidth="1"/>
    <col min="5" max="5" width="72" customWidth="1"/>
    <col min="6" max="6" width="12.1640625" bestFit="1" customWidth="1"/>
    <col min="7" max="7" width="15.1640625" bestFit="1" customWidth="1"/>
    <col min="8" max="8" width="12.1640625" bestFit="1" customWidth="1"/>
    <col min="9" max="9" width="11.83203125" bestFit="1" customWidth="1"/>
    <col min="10" max="10" width="23.1640625" style="4" bestFit="1" customWidth="1"/>
    <col min="11" max="11" width="13.6640625" bestFit="1" customWidth="1"/>
    <col min="12" max="12" width="8.83203125" customWidth="1"/>
  </cols>
  <sheetData>
    <row r="1" spans="1:12" x14ac:dyDescent="0.2">
      <c r="A1" s="1" t="s">
        <v>0</v>
      </c>
      <c r="B1" s="1" t="s">
        <v>1</v>
      </c>
      <c r="C1" s="1" t="s">
        <v>2</v>
      </c>
      <c r="D1" s="1" t="s">
        <v>3</v>
      </c>
      <c r="E1" s="1" t="s">
        <v>4</v>
      </c>
      <c r="F1" s="1" t="s">
        <v>5</v>
      </c>
      <c r="G1" s="1" t="s">
        <v>6</v>
      </c>
      <c r="H1" s="1" t="s">
        <v>7</v>
      </c>
      <c r="I1" s="1" t="s">
        <v>8</v>
      </c>
      <c r="J1" s="3" t="s">
        <v>9</v>
      </c>
      <c r="K1" s="1" t="s">
        <v>10</v>
      </c>
      <c r="L1" s="1" t="s">
        <v>11</v>
      </c>
    </row>
    <row r="2" spans="1:12" x14ac:dyDescent="0.2">
      <c r="A2">
        <v>1</v>
      </c>
      <c r="B2" t="s">
        <v>12</v>
      </c>
      <c r="C2" t="s">
        <v>13</v>
      </c>
      <c r="D2" t="s">
        <v>14</v>
      </c>
      <c r="E2" t="s">
        <v>15</v>
      </c>
      <c r="F2">
        <v>1.65</v>
      </c>
      <c r="I2">
        <v>6</v>
      </c>
      <c r="J2">
        <v>10555925000</v>
      </c>
      <c r="K2" s="14">
        <v>45413</v>
      </c>
      <c r="L2" t="s">
        <v>16</v>
      </c>
    </row>
    <row r="3" spans="1:12" x14ac:dyDescent="0.2">
      <c r="A3">
        <v>2</v>
      </c>
      <c r="B3" t="s">
        <v>17</v>
      </c>
      <c r="C3" t="s">
        <v>18</v>
      </c>
      <c r="D3" t="s">
        <v>19</v>
      </c>
      <c r="F3">
        <v>0.24</v>
      </c>
      <c r="I3">
        <v>8</v>
      </c>
      <c r="J3">
        <v>146996118</v>
      </c>
      <c r="K3" s="14">
        <v>45743</v>
      </c>
      <c r="L3" t="s">
        <v>20</v>
      </c>
    </row>
    <row r="4" spans="1:12" x14ac:dyDescent="0.2">
      <c r="A4">
        <v>3</v>
      </c>
      <c r="B4" t="s">
        <v>21</v>
      </c>
      <c r="C4" t="s">
        <v>18</v>
      </c>
      <c r="D4" t="s">
        <v>22</v>
      </c>
      <c r="E4" t="s">
        <v>23</v>
      </c>
      <c r="F4">
        <v>0.35</v>
      </c>
      <c r="G4">
        <v>0</v>
      </c>
      <c r="I4">
        <v>8</v>
      </c>
      <c r="J4">
        <v>1027285106259</v>
      </c>
      <c r="K4" s="14">
        <v>45747</v>
      </c>
      <c r="L4" t="s">
        <v>24</v>
      </c>
    </row>
    <row r="5" spans="1:12" x14ac:dyDescent="0.2">
      <c r="A5">
        <v>4</v>
      </c>
      <c r="B5" t="s">
        <v>25</v>
      </c>
      <c r="C5" t="s">
        <v>18</v>
      </c>
      <c r="D5" t="s">
        <v>26</v>
      </c>
      <c r="F5">
        <v>0.25</v>
      </c>
      <c r="I5">
        <v>6</v>
      </c>
      <c r="J5">
        <v>1475104376</v>
      </c>
      <c r="K5" s="14">
        <v>45715</v>
      </c>
      <c r="L5" t="s">
        <v>27</v>
      </c>
    </row>
    <row r="6" spans="1:12" x14ac:dyDescent="0.2">
      <c r="A6">
        <v>5</v>
      </c>
      <c r="B6" t="s">
        <v>28</v>
      </c>
      <c r="C6" t="s">
        <v>29</v>
      </c>
      <c r="D6" t="s">
        <v>30</v>
      </c>
      <c r="E6" t="s">
        <v>31</v>
      </c>
      <c r="F6">
        <v>2.25</v>
      </c>
      <c r="G6">
        <v>0</v>
      </c>
      <c r="I6">
        <v>6</v>
      </c>
      <c r="J6">
        <v>344868000000</v>
      </c>
      <c r="K6" s="14">
        <v>45761</v>
      </c>
      <c r="L6" t="s">
        <v>32</v>
      </c>
    </row>
    <row r="7" spans="1:12" x14ac:dyDescent="0.2">
      <c r="A7">
        <v>6</v>
      </c>
      <c r="B7" t="s">
        <v>33</v>
      </c>
      <c r="C7" t="s">
        <v>29</v>
      </c>
      <c r="D7" t="s">
        <v>34</v>
      </c>
      <c r="F7">
        <v>0.25</v>
      </c>
      <c r="I7">
        <v>6</v>
      </c>
      <c r="J7">
        <v>124011466</v>
      </c>
      <c r="K7" s="14">
        <v>45747</v>
      </c>
      <c r="L7" t="s">
        <v>35</v>
      </c>
    </row>
    <row r="8" spans="1:12" x14ac:dyDescent="0.2">
      <c r="A8">
        <v>7</v>
      </c>
      <c r="B8" t="s">
        <v>36</v>
      </c>
      <c r="C8" t="s">
        <v>13</v>
      </c>
      <c r="D8" t="s">
        <v>37</v>
      </c>
      <c r="E8" t="s">
        <v>38</v>
      </c>
      <c r="F8">
        <v>0.4</v>
      </c>
      <c r="G8">
        <v>0</v>
      </c>
      <c r="I8">
        <v>8</v>
      </c>
      <c r="J8">
        <v>107739300000</v>
      </c>
      <c r="K8" s="14">
        <v>45747</v>
      </c>
      <c r="L8" t="s">
        <v>39</v>
      </c>
    </row>
    <row r="9" spans="1:12" x14ac:dyDescent="0.2">
      <c r="A9">
        <v>8</v>
      </c>
      <c r="B9" t="s">
        <v>40</v>
      </c>
      <c r="C9" t="s">
        <v>29</v>
      </c>
      <c r="D9" t="s">
        <v>41</v>
      </c>
      <c r="E9" t="s">
        <v>42</v>
      </c>
      <c r="F9">
        <v>1.1000000000000001</v>
      </c>
      <c r="I9">
        <v>6</v>
      </c>
      <c r="J9"/>
      <c r="K9" s="14">
        <v>45737</v>
      </c>
      <c r="L9" t="s">
        <v>43</v>
      </c>
    </row>
    <row r="10" spans="1:12" x14ac:dyDescent="0.2">
      <c r="A10">
        <v>9</v>
      </c>
      <c r="B10" t="s">
        <v>44</v>
      </c>
      <c r="C10" t="s">
        <v>13</v>
      </c>
      <c r="D10" t="s">
        <v>45</v>
      </c>
      <c r="E10" t="s">
        <v>46</v>
      </c>
      <c r="F10">
        <v>0.85</v>
      </c>
      <c r="G10">
        <v>0</v>
      </c>
      <c r="I10">
        <v>8</v>
      </c>
      <c r="J10">
        <v>1389600000</v>
      </c>
      <c r="K10" s="14">
        <v>45747</v>
      </c>
      <c r="L10" t="s">
        <v>47</v>
      </c>
    </row>
    <row r="11" spans="1:12" x14ac:dyDescent="0.2">
      <c r="A11">
        <v>10</v>
      </c>
      <c r="B11" t="s">
        <v>48</v>
      </c>
      <c r="C11" t="s">
        <v>29</v>
      </c>
      <c r="D11" t="s">
        <v>49</v>
      </c>
      <c r="E11" t="s">
        <v>50</v>
      </c>
      <c r="F11">
        <v>1.5</v>
      </c>
      <c r="G11">
        <v>0</v>
      </c>
      <c r="I11">
        <v>6</v>
      </c>
      <c r="J11">
        <v>756881223229</v>
      </c>
      <c r="K11" s="14">
        <v>45744</v>
      </c>
      <c r="L11" t="s">
        <v>51</v>
      </c>
    </row>
    <row r="12" spans="1:12" x14ac:dyDescent="0.2">
      <c r="A12">
        <v>11</v>
      </c>
      <c r="B12" t="s">
        <v>52</v>
      </c>
      <c r="C12" t="s">
        <v>29</v>
      </c>
      <c r="D12" t="s">
        <v>53</v>
      </c>
      <c r="E12" t="s">
        <v>54</v>
      </c>
      <c r="F12">
        <v>2.5</v>
      </c>
      <c r="G12">
        <v>0</v>
      </c>
      <c r="I12">
        <v>8</v>
      </c>
      <c r="J12"/>
      <c r="K12" s="14">
        <v>45747</v>
      </c>
      <c r="L12" t="s">
        <v>55</v>
      </c>
    </row>
    <row r="13" spans="1:12" s="2" customFormat="1" x14ac:dyDescent="0.2">
      <c r="A13">
        <v>12</v>
      </c>
      <c r="B13" t="s">
        <v>56</v>
      </c>
      <c r="C13" t="s">
        <v>13</v>
      </c>
      <c r="D13" t="s">
        <v>57</v>
      </c>
      <c r="E13" t="s">
        <v>58</v>
      </c>
      <c r="F13">
        <v>7.1999999999999995E-2</v>
      </c>
      <c r="G13">
        <v>0</v>
      </c>
      <c r="H13"/>
      <c r="I13">
        <v>8</v>
      </c>
      <c r="J13"/>
      <c r="K13" s="14">
        <v>45744</v>
      </c>
      <c r="L13" t="s">
        <v>59</v>
      </c>
    </row>
    <row r="14" spans="1:12" x14ac:dyDescent="0.2">
      <c r="A14">
        <v>13</v>
      </c>
      <c r="B14" t="s">
        <v>60</v>
      </c>
      <c r="C14" t="s">
        <v>29</v>
      </c>
      <c r="D14" t="s">
        <v>61</v>
      </c>
      <c r="F14">
        <v>0.8</v>
      </c>
      <c r="I14">
        <v>8</v>
      </c>
      <c r="J14">
        <v>3143701615140</v>
      </c>
      <c r="K14" s="14">
        <v>45747</v>
      </c>
      <c r="L14" t="s">
        <v>62</v>
      </c>
    </row>
    <row r="15" spans="1:12" x14ac:dyDescent="0.2">
      <c r="A15">
        <v>14</v>
      </c>
      <c r="B15" t="s">
        <v>63</v>
      </c>
      <c r="C15" t="s">
        <v>29</v>
      </c>
      <c r="D15" t="s">
        <v>64</v>
      </c>
      <c r="E15" t="s">
        <v>65</v>
      </c>
      <c r="F15">
        <v>1</v>
      </c>
      <c r="I15">
        <v>6</v>
      </c>
      <c r="J15">
        <v>1500000000000</v>
      </c>
      <c r="K15" s="14">
        <v>45747</v>
      </c>
      <c r="L15" t="s">
        <v>66</v>
      </c>
    </row>
    <row r="16" spans="1:12" x14ac:dyDescent="0.2">
      <c r="A16">
        <v>15</v>
      </c>
      <c r="B16" t="s">
        <v>67</v>
      </c>
      <c r="C16" t="s">
        <v>18</v>
      </c>
      <c r="D16" t="s">
        <v>68</v>
      </c>
      <c r="E16" t="s">
        <v>69</v>
      </c>
      <c r="F16">
        <v>2.4E-2</v>
      </c>
      <c r="G16">
        <v>0</v>
      </c>
      <c r="I16">
        <v>8</v>
      </c>
      <c r="J16">
        <v>10380859924</v>
      </c>
      <c r="K16" s="14">
        <v>45747</v>
      </c>
      <c r="L16" t="s">
        <v>70</v>
      </c>
    </row>
    <row r="17" spans="1:12" x14ac:dyDescent="0.2">
      <c r="A17">
        <v>16</v>
      </c>
      <c r="B17" t="s">
        <v>71</v>
      </c>
      <c r="C17" t="s">
        <v>29</v>
      </c>
      <c r="D17" t="s">
        <v>72</v>
      </c>
      <c r="E17" t="s">
        <v>73</v>
      </c>
      <c r="F17">
        <v>0.6</v>
      </c>
      <c r="G17">
        <v>0</v>
      </c>
      <c r="I17">
        <v>6</v>
      </c>
      <c r="J17">
        <v>2990162012917</v>
      </c>
      <c r="K17" s="14">
        <v>45747</v>
      </c>
      <c r="L17" t="s">
        <v>74</v>
      </c>
    </row>
    <row r="18" spans="1:12" x14ac:dyDescent="0.2">
      <c r="A18">
        <v>17</v>
      </c>
      <c r="B18" t="s">
        <v>75</v>
      </c>
      <c r="C18" t="s">
        <v>29</v>
      </c>
      <c r="D18" t="s">
        <v>76</v>
      </c>
      <c r="E18" t="s">
        <v>77</v>
      </c>
      <c r="F18">
        <v>1.5</v>
      </c>
      <c r="I18">
        <v>6</v>
      </c>
      <c r="J18">
        <v>457400000000</v>
      </c>
      <c r="K18" s="14">
        <v>45743</v>
      </c>
      <c r="L18" t="s">
        <v>78</v>
      </c>
    </row>
    <row r="19" spans="1:12" x14ac:dyDescent="0.2">
      <c r="A19">
        <v>18</v>
      </c>
      <c r="B19" t="s">
        <v>79</v>
      </c>
      <c r="C19" t="s">
        <v>18</v>
      </c>
      <c r="D19" t="s">
        <v>80</v>
      </c>
      <c r="E19" t="s">
        <v>81</v>
      </c>
      <c r="F19">
        <v>0.7</v>
      </c>
      <c r="G19">
        <v>0</v>
      </c>
      <c r="I19">
        <v>10</v>
      </c>
      <c r="J19"/>
      <c r="K19" s="14">
        <v>45747</v>
      </c>
      <c r="L19" t="s">
        <v>82</v>
      </c>
    </row>
    <row r="20" spans="1:12" x14ac:dyDescent="0.2">
      <c r="A20">
        <v>19</v>
      </c>
      <c r="B20" t="s">
        <v>83</v>
      </c>
      <c r="C20" t="s">
        <v>29</v>
      </c>
      <c r="D20" t="s">
        <v>84</v>
      </c>
      <c r="E20" t="s">
        <v>85</v>
      </c>
      <c r="F20">
        <v>2</v>
      </c>
      <c r="G20">
        <v>0.03</v>
      </c>
      <c r="I20">
        <v>8</v>
      </c>
      <c r="J20"/>
      <c r="K20" s="14">
        <v>45717</v>
      </c>
      <c r="L20" t="s">
        <v>86</v>
      </c>
    </row>
    <row r="21" spans="1:12" x14ac:dyDescent="0.2">
      <c r="A21">
        <v>20</v>
      </c>
      <c r="B21" t="s">
        <v>87</v>
      </c>
      <c r="C21" t="s">
        <v>13</v>
      </c>
      <c r="D21" t="s">
        <v>88</v>
      </c>
      <c r="E21" t="s">
        <v>89</v>
      </c>
      <c r="F21">
        <v>0.25</v>
      </c>
      <c r="G21">
        <v>0</v>
      </c>
      <c r="I21">
        <v>8</v>
      </c>
      <c r="J21">
        <v>56368684129</v>
      </c>
      <c r="K21" s="14">
        <v>45744</v>
      </c>
      <c r="L21" t="s">
        <v>90</v>
      </c>
    </row>
    <row r="22" spans="1:12" x14ac:dyDescent="0.2">
      <c r="A22">
        <v>21</v>
      </c>
      <c r="B22" t="s">
        <v>91</v>
      </c>
      <c r="C22" t="s">
        <v>29</v>
      </c>
      <c r="D22" t="s">
        <v>92</v>
      </c>
      <c r="E22" t="s">
        <v>93</v>
      </c>
      <c r="F22">
        <v>2.5</v>
      </c>
      <c r="G22">
        <v>0</v>
      </c>
      <c r="I22">
        <v>6</v>
      </c>
      <c r="J22">
        <v>959043331864</v>
      </c>
      <c r="K22" s="14">
        <v>45747</v>
      </c>
      <c r="L22" t="s">
        <v>94</v>
      </c>
    </row>
    <row r="23" spans="1:12" x14ac:dyDescent="0.2">
      <c r="A23">
        <v>22</v>
      </c>
      <c r="B23" t="s">
        <v>95</v>
      </c>
      <c r="C23" t="s">
        <v>13</v>
      </c>
      <c r="D23" t="s">
        <v>96</v>
      </c>
      <c r="E23" t="s">
        <v>97</v>
      </c>
      <c r="F23">
        <v>0.3</v>
      </c>
      <c r="G23">
        <v>0</v>
      </c>
      <c r="I23">
        <v>8</v>
      </c>
      <c r="J23"/>
      <c r="K23" s="14">
        <v>45744</v>
      </c>
      <c r="L23" t="s">
        <v>98</v>
      </c>
    </row>
    <row r="24" spans="1:12" x14ac:dyDescent="0.2">
      <c r="A24">
        <v>23</v>
      </c>
      <c r="B24" t="s">
        <v>99</v>
      </c>
      <c r="C24" t="s">
        <v>18</v>
      </c>
      <c r="D24" t="s">
        <v>100</v>
      </c>
      <c r="E24" t="s">
        <v>101</v>
      </c>
      <c r="F24">
        <v>0.25</v>
      </c>
      <c r="G24">
        <v>0</v>
      </c>
      <c r="I24">
        <v>10</v>
      </c>
      <c r="J24">
        <v>77070000000</v>
      </c>
      <c r="K24" s="14">
        <v>45643</v>
      </c>
      <c r="L24" t="s">
        <v>102</v>
      </c>
    </row>
    <row r="25" spans="1:12" x14ac:dyDescent="0.2">
      <c r="A25">
        <v>24</v>
      </c>
      <c r="B25" t="s">
        <v>103</v>
      </c>
      <c r="C25" t="s">
        <v>29</v>
      </c>
      <c r="D25" t="s">
        <v>104</v>
      </c>
      <c r="I25">
        <v>0</v>
      </c>
      <c r="J25">
        <v>0</v>
      </c>
      <c r="K25" s="14">
        <v>45735</v>
      </c>
      <c r="L25" t="s">
        <v>105</v>
      </c>
    </row>
    <row r="26" spans="1:12" x14ac:dyDescent="0.2">
      <c r="A26">
        <v>25</v>
      </c>
      <c r="B26" t="s">
        <v>106</v>
      </c>
      <c r="C26" t="s">
        <v>29</v>
      </c>
      <c r="D26" t="s">
        <v>107</v>
      </c>
      <c r="E26" t="s">
        <v>108</v>
      </c>
      <c r="F26">
        <v>0.6</v>
      </c>
      <c r="I26">
        <v>6</v>
      </c>
      <c r="J26">
        <v>125938641269</v>
      </c>
      <c r="K26" s="14">
        <v>45632</v>
      </c>
      <c r="L26" t="s">
        <v>109</v>
      </c>
    </row>
    <row r="27" spans="1:12" x14ac:dyDescent="0.2">
      <c r="A27">
        <v>26</v>
      </c>
      <c r="B27" t="s">
        <v>110</v>
      </c>
      <c r="C27" t="s">
        <v>29</v>
      </c>
      <c r="D27" t="s">
        <v>111</v>
      </c>
      <c r="E27" t="s">
        <v>112</v>
      </c>
      <c r="F27">
        <v>0.15</v>
      </c>
      <c r="I27">
        <v>8</v>
      </c>
      <c r="J27">
        <v>3865037052</v>
      </c>
      <c r="K27" s="14">
        <v>45762</v>
      </c>
      <c r="L27" t="s">
        <v>113</v>
      </c>
    </row>
    <row r="28" spans="1:12" x14ac:dyDescent="0.2">
      <c r="A28">
        <v>27</v>
      </c>
      <c r="B28" t="s">
        <v>114</v>
      </c>
      <c r="C28" t="s">
        <v>29</v>
      </c>
      <c r="D28" t="s">
        <v>115</v>
      </c>
      <c r="E28" t="s">
        <v>116</v>
      </c>
      <c r="F28">
        <v>2.5</v>
      </c>
      <c r="G28">
        <v>0</v>
      </c>
      <c r="I28">
        <v>8</v>
      </c>
      <c r="J28"/>
      <c r="K28" s="14">
        <v>45741</v>
      </c>
      <c r="L28" t="s">
        <v>117</v>
      </c>
    </row>
    <row r="29" spans="1:12" x14ac:dyDescent="0.2">
      <c r="A29">
        <v>28</v>
      </c>
      <c r="B29" t="s">
        <v>118</v>
      </c>
      <c r="C29" t="s">
        <v>29</v>
      </c>
      <c r="D29" t="s">
        <v>119</v>
      </c>
      <c r="E29" t="s">
        <v>120</v>
      </c>
      <c r="F29">
        <v>0.95</v>
      </c>
      <c r="I29">
        <v>6</v>
      </c>
      <c r="J29">
        <v>584871185313</v>
      </c>
      <c r="K29" s="14">
        <v>45747</v>
      </c>
      <c r="L29" t="s">
        <v>121</v>
      </c>
    </row>
    <row r="30" spans="1:12" x14ac:dyDescent="0.2">
      <c r="A30">
        <v>29</v>
      </c>
      <c r="B30" t="s">
        <v>122</v>
      </c>
      <c r="C30" t="s">
        <v>29</v>
      </c>
      <c r="D30" t="s">
        <v>123</v>
      </c>
      <c r="E30" t="s">
        <v>124</v>
      </c>
      <c r="F30">
        <v>0.6</v>
      </c>
      <c r="I30">
        <v>6</v>
      </c>
      <c r="J30">
        <v>399131253145</v>
      </c>
      <c r="K30" s="14">
        <v>45747</v>
      </c>
      <c r="L30" t="s">
        <v>125</v>
      </c>
    </row>
    <row r="31" spans="1:12" x14ac:dyDescent="0.2">
      <c r="A31">
        <v>30</v>
      </c>
      <c r="B31" t="s">
        <v>126</v>
      </c>
      <c r="C31" t="s">
        <v>13</v>
      </c>
      <c r="D31" t="s">
        <v>127</v>
      </c>
      <c r="E31" t="s">
        <v>128</v>
      </c>
      <c r="F31">
        <v>0.2</v>
      </c>
      <c r="G31">
        <v>0</v>
      </c>
      <c r="I31">
        <v>6</v>
      </c>
      <c r="J31"/>
      <c r="K31" s="14">
        <v>45747</v>
      </c>
      <c r="L31" t="s">
        <v>129</v>
      </c>
    </row>
    <row r="32" spans="1:12" x14ac:dyDescent="0.2">
      <c r="A32">
        <v>31</v>
      </c>
      <c r="B32" t="s">
        <v>130</v>
      </c>
      <c r="C32" t="s">
        <v>29</v>
      </c>
      <c r="D32" t="s">
        <v>57</v>
      </c>
      <c r="E32" t="s">
        <v>131</v>
      </c>
      <c r="F32">
        <v>1</v>
      </c>
      <c r="G32">
        <v>0</v>
      </c>
      <c r="I32">
        <v>8</v>
      </c>
      <c r="J32"/>
      <c r="K32" s="14">
        <v>45744</v>
      </c>
      <c r="L32" t="s">
        <v>132</v>
      </c>
    </row>
    <row r="33" spans="1:12" x14ac:dyDescent="0.2">
      <c r="A33">
        <v>32</v>
      </c>
      <c r="B33" t="s">
        <v>133</v>
      </c>
      <c r="C33" t="s">
        <v>29</v>
      </c>
      <c r="D33" t="s">
        <v>134</v>
      </c>
      <c r="E33" t="s">
        <v>135</v>
      </c>
      <c r="F33">
        <v>0.2</v>
      </c>
      <c r="I33">
        <v>6</v>
      </c>
      <c r="J33">
        <v>159120330490</v>
      </c>
      <c r="K33" s="14">
        <v>45747</v>
      </c>
      <c r="L33" t="s">
        <v>136</v>
      </c>
    </row>
    <row r="34" spans="1:12" x14ac:dyDescent="0.2">
      <c r="A34">
        <v>33</v>
      </c>
      <c r="B34" t="s">
        <v>137</v>
      </c>
      <c r="C34" t="s">
        <v>18</v>
      </c>
      <c r="D34" t="s">
        <v>138</v>
      </c>
      <c r="F34">
        <v>0.35</v>
      </c>
      <c r="I34">
        <v>6</v>
      </c>
      <c r="J34">
        <v>0</v>
      </c>
      <c r="K34" s="14">
        <v>45358</v>
      </c>
      <c r="L34" t="s">
        <v>139</v>
      </c>
    </row>
    <row r="35" spans="1:12" x14ac:dyDescent="0.2">
      <c r="A35">
        <v>34</v>
      </c>
      <c r="B35" t="s">
        <v>140</v>
      </c>
      <c r="C35" t="s">
        <v>29</v>
      </c>
      <c r="D35" t="s">
        <v>141</v>
      </c>
      <c r="E35" t="s">
        <v>142</v>
      </c>
      <c r="F35">
        <v>1.25</v>
      </c>
      <c r="I35">
        <v>6</v>
      </c>
      <c r="J35">
        <v>2128783447</v>
      </c>
      <c r="K35" s="14">
        <v>45747</v>
      </c>
      <c r="L35" t="s">
        <v>143</v>
      </c>
    </row>
    <row r="36" spans="1:12" x14ac:dyDescent="0.2">
      <c r="A36">
        <v>35</v>
      </c>
      <c r="B36" t="s">
        <v>144</v>
      </c>
      <c r="C36" t="s">
        <v>29</v>
      </c>
      <c r="D36" t="s">
        <v>145</v>
      </c>
      <c r="F36">
        <v>1.95</v>
      </c>
      <c r="G36">
        <v>0</v>
      </c>
      <c r="I36">
        <v>6</v>
      </c>
      <c r="J36">
        <v>35428103</v>
      </c>
      <c r="K36" s="14">
        <v>45678</v>
      </c>
      <c r="L36" t="s">
        <v>146</v>
      </c>
    </row>
    <row r="37" spans="1:12" x14ac:dyDescent="0.2">
      <c r="A37">
        <v>36</v>
      </c>
      <c r="B37" t="s">
        <v>147</v>
      </c>
      <c r="C37" t="s">
        <v>18</v>
      </c>
      <c r="D37" t="s">
        <v>148</v>
      </c>
      <c r="E37" t="s">
        <v>149</v>
      </c>
      <c r="F37">
        <v>0.75</v>
      </c>
      <c r="G37">
        <v>0</v>
      </c>
      <c r="I37">
        <v>8</v>
      </c>
      <c r="J37">
        <v>168000000</v>
      </c>
      <c r="K37" s="14">
        <v>45747</v>
      </c>
      <c r="L37" t="s">
        <v>150</v>
      </c>
    </row>
    <row r="38" spans="1:12" x14ac:dyDescent="0.2">
      <c r="A38">
        <v>37</v>
      </c>
      <c r="B38" t="s">
        <v>151</v>
      </c>
      <c r="C38" t="s">
        <v>13</v>
      </c>
      <c r="D38" t="s">
        <v>96</v>
      </c>
      <c r="E38" t="s">
        <v>152</v>
      </c>
      <c r="F38">
        <v>0.3</v>
      </c>
      <c r="G38">
        <v>0</v>
      </c>
      <c r="I38">
        <v>8</v>
      </c>
      <c r="J38"/>
      <c r="K38" s="14">
        <v>45744</v>
      </c>
      <c r="L38" t="s">
        <v>153</v>
      </c>
    </row>
    <row r="39" spans="1:12" x14ac:dyDescent="0.2">
      <c r="A39">
        <v>38</v>
      </c>
      <c r="B39" t="s">
        <v>154</v>
      </c>
      <c r="C39" t="s">
        <v>18</v>
      </c>
      <c r="D39" t="s">
        <v>115</v>
      </c>
      <c r="E39" t="s">
        <v>155</v>
      </c>
      <c r="F39">
        <v>0.35</v>
      </c>
      <c r="G39">
        <v>0</v>
      </c>
      <c r="I39">
        <v>8</v>
      </c>
      <c r="J39"/>
      <c r="L39" t="s">
        <v>156</v>
      </c>
    </row>
    <row r="40" spans="1:12" x14ac:dyDescent="0.2">
      <c r="A40">
        <v>39</v>
      </c>
      <c r="B40" t="s">
        <v>157</v>
      </c>
      <c r="C40" t="s">
        <v>18</v>
      </c>
      <c r="D40" t="s">
        <v>158</v>
      </c>
      <c r="F40">
        <v>0.5</v>
      </c>
      <c r="I40">
        <v>6</v>
      </c>
      <c r="J40">
        <v>2972742497</v>
      </c>
      <c r="K40" s="14">
        <v>45717</v>
      </c>
      <c r="L40" t="s">
        <v>159</v>
      </c>
    </row>
    <row r="41" spans="1:12" x14ac:dyDescent="0.2">
      <c r="A41">
        <v>40</v>
      </c>
      <c r="B41" t="s">
        <v>160</v>
      </c>
      <c r="C41" t="s">
        <v>18</v>
      </c>
      <c r="D41" t="s">
        <v>161</v>
      </c>
      <c r="E41" t="s">
        <v>162</v>
      </c>
      <c r="F41">
        <v>1.75</v>
      </c>
      <c r="I41">
        <v>6</v>
      </c>
      <c r="J41">
        <v>3030000000</v>
      </c>
      <c r="K41" s="14">
        <v>45726</v>
      </c>
      <c r="L41" t="s">
        <v>163</v>
      </c>
    </row>
    <row r="42" spans="1:12" x14ac:dyDescent="0.2">
      <c r="A42">
        <v>41</v>
      </c>
      <c r="B42" t="s">
        <v>164</v>
      </c>
      <c r="C42" t="s">
        <v>18</v>
      </c>
      <c r="D42" t="s">
        <v>165</v>
      </c>
      <c r="E42" t="s">
        <v>166</v>
      </c>
      <c r="F42">
        <v>1</v>
      </c>
      <c r="G42">
        <v>0</v>
      </c>
      <c r="I42">
        <v>6</v>
      </c>
      <c r="J42">
        <v>13015546</v>
      </c>
      <c r="K42" s="14">
        <v>45688</v>
      </c>
      <c r="L42" t="s">
        <v>167</v>
      </c>
    </row>
    <row r="43" spans="1:12" x14ac:dyDescent="0.2">
      <c r="A43">
        <v>42</v>
      </c>
      <c r="B43" t="s">
        <v>168</v>
      </c>
      <c r="C43" t="s">
        <v>18</v>
      </c>
      <c r="D43" t="s">
        <v>169</v>
      </c>
      <c r="F43">
        <v>0.35</v>
      </c>
      <c r="G43">
        <v>0.25</v>
      </c>
      <c r="I43">
        <v>6</v>
      </c>
      <c r="J43">
        <v>11889173920</v>
      </c>
      <c r="K43" s="14">
        <v>45743</v>
      </c>
      <c r="L43" t="s">
        <v>170</v>
      </c>
    </row>
    <row r="44" spans="1:12" x14ac:dyDescent="0.2">
      <c r="A44">
        <v>43</v>
      </c>
      <c r="B44" t="s">
        <v>171</v>
      </c>
      <c r="C44" t="s">
        <v>13</v>
      </c>
      <c r="D44" t="s">
        <v>172</v>
      </c>
      <c r="E44" t="s">
        <v>173</v>
      </c>
      <c r="F44">
        <v>0.12</v>
      </c>
      <c r="I44">
        <v>8</v>
      </c>
      <c r="J44">
        <v>5428607645</v>
      </c>
      <c r="K44" s="14">
        <v>45747</v>
      </c>
      <c r="L44" t="s">
        <v>174</v>
      </c>
    </row>
    <row r="45" spans="1:12" x14ac:dyDescent="0.2">
      <c r="A45">
        <v>44</v>
      </c>
      <c r="B45" t="s">
        <v>175</v>
      </c>
      <c r="C45" t="s">
        <v>29</v>
      </c>
      <c r="D45" t="s">
        <v>176</v>
      </c>
      <c r="E45" t="s">
        <v>177</v>
      </c>
      <c r="F45">
        <v>1</v>
      </c>
      <c r="J45"/>
      <c r="K45" s="14">
        <v>45688</v>
      </c>
      <c r="L45" t="s">
        <v>178</v>
      </c>
    </row>
  </sheetData>
  <autoFilter ref="A1:L1" xr:uid="{00000000-0001-0000-0000-000000000000}">
    <sortState xmlns:xlrd2="http://schemas.microsoft.com/office/spreadsheetml/2017/richdata2" ref="A2:L36">
      <sortCondition ref="A1:A3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EDIT_COSTS</vt:lpstr>
      <vt:lpstr>EXPORT_RETRAITED</vt:lpstr>
      <vt:lpstr>IMPORT_COSTS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ZENOU-POEHR Raphaël</cp:lastModifiedBy>
  <dcterms:created xsi:type="dcterms:W3CDTF">2025-05-04T15:21:06Z</dcterms:created>
  <dcterms:modified xsi:type="dcterms:W3CDTF">2025-05-14T20:30:04Z</dcterms:modified>
</cp:coreProperties>
</file>