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pe\Desktop\Projet elec puissance\PCB\"/>
    </mc:Choice>
  </mc:AlternateContent>
  <xr:revisionPtr revIDLastSave="0" documentId="13_ncr:1_{1780C6F1-DD00-47F2-AEC2-3C74BFF6F2EB}" xr6:coauthVersionLast="47" xr6:coauthVersionMax="47" xr10:uidLastSave="{00000000-0000-0000-0000-000000000000}"/>
  <bookViews>
    <workbookView xWindow="-120" yWindow="-120" windowWidth="29040" windowHeight="15720" xr2:uid="{B6528EBF-FB90-4D1F-B85B-91EFE2F4648C}"/>
  </bookViews>
  <sheets>
    <sheet name="Table010 (Page 3)" sheetId="2" r:id="rId1"/>
    <sheet name="Feuil1" sheetId="1" r:id="rId2"/>
  </sheets>
  <definedNames>
    <definedName name="DonnéesExternes_1" localSheetId="0" hidden="1">'Table010 (Page 3)'!$A$2:$N$16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P4" i="2"/>
  <c r="Q4" i="2" s="1"/>
  <c r="R4" i="2" s="1"/>
  <c r="P5" i="2"/>
  <c r="Q5" i="2" s="1"/>
  <c r="R5" i="2" s="1"/>
  <c r="P6" i="2"/>
  <c r="Q6" i="2" s="1"/>
  <c r="R6" i="2" s="1"/>
  <c r="P7" i="2"/>
  <c r="Q7" i="2"/>
  <c r="R7" i="2"/>
  <c r="U7" i="2" s="1"/>
  <c r="P8" i="2"/>
  <c r="Q8" i="2" s="1"/>
  <c r="P9" i="2"/>
  <c r="Q9" i="2" s="1"/>
  <c r="R9" i="2" s="1"/>
  <c r="P10" i="2"/>
  <c r="Q10" i="2" s="1"/>
  <c r="R10" i="2" s="1"/>
  <c r="P11" i="2"/>
  <c r="Q11" i="2"/>
  <c r="R11" i="2" s="1"/>
  <c r="P12" i="2"/>
  <c r="Q12" i="2" s="1"/>
  <c r="R12" i="2" s="1"/>
  <c r="P13" i="2"/>
  <c r="Q13" i="2"/>
  <c r="R13" i="2" s="1"/>
  <c r="P14" i="2"/>
  <c r="Q14" i="2" s="1"/>
  <c r="R14" i="2" s="1"/>
  <c r="P15" i="2"/>
  <c r="Q15" i="2" s="1"/>
  <c r="R15" i="2" s="1"/>
  <c r="P16" i="2"/>
  <c r="Q16" i="2"/>
  <c r="R16" i="2" s="1"/>
  <c r="U9" i="2" l="1"/>
  <c r="T5" i="2"/>
  <c r="T11" i="2"/>
  <c r="U11" i="2"/>
  <c r="S13" i="2"/>
  <c r="V13" i="2" s="1"/>
  <c r="U13" i="2"/>
  <c r="S8" i="2"/>
  <c r="V8" i="2" s="1"/>
  <c r="T8" i="2"/>
  <c r="U8" i="2"/>
  <c r="S6" i="2"/>
  <c r="V6" i="2" s="1"/>
  <c r="T6" i="2"/>
  <c r="U6" i="2"/>
  <c r="S15" i="2"/>
  <c r="V15" i="2" s="1"/>
  <c r="T15" i="2"/>
  <c r="U15" i="2"/>
  <c r="S12" i="2"/>
  <c r="V12" i="2" s="1"/>
  <c r="T12" i="2"/>
  <c r="U12" i="2"/>
  <c r="S16" i="2"/>
  <c r="V16" i="2" s="1"/>
  <c r="T16" i="2"/>
  <c r="U16" i="2"/>
  <c r="S14" i="2"/>
  <c r="V14" i="2" s="1"/>
  <c r="T14" i="2"/>
  <c r="U14" i="2"/>
  <c r="T10" i="2"/>
  <c r="S10" i="2"/>
  <c r="V10" i="2" s="1"/>
  <c r="U10" i="2"/>
  <c r="S4" i="2"/>
  <c r="V4" i="2" s="1"/>
  <c r="T4" i="2"/>
  <c r="U4" i="2"/>
  <c r="U5" i="2"/>
  <c r="T9" i="2"/>
  <c r="S9" i="2"/>
  <c r="V9" i="2" s="1"/>
  <c r="S5" i="2"/>
  <c r="V5" i="2" s="1"/>
  <c r="T13" i="2"/>
  <c r="S7" i="2"/>
  <c r="V7" i="2" s="1"/>
  <c r="T7" i="2"/>
  <c r="S11" i="2"/>
  <c r="V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FCB07-C2FD-4DA2-A693-E5C2450F673D}" keepAlive="1" name="Requête - Table010 (Page 3)" description="Connexion à la requête « Table010 (Page 3) » dans le classeur." type="5" refreshedVersion="8" background="1" saveData="1">
    <dbPr connection="Provider=Microsoft.Mashup.OleDb.1;Data Source=$Workbook$;Location=&quot;Table010 (Page 3)&quot;;Extended Properties=&quot;&quot;" command="SELECT * FROM [Table010 (Page 3)]"/>
  </connection>
</connections>
</file>

<file path=xl/sharedStrings.xml><?xml version="1.0" encoding="utf-8"?>
<sst xmlns="http://schemas.openxmlformats.org/spreadsheetml/2006/main" count="125" uniqueCount="73">
  <si>
    <t>Colonne1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</si>
  <si>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</si>
  <si>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</si>
  <si>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</si>
  <si>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</si>
  <si>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</si>
  <si>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</si>
  <si>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</si>
  <si>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</si>
  <si>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</si>
  <si>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</si>
  <si>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</si>
  <si>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</si>
  <si>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</si>
  <si>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</si>
  <si>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BQ298xx Device Family (BQ2980xx with ZVCHG [0V Charging] Enabled, BQ2982xx with ZVCHG Disabled)</t>
  </si>
  <si>
    <t>PART
NUMBER</t>
  </si>
  <si>
    <t>OVP (V)</t>
  </si>
  <si>
    <t>OVP
DELAY
(s)</t>
  </si>
  <si>
    <t>UVP
(V)</t>
  </si>
  <si>
    <t>UVP
DELAY
(ms)</t>
  </si>
  <si>
    <t>OCC
(mV)</t>
  </si>
  <si>
    <t>OCC
DELAY
(ms)</t>
  </si>
  <si>
    <t>OCD
(mV)</t>
  </si>
  <si>
    <t>OCD
DELAY
(ms)</t>
  </si>
  <si>
    <t>SCD
(mV)</t>
  </si>
  <si>
    <t>SCD
DELAY (µs)</t>
  </si>
  <si>
    <t>OT (°C)</t>
  </si>
  <si>
    <t>CTR/
PTC Config</t>
  </si>
  <si>
    <t>UV_Shut</t>
  </si>
  <si>
    <t>BQ298000</t>
  </si>
  <si>
    <t>250 Fixed</t>
  </si>
  <si>
    <t>85</t>
  </si>
  <si>
    <t>CTR</t>
  </si>
  <si>
    <t>Enabled</t>
  </si>
  <si>
    <t>BQ298006</t>
  </si>
  <si>
    <t>75</t>
  </si>
  <si>
    <t>BQ298009</t>
  </si>
  <si>
    <t>Disable</t>
  </si>
  <si>
    <t>BQ298010</t>
  </si>
  <si>
    <t>BQ298012</t>
  </si>
  <si>
    <t>BQ298015</t>
  </si>
  <si>
    <t>BQ298018</t>
  </si>
  <si>
    <t>BQ298019</t>
  </si>
  <si>
    <t>BQ298023</t>
  </si>
  <si>
    <t>BQ298215</t>
  </si>
  <si>
    <t>BQ298216</t>
  </si>
  <si>
    <t>Disabled</t>
  </si>
  <si>
    <t>BQ298217</t>
  </si>
  <si>
    <t>BQ298218</t>
  </si>
  <si>
    <t>PTC 5MΩ
Pullup
Enabled</t>
  </si>
  <si>
    <t>Column15</t>
  </si>
  <si>
    <t>Column16</t>
  </si>
  <si>
    <t>Column17</t>
  </si>
  <si>
    <t>Column18</t>
  </si>
  <si>
    <t>Discharge Overcurrent (A)</t>
  </si>
  <si>
    <t>Rsns (mOhm)</t>
  </si>
  <si>
    <t>Rsns (Ohm)</t>
  </si>
  <si>
    <t>Column19</t>
  </si>
  <si>
    <t>Short Circuit Overcurrent (A)</t>
  </si>
  <si>
    <t>Column20</t>
  </si>
  <si>
    <t>Column21</t>
  </si>
  <si>
    <t>Rsns (mOhm) Normalisé</t>
  </si>
  <si>
    <t>Charge overcurrent (A)</t>
  </si>
  <si>
    <t>Column22</t>
  </si>
  <si>
    <t>Shunt loss (mW)</t>
  </si>
  <si>
    <t>Nop discharge current et short circuit current trop grand</t>
  </si>
  <si>
    <t>Nop discharge current trop bas</t>
  </si>
  <si>
    <t>Pas mal mais shunt loss plus grande que les autres</t>
  </si>
  <si>
    <t>Bien mais OVP + grand que BQ298X15</t>
  </si>
  <si>
    <t>Bien</t>
  </si>
  <si>
    <t>Bien + car fonction zero volt charging</t>
  </si>
  <si>
    <t>AVEC RESISTANCE NORMALISÉES (ARRONDIES)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</si>
</sst>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3" borderId="0" xfId="0" applyFill="1"/>
  </cellXfs>
  <cellStyles count="1">
    <cellStyle name="Normal" xfId="0" builtinId="0"/>
  </cellStyles>
  <dxfs count="22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18798A4-208F-4BC5-80F4-FE6786A13E1A}" autoFormatId="16" applyNumberFormats="0" applyBorderFormats="0" applyFontFormats="0" applyPatternFormats="0" applyAlignmentFormats="0" applyWidthHeightFormats="0">
  <queryTableRefresh nextId="23" unboundColumnsRight="8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7A47AA-BE9E-47B4-8FBF-B1858A832D22}" name="Table010__Page_3" displayName="Table010__Page_3" ref="A2:V16" tableType="queryTable" totalsRowShown="0">
  <autoFilter ref="A2:V16" xr:uid="{4C7A47AA-BE9E-47B4-8FBF-B1858A832D22}"/>
  <tableColumns count="22">
    <tableColumn id="1" xr3:uid="{8205CEDB-10B6-4A4B-B569-B362B62EC754}" uniqueName="1" name="Column1" queryTableFieldId="1" dataDxfId="21"/>
    <tableColumn id="2" xr3:uid="{36875428-3989-4DAE-BED8-29D83EF6D48D}" uniqueName="2" name="Column2" queryTableFieldId="2" dataDxfId="20"/>
    <tableColumn id="3" xr3:uid="{9D92F495-07D0-457D-8BAC-8DB6812316AB}" uniqueName="3" name="Column3" queryTableFieldId="3" dataDxfId="19"/>
    <tableColumn id="4" xr3:uid="{3D7BD120-744F-4BA5-A271-DF44F026E3C8}" uniqueName="4" name="Column4" queryTableFieldId="4" dataDxfId="18"/>
    <tableColumn id="5" xr3:uid="{E5BEED07-23C4-4671-BA06-20FDB5B03930}" uniqueName="5" name="Column5" queryTableFieldId="5" dataDxfId="17"/>
    <tableColumn id="6" xr3:uid="{29E6BBD2-60EA-4293-9310-E07B65268857}" uniqueName="6" name="Column6" queryTableFieldId="6" dataDxfId="16"/>
    <tableColumn id="7" xr3:uid="{A0203290-343D-40C5-B199-4E5A22D4D560}" uniqueName="7" name="Column7" queryTableFieldId="7" dataDxfId="15"/>
    <tableColumn id="8" xr3:uid="{8F16ED7E-0A79-4F21-BD37-5A06FDB4ED70}" uniqueName="8" name="Column8" queryTableFieldId="8" dataDxfId="14"/>
    <tableColumn id="9" xr3:uid="{4BCCF3A0-2BED-4471-A5E7-69C1E9ED152D}" uniqueName="9" name="Column9" queryTableFieldId="9" dataDxfId="13"/>
    <tableColumn id="10" xr3:uid="{8BCB15DE-F1D8-4DF7-B41F-55E70A15A586}" uniqueName="10" name="Column10" queryTableFieldId="10" dataDxfId="12"/>
    <tableColumn id="11" xr3:uid="{AD97BF4C-5864-4F93-BE44-A253D3822B2A}" uniqueName="11" name="Column11" queryTableFieldId="11" dataDxfId="11"/>
    <tableColumn id="12" xr3:uid="{05FC96A1-F303-445A-A35F-830C5673B3C9}" uniqueName="12" name="Column12" queryTableFieldId="12" dataDxfId="10"/>
    <tableColumn id="13" xr3:uid="{BAEA180C-FACF-4EC2-8819-50E72D0A14D0}" uniqueName="13" name="Column13" queryTableFieldId="13" dataDxfId="9"/>
    <tableColumn id="14" xr3:uid="{127071D8-4414-4C84-B3E7-B4BC55F264D6}" uniqueName="14" name="Column14" queryTableFieldId="14" dataDxfId="8"/>
    <tableColumn id="15" xr3:uid="{EB47B8EC-F885-4E19-B6A5-5A7E4B957E51}" uniqueName="15" name="Column15" queryTableFieldId="15" dataDxfId="7"/>
    <tableColumn id="16" xr3:uid="{DD0B71E0-9DDE-4795-B116-E37E64EE15F3}" uniqueName="16" name="Column16" queryTableFieldId="16" dataDxfId="6"/>
    <tableColumn id="17" xr3:uid="{49553C40-5994-4F75-A313-B690EAD1D4BB}" uniqueName="17" name="Column17" queryTableFieldId="17" dataDxfId="5"/>
    <tableColumn id="18" xr3:uid="{572657A6-A73A-4FFA-A1CD-B6F2EC85728D}" uniqueName="18" name="Column18" queryTableFieldId="18" dataDxfId="4">
      <calculatedColumnFormula>Table010__Page_3[[#This Row],[Column9]]/Table010__Page_3[[#This Row],[Column17]]</calculatedColumnFormula>
    </tableColumn>
    <tableColumn id="19" xr3:uid="{FF780763-3C87-48CA-B9A8-8D3923A91108}" uniqueName="19" name="Column19" queryTableFieldId="19" dataDxfId="3"/>
    <tableColumn id="20" xr3:uid="{8F5C66CB-3DC3-4630-9050-1F12554596AE}" uniqueName="20" name="Column20" queryTableFieldId="20" dataDxfId="2">
      <calculatedColumnFormula>Table010__Page_3[[#This Row],[Column10]]/Table010__Page_3[[#This Row],[Column15]]</calculatedColumnFormula>
    </tableColumn>
    <tableColumn id="21" xr3:uid="{C9880A48-19AA-473C-AB9E-4680EA1835B7}" uniqueName="21" name="Column21" queryTableFieldId="21" dataDxfId="1"/>
    <tableColumn id="22" xr3:uid="{569780C8-7CE3-47FC-8D74-2A0953A1E840}" uniqueName="22" name="Column22" queryTableFieldId="2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63952-5199-4821-B130-1A00943A1AEC}" name="Tableau1" displayName="Tableau1" ref="A1:A2" insertRow="1" totalsRowShown="0">
  <autoFilter ref="A1:A2" xr:uid="{31563952-5199-4821-B130-1A00943A1AEC}"/>
  <tableColumns count="1">
    <tableColumn id="1" xr3:uid="{B12E1DE8-827A-4019-8035-84F43CBC2FE2}" name="Colonn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4A14-141E-41A8-A86F-F44741A3923B}">
  <dimension ref="A1:AD20"/>
  <sheetViews>
    <sheetView tabSelected="1" topLeftCell="K1" workbookViewId="0">
      <selection activeCell="R17" sqref="R17:V20"/>
    </sheetView>
  </sheetViews>
  <sheetFormatPr baseColWidth="10" defaultRowHeight="15" x14ac:dyDescent="0.25"/>
  <cols>
    <col min="1" max="1" width="14.42578125" bestFit="1" customWidth="1"/>
    <col min="2" max="2" width="11.5703125" customWidth="1"/>
    <col min="3" max="3" width="17.140625" bestFit="1" customWidth="1"/>
    <col min="4" max="4" width="11.140625" bestFit="1" customWidth="1"/>
    <col min="5" max="5" width="16.5703125" bestFit="1" customWidth="1"/>
    <col min="6" max="6" width="11.140625" bestFit="1" customWidth="1"/>
    <col min="7" max="7" width="16.5703125" bestFit="1" customWidth="1"/>
    <col min="8" max="8" width="11.140625" bestFit="1" customWidth="1"/>
    <col min="9" max="9" width="16.7109375" bestFit="1" customWidth="1"/>
    <col min="10" max="10" width="12.5703125" customWidth="1"/>
    <col min="11" max="11" width="13.5703125" bestFit="1" customWidth="1"/>
    <col min="12" max="12" width="12.140625" bestFit="1" customWidth="1"/>
    <col min="13" max="13" width="26.28515625" customWidth="1"/>
    <col min="14" max="14" width="17.7109375" bestFit="1" customWidth="1"/>
    <col min="15" max="15" width="23.5703125" customWidth="1"/>
    <col min="16" max="16" width="15.5703125" customWidth="1"/>
    <col min="17" max="17" width="14.7109375" customWidth="1"/>
    <col min="18" max="18" width="24.7109375" customWidth="1"/>
    <col min="19" max="19" width="26.7109375" customWidth="1"/>
    <col min="20" max="20" width="25.140625" customWidth="1"/>
    <col min="21" max="21" width="30.5703125" customWidth="1"/>
    <col min="22" max="22" width="18.7109375" customWidth="1"/>
  </cols>
  <sheetData>
    <row r="1" spans="1:30" x14ac:dyDescent="0.25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R1" s="6" t="s">
        <v>72</v>
      </c>
      <c r="S1" s="6"/>
      <c r="T1" s="6"/>
      <c r="U1" s="6"/>
      <c r="V1" s="6"/>
    </row>
    <row r="2" spans="1:3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51</v>
      </c>
      <c r="P2" t="s">
        <v>52</v>
      </c>
      <c r="Q2" t="s">
        <v>53</v>
      </c>
      <c r="R2" t="s">
        <v>54</v>
      </c>
      <c r="S2" t="s">
        <v>58</v>
      </c>
      <c r="T2" t="s">
        <v>60</v>
      </c>
      <c r="U2" t="s">
        <v>61</v>
      </c>
      <c r="V2" t="s">
        <v>64</v>
      </c>
    </row>
    <row r="3" spans="1:30" x14ac:dyDescent="0.2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63</v>
      </c>
      <c r="P3" s="1" t="s">
        <v>57</v>
      </c>
      <c r="Q3" s="1" t="s">
        <v>56</v>
      </c>
      <c r="R3" s="2" t="s">
        <v>62</v>
      </c>
      <c r="S3" s="1" t="s">
        <v>63</v>
      </c>
      <c r="T3" s="2" t="s">
        <v>55</v>
      </c>
      <c r="U3" s="2" t="s">
        <v>59</v>
      </c>
      <c r="V3" s="2" t="s">
        <v>65</v>
      </c>
      <c r="W3" s="8"/>
      <c r="X3" s="8"/>
      <c r="Y3" s="8"/>
      <c r="Z3" s="8"/>
      <c r="AA3" s="8"/>
      <c r="AB3" s="8"/>
      <c r="AC3" s="8"/>
      <c r="AD3" s="8"/>
    </row>
    <row r="4" spans="1:30" x14ac:dyDescent="0.25">
      <c r="A4" s="2" t="s">
        <v>30</v>
      </c>
      <c r="B4" s="3">
        <v>4.4749999999999996</v>
      </c>
      <c r="C4" s="3">
        <v>1.25</v>
      </c>
      <c r="D4" s="3">
        <v>2.6</v>
      </c>
      <c r="E4" s="3">
        <v>144</v>
      </c>
      <c r="F4" s="3">
        <v>-8</v>
      </c>
      <c r="G4" s="3">
        <v>8</v>
      </c>
      <c r="H4" s="3">
        <v>8</v>
      </c>
      <c r="I4" s="3">
        <v>8</v>
      </c>
      <c r="J4" s="3">
        <v>20</v>
      </c>
      <c r="K4" s="2" t="s">
        <v>31</v>
      </c>
      <c r="L4" s="2" t="s">
        <v>32</v>
      </c>
      <c r="M4" s="2" t="s">
        <v>33</v>
      </c>
      <c r="N4" s="2" t="s">
        <v>34</v>
      </c>
      <c r="O4" s="3">
        <v>2.2000000000000002</v>
      </c>
      <c r="P4" s="2">
        <f>(Table010__Page_3[[#This Row],[Column6]]/1000)/(-Table010__Page_3[[#This Row],[Column15]])</f>
        <v>3.6363636363636364E-3</v>
      </c>
      <c r="Q4" s="2">
        <f>Table010__Page_3[[#This Row],[Column16]]*1000</f>
        <v>3.6363636363636362</v>
      </c>
      <c r="R4" s="2">
        <f>ROUND(Q4, 1)</f>
        <v>3.6</v>
      </c>
      <c r="S4" s="2">
        <f>Table010__Page_3[[#This Row],[Column6]]/-Table010__Page_3[[#This Row],[Column18]]</f>
        <v>2.2222222222222223</v>
      </c>
      <c r="T4" s="2">
        <f>Table010__Page_3[[#This Row],[Column8]]/Table010__Page_3[[#This Row],[Column18]]</f>
        <v>2.2222222222222223</v>
      </c>
      <c r="U4" s="2">
        <f>Table010__Page_3[[#This Row],[Column10]]/Table010__Page_3[[#This Row],[Column18]]</f>
        <v>5.5555555555555554</v>
      </c>
      <c r="V4" s="2">
        <f>Table010__Page_3[[#This Row],[Column18]]*Table010__Page_3[[#This Row],[Column19]]*Table010__Page_3[[#This Row],[Column19]]</f>
        <v>17.777777777777779</v>
      </c>
      <c r="W4" s="9" t="s">
        <v>69</v>
      </c>
      <c r="X4" s="9"/>
      <c r="Y4" s="9"/>
      <c r="Z4" s="9"/>
      <c r="AA4" s="9"/>
      <c r="AB4" s="9"/>
      <c r="AC4" s="9"/>
      <c r="AD4" s="9"/>
    </row>
    <row r="5" spans="1:30" x14ac:dyDescent="0.25">
      <c r="A5" s="2" t="s">
        <v>35</v>
      </c>
      <c r="B5" s="3">
        <v>4.4749999999999996</v>
      </c>
      <c r="C5" s="3">
        <v>1</v>
      </c>
      <c r="D5" s="3">
        <v>2.5</v>
      </c>
      <c r="E5" s="3">
        <v>20</v>
      </c>
      <c r="F5" s="3">
        <v>-12</v>
      </c>
      <c r="G5" s="3">
        <v>16</v>
      </c>
      <c r="H5" s="3">
        <v>14</v>
      </c>
      <c r="I5" s="3">
        <v>16</v>
      </c>
      <c r="J5" s="3">
        <v>40</v>
      </c>
      <c r="K5" s="2" t="s">
        <v>31</v>
      </c>
      <c r="L5" s="2" t="s">
        <v>36</v>
      </c>
      <c r="M5" s="2" t="s">
        <v>33</v>
      </c>
      <c r="N5" s="2" t="s">
        <v>34</v>
      </c>
      <c r="O5" s="3">
        <v>2.2000000000000002</v>
      </c>
      <c r="P5" s="2">
        <f>(Table010__Page_3[[#This Row],[Column6]]/1000)/(-Table010__Page_3[[#This Row],[Column15]])</f>
        <v>5.4545454545454541E-3</v>
      </c>
      <c r="Q5" s="2">
        <f>Table010__Page_3[[#This Row],[Column16]]*1000</f>
        <v>5.4545454545454541</v>
      </c>
      <c r="R5" s="2">
        <f t="shared" ref="R5:R16" si="0">ROUND(Q5, 1)</f>
        <v>5.5</v>
      </c>
      <c r="S5" s="2">
        <f>Table010__Page_3[[#This Row],[Column6]]/-Table010__Page_3[[#This Row],[Column18]]</f>
        <v>2.1818181818181817</v>
      </c>
      <c r="T5" s="2">
        <f>Table010__Page_3[[#This Row],[Column8]]/Table010__Page_3[[#This Row],[Column18]]</f>
        <v>2.5454545454545454</v>
      </c>
      <c r="U5" s="2">
        <f>Table010__Page_3[[#This Row],[Column10]]/Table010__Page_3[[#This Row],[Column18]]</f>
        <v>7.2727272727272725</v>
      </c>
      <c r="V5" s="2">
        <f>Table010__Page_3[[#This Row],[Column18]]*Table010__Page_3[[#This Row],[Column19]]*Table010__Page_3[[#This Row],[Column19]]</f>
        <v>26.18181818181818</v>
      </c>
      <c r="W5" s="10" t="s">
        <v>68</v>
      </c>
      <c r="X5" s="10"/>
      <c r="Y5" s="10"/>
      <c r="Z5" s="10"/>
      <c r="AA5" s="10"/>
      <c r="AB5" s="10"/>
      <c r="AC5" s="10"/>
      <c r="AD5" s="10"/>
    </row>
    <row r="6" spans="1:30" x14ac:dyDescent="0.25">
      <c r="A6" s="2" t="s">
        <v>37</v>
      </c>
      <c r="B6" s="3">
        <v>4.5</v>
      </c>
      <c r="C6" s="3">
        <v>1</v>
      </c>
      <c r="D6" s="3">
        <v>2.9</v>
      </c>
      <c r="E6" s="3">
        <v>20</v>
      </c>
      <c r="F6" s="3">
        <v>-18</v>
      </c>
      <c r="G6" s="3">
        <v>8</v>
      </c>
      <c r="H6" s="3">
        <v>30</v>
      </c>
      <c r="I6" s="3">
        <v>16</v>
      </c>
      <c r="J6" s="3">
        <v>40</v>
      </c>
      <c r="K6" s="2" t="s">
        <v>31</v>
      </c>
      <c r="L6" s="2" t="s">
        <v>38</v>
      </c>
      <c r="M6" s="2" t="s">
        <v>33</v>
      </c>
      <c r="N6" s="2" t="s">
        <v>34</v>
      </c>
      <c r="O6" s="3">
        <v>2.2000000000000002</v>
      </c>
      <c r="P6" s="2">
        <f>(Table010__Page_3[[#This Row],[Column6]]/1000)/(-Table010__Page_3[[#This Row],[Column15]])</f>
        <v>8.1818181818181807E-3</v>
      </c>
      <c r="Q6" s="2">
        <f>Table010__Page_3[[#This Row],[Column16]]*1000</f>
        <v>8.1818181818181799</v>
      </c>
      <c r="R6" s="2">
        <f t="shared" si="0"/>
        <v>8.1999999999999993</v>
      </c>
      <c r="S6" s="2">
        <f>Table010__Page_3[[#This Row],[Column6]]/-Table010__Page_3[[#This Row],[Column18]]</f>
        <v>2.1951219512195124</v>
      </c>
      <c r="T6" s="2">
        <f>Table010__Page_3[[#This Row],[Column8]]/Table010__Page_3[[#This Row],[Column18]]</f>
        <v>3.6585365853658538</v>
      </c>
      <c r="U6" s="2">
        <f>Table010__Page_3[[#This Row],[Column10]]/Table010__Page_3[[#This Row],[Column18]]</f>
        <v>4.8780487804878057</v>
      </c>
      <c r="V6" s="2">
        <f>Table010__Page_3[[#This Row],[Column18]]*Table010__Page_3[[#This Row],[Column19]]*Table010__Page_3[[#This Row],[Column19]]</f>
        <v>39.512195121951223</v>
      </c>
      <c r="W6" s="4" t="s">
        <v>66</v>
      </c>
      <c r="X6" s="4"/>
      <c r="Y6" s="4"/>
      <c r="Z6" s="4"/>
      <c r="AA6" s="4"/>
      <c r="AB6" s="4"/>
      <c r="AC6" s="4"/>
      <c r="AD6" s="4"/>
    </row>
    <row r="7" spans="1:30" x14ac:dyDescent="0.25">
      <c r="A7" s="2" t="s">
        <v>39</v>
      </c>
      <c r="B7" s="3">
        <v>4.5</v>
      </c>
      <c r="C7" s="3">
        <v>1</v>
      </c>
      <c r="D7" s="3">
        <v>2.9</v>
      </c>
      <c r="E7" s="3">
        <v>20</v>
      </c>
      <c r="F7" s="3">
        <v>-10</v>
      </c>
      <c r="G7" s="3">
        <v>8</v>
      </c>
      <c r="H7" s="3">
        <v>20</v>
      </c>
      <c r="I7" s="3">
        <v>16</v>
      </c>
      <c r="J7" s="3">
        <v>30</v>
      </c>
      <c r="K7" s="2" t="s">
        <v>31</v>
      </c>
      <c r="L7" s="2" t="s">
        <v>38</v>
      </c>
      <c r="M7" s="2" t="s">
        <v>33</v>
      </c>
      <c r="N7" s="2" t="s">
        <v>34</v>
      </c>
      <c r="O7" s="3">
        <v>2.2000000000000002</v>
      </c>
      <c r="P7" s="2">
        <f>(Table010__Page_3[[#This Row],[Column6]]/1000)/(-Table010__Page_3[[#This Row],[Column15]])</f>
        <v>4.5454545454545452E-3</v>
      </c>
      <c r="Q7" s="2">
        <f>Table010__Page_3[[#This Row],[Column16]]*1000</f>
        <v>4.545454545454545</v>
      </c>
      <c r="R7" s="2">
        <f t="shared" si="0"/>
        <v>4.5</v>
      </c>
      <c r="S7" s="2">
        <f>Table010__Page_3[[#This Row],[Column6]]/-Table010__Page_3[[#This Row],[Column18]]</f>
        <v>2.2222222222222223</v>
      </c>
      <c r="T7" s="2">
        <f>Table010__Page_3[[#This Row],[Column8]]/Table010__Page_3[[#This Row],[Column18]]</f>
        <v>4.4444444444444446</v>
      </c>
      <c r="U7" s="2">
        <f>Table010__Page_3[[#This Row],[Column10]]/Table010__Page_3[[#This Row],[Column18]]</f>
        <v>6.666666666666667</v>
      </c>
      <c r="V7" s="2">
        <f>Table010__Page_3[[#This Row],[Column18]]*Table010__Page_3[[#This Row],[Column19]]*Table010__Page_3[[#This Row],[Column19]]</f>
        <v>22.222222222222221</v>
      </c>
      <c r="W7" s="4" t="s">
        <v>66</v>
      </c>
      <c r="X7" s="4"/>
      <c r="Y7" s="4"/>
      <c r="Z7" s="4"/>
      <c r="AA7" s="4"/>
      <c r="AB7" s="4"/>
      <c r="AC7" s="4"/>
      <c r="AD7" s="4"/>
    </row>
    <row r="8" spans="1:30" x14ac:dyDescent="0.25">
      <c r="A8" s="2" t="s">
        <v>40</v>
      </c>
      <c r="B8" s="3">
        <v>4.3</v>
      </c>
      <c r="C8" s="3">
        <v>1</v>
      </c>
      <c r="D8" s="3">
        <v>2.75</v>
      </c>
      <c r="E8" s="3">
        <v>144</v>
      </c>
      <c r="F8" s="3">
        <v>-4</v>
      </c>
      <c r="G8" s="3">
        <v>8</v>
      </c>
      <c r="H8" s="3">
        <v>14</v>
      </c>
      <c r="I8" s="3">
        <v>20</v>
      </c>
      <c r="J8" s="3">
        <v>30</v>
      </c>
      <c r="K8" s="2" t="s">
        <v>31</v>
      </c>
      <c r="L8" s="2" t="s">
        <v>38</v>
      </c>
      <c r="M8" s="2" t="s">
        <v>33</v>
      </c>
      <c r="N8" s="2" t="s">
        <v>34</v>
      </c>
      <c r="O8" s="3">
        <v>2.2000000000000002</v>
      </c>
      <c r="P8" s="2">
        <f>(Table010__Page_3[[#This Row],[Column6]]/1000)/(-Table010__Page_3[[#This Row],[Column15]])</f>
        <v>1.8181818181818182E-3</v>
      </c>
      <c r="Q8" s="2">
        <f>Table010__Page_3[[#This Row],[Column16]]*1000</f>
        <v>1.8181818181818181</v>
      </c>
      <c r="R8" s="2">
        <f t="shared" si="0"/>
        <v>1.8</v>
      </c>
      <c r="S8" s="2">
        <f>Table010__Page_3[[#This Row],[Column6]]/-Table010__Page_3[[#This Row],[Column18]]</f>
        <v>2.2222222222222223</v>
      </c>
      <c r="T8" s="2">
        <f>Table010__Page_3[[#This Row],[Column8]]/Table010__Page_3[[#This Row],[Column18]]</f>
        <v>7.7777777777777777</v>
      </c>
      <c r="U8" s="2">
        <f>Table010__Page_3[[#This Row],[Column10]]/Table010__Page_3[[#This Row],[Column18]]</f>
        <v>16.666666666666668</v>
      </c>
      <c r="V8" s="2">
        <f>Table010__Page_3[[#This Row],[Column18]]*Table010__Page_3[[#This Row],[Column19]]*Table010__Page_3[[#This Row],[Column19]]</f>
        <v>8.8888888888888893</v>
      </c>
      <c r="W8" s="4" t="s">
        <v>66</v>
      </c>
      <c r="X8" s="4"/>
      <c r="Y8" s="4"/>
      <c r="Z8" s="4"/>
      <c r="AA8" s="4"/>
      <c r="AB8" s="4"/>
      <c r="AC8" s="4"/>
      <c r="AD8" s="4"/>
    </row>
    <row r="9" spans="1:30" x14ac:dyDescent="0.25">
      <c r="A9" s="2" t="s">
        <v>41</v>
      </c>
      <c r="B9" s="3">
        <v>4.4400000000000004</v>
      </c>
      <c r="C9" s="3">
        <v>1.25</v>
      </c>
      <c r="D9" s="3">
        <v>2.8</v>
      </c>
      <c r="E9" s="3">
        <v>144</v>
      </c>
      <c r="F9" s="3">
        <v>-8</v>
      </c>
      <c r="G9" s="3">
        <v>8</v>
      </c>
      <c r="H9" s="3">
        <v>8</v>
      </c>
      <c r="I9" s="3">
        <v>8</v>
      </c>
      <c r="J9" s="3">
        <v>20</v>
      </c>
      <c r="K9" s="2" t="s">
        <v>31</v>
      </c>
      <c r="L9" s="2" t="s">
        <v>32</v>
      </c>
      <c r="M9" s="2" t="s">
        <v>33</v>
      </c>
      <c r="N9" s="2" t="s">
        <v>34</v>
      </c>
      <c r="O9" s="3">
        <v>2.2000000000000002</v>
      </c>
      <c r="P9" s="2">
        <f>(Table010__Page_3[[#This Row],[Column6]]/1000)/(-Table010__Page_3[[#This Row],[Column15]])</f>
        <v>3.6363636363636364E-3</v>
      </c>
      <c r="Q9" s="2">
        <f>Table010__Page_3[[#This Row],[Column16]]*1000</f>
        <v>3.6363636363636362</v>
      </c>
      <c r="R9" s="2">
        <f t="shared" si="0"/>
        <v>3.6</v>
      </c>
      <c r="S9" s="2">
        <f>Table010__Page_3[[#This Row],[Column6]]/-Table010__Page_3[[#This Row],[Column18]]</f>
        <v>2.2222222222222223</v>
      </c>
      <c r="T9" s="2">
        <f>Table010__Page_3[[#This Row],[Column8]]/Table010__Page_3[[#This Row],[Column18]]</f>
        <v>2.2222222222222223</v>
      </c>
      <c r="U9" s="2">
        <f>Table010__Page_3[[#This Row],[Column10]]/Table010__Page_3[[#This Row],[Column18]]</f>
        <v>5.5555555555555554</v>
      </c>
      <c r="V9" s="2">
        <f>Table010__Page_3[[#This Row],[Column18]]*Table010__Page_3[[#This Row],[Column19]]*Table010__Page_3[[#This Row],[Column19]]</f>
        <v>17.777777777777779</v>
      </c>
      <c r="W9" s="11" t="s">
        <v>71</v>
      </c>
      <c r="X9" s="11"/>
      <c r="Y9" s="11"/>
      <c r="Z9" s="11"/>
      <c r="AA9" s="11"/>
      <c r="AB9" s="11"/>
      <c r="AC9" s="11"/>
      <c r="AD9" s="11"/>
    </row>
    <row r="10" spans="1:30" x14ac:dyDescent="0.25">
      <c r="A10" s="2" t="s">
        <v>42</v>
      </c>
      <c r="B10" s="3">
        <v>4.4000000000000004</v>
      </c>
      <c r="C10" s="3">
        <v>1</v>
      </c>
      <c r="D10" s="3">
        <v>2.7</v>
      </c>
      <c r="E10" s="3">
        <v>144</v>
      </c>
      <c r="F10" s="3">
        <v>-8</v>
      </c>
      <c r="G10" s="3">
        <v>8</v>
      </c>
      <c r="H10" s="3">
        <v>20</v>
      </c>
      <c r="I10" s="3">
        <v>48</v>
      </c>
      <c r="J10" s="3">
        <v>60</v>
      </c>
      <c r="K10" s="2" t="s">
        <v>31</v>
      </c>
      <c r="L10" s="2" t="s">
        <v>32</v>
      </c>
      <c r="M10" s="2" t="s">
        <v>33</v>
      </c>
      <c r="N10" s="2" t="s">
        <v>34</v>
      </c>
      <c r="O10" s="3">
        <v>2.2000000000000002</v>
      </c>
      <c r="P10" s="2">
        <f>(Table010__Page_3[[#This Row],[Column6]]/1000)/(-Table010__Page_3[[#This Row],[Column15]])</f>
        <v>3.6363636363636364E-3</v>
      </c>
      <c r="Q10" s="2">
        <f>Table010__Page_3[[#This Row],[Column16]]*1000</f>
        <v>3.6363636363636362</v>
      </c>
      <c r="R10" s="2">
        <f t="shared" si="0"/>
        <v>3.6</v>
      </c>
      <c r="S10" s="2">
        <f>Table010__Page_3[[#This Row],[Column6]]/-Table010__Page_3[[#This Row],[Column18]]</f>
        <v>2.2222222222222223</v>
      </c>
      <c r="T10" s="2">
        <f>Table010__Page_3[[#This Row],[Column8]]/Table010__Page_3[[#This Row],[Column18]]</f>
        <v>5.5555555555555554</v>
      </c>
      <c r="U10" s="2">
        <f>Table010__Page_3[[#This Row],[Column10]]/Table010__Page_3[[#This Row],[Column18]]</f>
        <v>16.666666666666668</v>
      </c>
      <c r="V10" s="2">
        <f>Table010__Page_3[[#This Row],[Column18]]*Table010__Page_3[[#This Row],[Column19]]*Table010__Page_3[[#This Row],[Column19]]</f>
        <v>17.777777777777779</v>
      </c>
      <c r="W10" s="4" t="s">
        <v>66</v>
      </c>
      <c r="X10" s="4"/>
      <c r="Y10" s="4"/>
      <c r="Z10" s="4"/>
      <c r="AA10" s="4"/>
      <c r="AB10" s="4"/>
      <c r="AC10" s="4"/>
      <c r="AD10" s="4"/>
    </row>
    <row r="11" spans="1:30" x14ac:dyDescent="0.25">
      <c r="A11" s="2" t="s">
        <v>43</v>
      </c>
      <c r="B11" s="3">
        <v>4.4249999999999998</v>
      </c>
      <c r="C11" s="3">
        <v>1.25</v>
      </c>
      <c r="D11" s="3">
        <v>2.8</v>
      </c>
      <c r="E11" s="3">
        <v>144</v>
      </c>
      <c r="F11" s="3">
        <v>-30</v>
      </c>
      <c r="G11" s="3">
        <v>48</v>
      </c>
      <c r="H11" s="3">
        <v>8</v>
      </c>
      <c r="I11" s="3">
        <v>48</v>
      </c>
      <c r="J11" s="3">
        <v>40</v>
      </c>
      <c r="K11" s="2" t="s">
        <v>31</v>
      </c>
      <c r="L11" s="2" t="s">
        <v>32</v>
      </c>
      <c r="M11" s="2" t="s">
        <v>33</v>
      </c>
      <c r="N11" s="2" t="s">
        <v>34</v>
      </c>
      <c r="O11" s="3">
        <v>2.2000000000000002</v>
      </c>
      <c r="P11" s="2">
        <f>(Table010__Page_3[[#This Row],[Column6]]/1000)/(-Table010__Page_3[[#This Row],[Column15]])</f>
        <v>1.3636363636363634E-2</v>
      </c>
      <c r="Q11" s="2">
        <f>Table010__Page_3[[#This Row],[Column16]]*1000</f>
        <v>13.636363636363633</v>
      </c>
      <c r="R11" s="2">
        <f t="shared" si="0"/>
        <v>13.6</v>
      </c>
      <c r="S11" s="2">
        <f>Table010__Page_3[[#This Row],[Column6]]/-Table010__Page_3[[#This Row],[Column18]]</f>
        <v>2.2058823529411766</v>
      </c>
      <c r="T11" s="2">
        <f>Table010__Page_3[[#This Row],[Column8]]/Table010__Page_3[[#This Row],[Column18]]</f>
        <v>0.58823529411764708</v>
      </c>
      <c r="U11" s="2">
        <f>Table010__Page_3[[#This Row],[Column10]]/Table010__Page_3[[#This Row],[Column18]]</f>
        <v>2.9411764705882355</v>
      </c>
      <c r="V11" s="2">
        <f>Table010__Page_3[[#This Row],[Column18]]*Table010__Page_3[[#This Row],[Column19]]*Table010__Page_3[[#This Row],[Column19]]</f>
        <v>66.176470588235304</v>
      </c>
      <c r="W11" s="4" t="s">
        <v>67</v>
      </c>
      <c r="X11" s="4"/>
      <c r="Y11" s="4"/>
      <c r="Z11" s="4"/>
      <c r="AA11" s="4"/>
      <c r="AB11" s="4"/>
      <c r="AC11" s="4"/>
      <c r="AD11" s="4"/>
    </row>
    <row r="12" spans="1:30" x14ac:dyDescent="0.25">
      <c r="A12" s="2" t="s">
        <v>44</v>
      </c>
      <c r="B12" s="3">
        <v>4.5199999999999996</v>
      </c>
      <c r="C12" s="3">
        <v>1.25</v>
      </c>
      <c r="D12" s="3">
        <v>2.8</v>
      </c>
      <c r="E12" s="3">
        <v>144</v>
      </c>
      <c r="F12" s="3">
        <v>-12</v>
      </c>
      <c r="G12" s="3">
        <v>8</v>
      </c>
      <c r="H12" s="3">
        <v>12</v>
      </c>
      <c r="I12" s="3">
        <v>8</v>
      </c>
      <c r="J12" s="3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3">
        <v>2.2000000000000002</v>
      </c>
      <c r="P12" s="2">
        <f>(Table010__Page_3[[#This Row],[Column6]]/1000)/(-Table010__Page_3[[#This Row],[Column15]])</f>
        <v>5.4545454545454541E-3</v>
      </c>
      <c r="Q12" s="2">
        <f>Table010__Page_3[[#This Row],[Column16]]*1000</f>
        <v>5.4545454545454541</v>
      </c>
      <c r="R12" s="2">
        <f t="shared" si="0"/>
        <v>5.5</v>
      </c>
      <c r="S12" s="2">
        <f>Table010__Page_3[[#This Row],[Column6]]/-Table010__Page_3[[#This Row],[Column18]]</f>
        <v>2.1818181818181817</v>
      </c>
      <c r="T12" s="2">
        <f>Table010__Page_3[[#This Row],[Column8]]/Table010__Page_3[[#This Row],[Column18]]</f>
        <v>2.1818181818181817</v>
      </c>
      <c r="U12" s="2">
        <f>Table010__Page_3[[#This Row],[Column10]]/Table010__Page_3[[#This Row],[Column18]]</f>
        <v>5.4545454545454541</v>
      </c>
      <c r="V12" s="2">
        <f>Table010__Page_3[[#This Row],[Column18]]*Table010__Page_3[[#This Row],[Column19]]*Table010__Page_3[[#This Row],[Column19]]</f>
        <v>26.18181818181818</v>
      </c>
      <c r="W12" s="10" t="s">
        <v>68</v>
      </c>
      <c r="X12" s="10"/>
      <c r="Y12" s="10"/>
      <c r="Z12" s="10"/>
      <c r="AA12" s="10"/>
      <c r="AB12" s="10"/>
      <c r="AC12" s="10"/>
      <c r="AD12" s="10"/>
    </row>
    <row r="13" spans="1:30" x14ac:dyDescent="0.25">
      <c r="A13" s="2" t="s">
        <v>45</v>
      </c>
      <c r="B13" s="3">
        <v>4.4400000000000004</v>
      </c>
      <c r="C13" s="3">
        <v>1.25</v>
      </c>
      <c r="D13" s="3">
        <v>2.8</v>
      </c>
      <c r="E13" s="3">
        <v>144</v>
      </c>
      <c r="F13" s="3">
        <v>-8</v>
      </c>
      <c r="G13" s="3">
        <v>8</v>
      </c>
      <c r="H13" s="3">
        <v>8</v>
      </c>
      <c r="I13" s="3">
        <v>8</v>
      </c>
      <c r="J13" s="3">
        <v>20</v>
      </c>
      <c r="K13" s="2" t="s">
        <v>31</v>
      </c>
      <c r="L13" s="2" t="s">
        <v>32</v>
      </c>
      <c r="M13" s="2" t="s">
        <v>33</v>
      </c>
      <c r="N13" s="2" t="s">
        <v>34</v>
      </c>
      <c r="O13" s="3">
        <v>2.2000000000000002</v>
      </c>
      <c r="P13" s="2">
        <f>(Table010__Page_3[[#This Row],[Column6]]/1000)/(-Table010__Page_3[[#This Row],[Column15]])</f>
        <v>3.6363636363636364E-3</v>
      </c>
      <c r="Q13" s="2">
        <f>Table010__Page_3[[#This Row],[Column16]]*1000</f>
        <v>3.6363636363636362</v>
      </c>
      <c r="R13" s="2">
        <f t="shared" si="0"/>
        <v>3.6</v>
      </c>
      <c r="S13" s="2">
        <f>Table010__Page_3[[#This Row],[Column6]]/-Table010__Page_3[[#This Row],[Column18]]</f>
        <v>2.2222222222222223</v>
      </c>
      <c r="T13" s="2">
        <f>Table010__Page_3[[#This Row],[Column8]]/Table010__Page_3[[#This Row],[Column18]]</f>
        <v>2.2222222222222223</v>
      </c>
      <c r="U13" s="2">
        <f>Table010__Page_3[[#This Row],[Column10]]/Table010__Page_3[[#This Row],[Column18]]</f>
        <v>5.5555555555555554</v>
      </c>
      <c r="V13" s="2">
        <f>Table010__Page_3[[#This Row],[Column18]]*Table010__Page_3[[#This Row],[Column19]]*Table010__Page_3[[#This Row],[Column19]]</f>
        <v>17.777777777777779</v>
      </c>
      <c r="W13" s="12" t="s">
        <v>70</v>
      </c>
      <c r="X13" s="12"/>
      <c r="Y13" s="12"/>
      <c r="Z13" s="12"/>
      <c r="AA13" s="12"/>
      <c r="AB13" s="12"/>
      <c r="AC13" s="12"/>
      <c r="AD13" s="12"/>
    </row>
    <row r="14" spans="1:30" x14ac:dyDescent="0.25">
      <c r="A14" s="2" t="s">
        <v>46</v>
      </c>
      <c r="B14" s="3">
        <v>4.3</v>
      </c>
      <c r="C14" s="3">
        <v>1</v>
      </c>
      <c r="D14" s="3">
        <v>2.5</v>
      </c>
      <c r="E14" s="3">
        <v>144</v>
      </c>
      <c r="F14" s="3">
        <v>-4</v>
      </c>
      <c r="G14" s="3">
        <v>8</v>
      </c>
      <c r="H14" s="3">
        <v>14</v>
      </c>
      <c r="I14" s="3">
        <v>20</v>
      </c>
      <c r="J14" s="3">
        <v>30</v>
      </c>
      <c r="K14" s="2" t="s">
        <v>31</v>
      </c>
      <c r="L14" s="2" t="s">
        <v>47</v>
      </c>
      <c r="M14" s="2" t="s">
        <v>33</v>
      </c>
      <c r="N14" s="2" t="s">
        <v>34</v>
      </c>
      <c r="O14" s="3">
        <v>2.2000000000000002</v>
      </c>
      <c r="P14" s="2">
        <f>(Table010__Page_3[[#This Row],[Column6]]/1000)/(-Table010__Page_3[[#This Row],[Column15]])</f>
        <v>1.8181818181818182E-3</v>
      </c>
      <c r="Q14" s="2">
        <f>Table010__Page_3[[#This Row],[Column16]]*1000</f>
        <v>1.8181818181818181</v>
      </c>
      <c r="R14" s="2">
        <f t="shared" si="0"/>
        <v>1.8</v>
      </c>
      <c r="S14" s="2">
        <f>Table010__Page_3[[#This Row],[Column6]]/-Table010__Page_3[[#This Row],[Column18]]</f>
        <v>2.2222222222222223</v>
      </c>
      <c r="T14" s="2">
        <f>Table010__Page_3[[#This Row],[Column8]]/Table010__Page_3[[#This Row],[Column18]]</f>
        <v>7.7777777777777777</v>
      </c>
      <c r="U14" s="2">
        <f>Table010__Page_3[[#This Row],[Column10]]/Table010__Page_3[[#This Row],[Column18]]</f>
        <v>16.666666666666668</v>
      </c>
      <c r="V14" s="2">
        <f>Table010__Page_3[[#This Row],[Column18]]*Table010__Page_3[[#This Row],[Column19]]*Table010__Page_3[[#This Row],[Column19]]</f>
        <v>8.8888888888888893</v>
      </c>
      <c r="W14" s="4" t="s">
        <v>66</v>
      </c>
      <c r="X14" s="4"/>
      <c r="Y14" s="4"/>
      <c r="Z14" s="4"/>
      <c r="AA14" s="4"/>
      <c r="AB14" s="4"/>
      <c r="AC14" s="4"/>
      <c r="AD14" s="4"/>
    </row>
    <row r="15" spans="1:30" x14ac:dyDescent="0.25">
      <c r="A15" s="2" t="s">
        <v>48</v>
      </c>
      <c r="B15" s="3">
        <v>4.25</v>
      </c>
      <c r="C15" s="3">
        <v>1.25</v>
      </c>
      <c r="D15" s="3">
        <v>2.6</v>
      </c>
      <c r="E15" s="3">
        <v>125</v>
      </c>
      <c r="F15" s="3">
        <v>-36</v>
      </c>
      <c r="G15" s="3">
        <v>8</v>
      </c>
      <c r="H15" s="3">
        <v>60</v>
      </c>
      <c r="I15" s="3">
        <v>16</v>
      </c>
      <c r="J15" s="3">
        <v>200</v>
      </c>
      <c r="K15" s="2" t="s">
        <v>31</v>
      </c>
      <c r="L15" s="2" t="s">
        <v>47</v>
      </c>
      <c r="M15" s="2" t="s">
        <v>33</v>
      </c>
      <c r="N15" s="2" t="s">
        <v>34</v>
      </c>
      <c r="O15" s="3">
        <v>2.2000000000000002</v>
      </c>
      <c r="P15" s="2">
        <f>(Table010__Page_3[[#This Row],[Column6]]/1000)/(-Table010__Page_3[[#This Row],[Column15]])</f>
        <v>1.6363636363636361E-2</v>
      </c>
      <c r="Q15" s="2">
        <f>Table010__Page_3[[#This Row],[Column16]]*1000</f>
        <v>16.36363636363636</v>
      </c>
      <c r="R15" s="2">
        <f t="shared" si="0"/>
        <v>16.399999999999999</v>
      </c>
      <c r="S15" s="2">
        <f>Table010__Page_3[[#This Row],[Column6]]/-Table010__Page_3[[#This Row],[Column18]]</f>
        <v>2.1951219512195124</v>
      </c>
      <c r="T15" s="2">
        <f>Table010__Page_3[[#This Row],[Column8]]/Table010__Page_3[[#This Row],[Column18]]</f>
        <v>3.6585365853658538</v>
      </c>
      <c r="U15" s="2">
        <f>Table010__Page_3[[#This Row],[Column10]]/Table010__Page_3[[#This Row],[Column18]]</f>
        <v>12.195121951219512</v>
      </c>
      <c r="V15" s="2">
        <f>Table010__Page_3[[#This Row],[Column18]]*Table010__Page_3[[#This Row],[Column19]]*Table010__Page_3[[#This Row],[Column19]]</f>
        <v>79.024390243902445</v>
      </c>
      <c r="W15" s="4" t="s">
        <v>66</v>
      </c>
      <c r="X15" s="4"/>
      <c r="Y15" s="4"/>
      <c r="Z15" s="4"/>
      <c r="AA15" s="4"/>
      <c r="AB15" s="4"/>
      <c r="AC15" s="4"/>
      <c r="AD15" s="4"/>
    </row>
    <row r="16" spans="1:30" x14ac:dyDescent="0.25">
      <c r="A16" s="2" t="s">
        <v>49</v>
      </c>
      <c r="B16" s="3">
        <v>4.2</v>
      </c>
      <c r="C16" s="3">
        <v>1.25</v>
      </c>
      <c r="D16" s="3">
        <v>2.5</v>
      </c>
      <c r="E16" s="3">
        <v>125</v>
      </c>
      <c r="F16" s="3">
        <v>-18</v>
      </c>
      <c r="G16" s="3">
        <v>20</v>
      </c>
      <c r="H16" s="3">
        <v>40</v>
      </c>
      <c r="I16" s="3">
        <v>20</v>
      </c>
      <c r="J16" s="3">
        <v>120</v>
      </c>
      <c r="K16" s="2" t="s">
        <v>31</v>
      </c>
      <c r="L16" s="2" t="s">
        <v>36</v>
      </c>
      <c r="M16" s="2" t="s">
        <v>50</v>
      </c>
      <c r="N16" s="2" t="s">
        <v>34</v>
      </c>
      <c r="O16" s="3">
        <v>2.2000000000000002</v>
      </c>
      <c r="P16" s="2">
        <f>(Table010__Page_3[[#This Row],[Column6]]/1000)/(-Table010__Page_3[[#This Row],[Column15]])</f>
        <v>8.1818181818181807E-3</v>
      </c>
      <c r="Q16" s="2">
        <f>Table010__Page_3[[#This Row],[Column16]]*1000</f>
        <v>8.1818181818181799</v>
      </c>
      <c r="R16" s="2">
        <f t="shared" si="0"/>
        <v>8.1999999999999993</v>
      </c>
      <c r="S16" s="2">
        <f>Table010__Page_3[[#This Row],[Column6]]/-Table010__Page_3[[#This Row],[Column18]]</f>
        <v>2.1951219512195124</v>
      </c>
      <c r="T16" s="2">
        <f>Table010__Page_3[[#This Row],[Column8]]/Table010__Page_3[[#This Row],[Column18]]</f>
        <v>4.8780487804878057</v>
      </c>
      <c r="U16" s="2">
        <f>Table010__Page_3[[#This Row],[Column10]]/Table010__Page_3[[#This Row],[Column18]]</f>
        <v>14.634146341463415</v>
      </c>
      <c r="V16" s="2">
        <f>Table010__Page_3[[#This Row],[Column18]]*Table010__Page_3[[#This Row],[Column19]]*Table010__Page_3[[#This Row],[Column19]]</f>
        <v>39.512195121951223</v>
      </c>
      <c r="W16" s="4" t="s">
        <v>66</v>
      </c>
      <c r="X16" s="4"/>
      <c r="Y16" s="4"/>
      <c r="Z16" s="4"/>
      <c r="AA16" s="4"/>
      <c r="AB16" s="4"/>
      <c r="AC16" s="4"/>
      <c r="AD16" s="4"/>
    </row>
    <row r="17" spans="18:22" x14ac:dyDescent="0.25">
      <c r="R17" s="7"/>
      <c r="S17" s="7"/>
      <c r="T17" s="7"/>
      <c r="U17" s="7"/>
      <c r="V17" s="7"/>
    </row>
    <row r="18" spans="18:22" x14ac:dyDescent="0.25">
      <c r="R18" s="7"/>
      <c r="S18" s="7"/>
      <c r="T18" s="7"/>
      <c r="U18" s="7"/>
      <c r="V18" s="7"/>
    </row>
    <row r="19" spans="18:22" x14ac:dyDescent="0.25">
      <c r="R19" s="7"/>
      <c r="S19" s="7"/>
      <c r="T19" s="7"/>
      <c r="U19" s="7"/>
      <c r="V19" s="7"/>
    </row>
    <row r="20" spans="18:22" x14ac:dyDescent="0.25">
      <c r="R20" s="7"/>
      <c r="S20" s="7"/>
      <c r="T20" s="7"/>
      <c r="U20" s="7"/>
      <c r="V20" s="7"/>
    </row>
  </sheetData>
  <mergeCells count="17">
    <mergeCell ref="W14:AD14"/>
    <mergeCell ref="W8:AD8"/>
    <mergeCell ref="A1:N1"/>
    <mergeCell ref="R1:V1"/>
    <mergeCell ref="R17:V20"/>
    <mergeCell ref="W3:AD3"/>
    <mergeCell ref="W4:AD4"/>
    <mergeCell ref="W5:AD5"/>
    <mergeCell ref="W6:AD6"/>
    <mergeCell ref="W7:AD7"/>
    <mergeCell ref="W15:AD15"/>
    <mergeCell ref="W16:AD16"/>
    <mergeCell ref="W9:AD9"/>
    <mergeCell ref="W10:AD10"/>
    <mergeCell ref="W11:AD11"/>
    <mergeCell ref="W12:AD12"/>
    <mergeCell ref="W13:AD1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391F-E512-4E12-BE2F-0406FAB38C3A}">
  <dimension ref="A1"/>
  <sheetViews>
    <sheetView workbookViewId="0">
      <selection sqref="A1:A2"/>
    </sheetView>
  </sheetViews>
  <sheetFormatPr baseColWidth="10" defaultRowHeight="15" x14ac:dyDescent="0.25"/>
  <cols>
    <col min="1" max="1" width="11.5703125" customWidth="1"/>
  </cols>
  <sheetData>
    <row r="1" spans="1:1" x14ac:dyDescent="0.25">
      <c r="A1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2 L O D W l t P G B 2 l A A A A 9 g A A A B I A H A B D b 2 5 m a W c v U G F j a 2 F n Z S 5 4 b W w g o h g A K K A U A A A A A A A A A A A A A A A A A A A A A A A A A A A A h Y 8 x D o I w G I W v Q r r T F s T E k J 8 y m D h J Y j Q x r k 2 p 0 A j F t M V y N w e P 5 B X E K O r m + L 7 3 D e / d r z f I h 7 Y J L t J Y 1 e k M R Z i i Q G r R l U p X G e r d M V y g n M G G i x O v Z D D K 2 q a D L T N U O 3 d O C f H e Y z / D n a l I T G l E D s V 6 J 2 r Z c v S R 1 X 8 5 V N o 6 r o V E D P a v M S z G U U J x Q u e Y A p k g F E p / h X j c + 2 x / I C z 7 x v V G s q M J V 1 s g U w T y / s A e U E s D B B Q A A g A I A N i z g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s 4 N a F 8 f Q M 1 k B A A D 0 A g A A E w A c A E Z v c m 1 1 b G F z L 1 N l Y 3 R p b 2 4 x L m 0 g o h g A K K A U A A A A A A A A A A A A A A A A A A A A A A A A A A A A d Z H d S s M w G I b P C 7 2 H E F F a q O 3 S b l 3 n K K I T Z W d z m 3 g w h m R N 6 o L p j 0 3 K H G M X 5 H V 4 Y / Z n m w o m B 1 + S 5 3 t 5 y f t F 0 E i y L A W z d k d D X d M 1 s c Y F J e A M z v G K 0 w 7 q A G O C X y n w T A h C w K n U N V C t W V Y W E a 3 I h M R 2 I x X G M 1 3 Z o y y V N J X C g G s p c 3 H l O J v N x p b M j r L E 4 U w 6 R D h i m 3 C W v j m r d 3 c Q u H Z O 4 m s p Q t T v e r 4 f u E E 3 6 P g X B Y 1 f y o K H j c u 5 2 / N u q u L e N + X H s b n m R U b K S D b n 2 8 f a s s W 4 k J e E S s y 4 + N V D / e n T w x S a F l i M k 5 z T p H o t r u O H E N k e X J p W G / A U P z x k 3 S 3 G J D x N B S 7 3 i z s s 8 f I g r + a 1 z S l I M s J i 9 v V Z z 6 q R 2 v M C p y L O i m S U 8 T J J a 5 U w j i 7 W b g d b j q A F Z O 0 g 6 Y f c W + D I X Q X 3 F L y r 4 D 0 F 9 x W 8 r + C B g g 8 U v J q U o q F K j F S R k S o z + h t 6 b + o a S / / / l u E 3 U E s B A i 0 A F A A C A A g A 2 L O D W l t P G B 2 l A A A A 9 g A A A B I A A A A A A A A A A A A A A A A A A A A A A E N v b m Z p Z y 9 Q Y W N r Y W d l L n h t b F B L A Q I t A B Q A A g A I A N i z g 1 o P y u m r p A A A A O k A A A A T A A A A A A A A A A A A A A A A A P E A A A B b Q 2 9 u d G V u d F 9 U e X B l c 1 0 u e G 1 s U E s B A i 0 A F A A C A A g A 2 L O D W h f H 0 D N Z A Q A A 9 A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x E A A A A A A A B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k 4 N z g 4 Y 2 U t M 2 M 5 N S 0 0 O D M 0 L W E y O T Y t Z T h i M 2 U 0 N D k 1 N z F i I i A v P j x F b n R y e S B U e X B l P S J G a W x s Q 2 9 s d W 1 u V H l w Z X M i I F Z h b H V l P S J z Q m d Z R 0 J n W U d C Z 1 l H Q m d Z R 0 J n W T 0 i I C 8 + P E V u d H J 5 I F R 5 c G U 9 I k Z p b G x M Y X N 0 V X B k Y X R l Z C I g V m F s d W U 9 I m Q y M D I 1 L T A 0 L T A z V D E 5 O j U z O j I 2 L j g y M T k 0 M z Z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Y W J s Z T A x M F 9 f U G F n Z V 8 z I i A v P j x F b n R y e S B U e X B l P S J G a W x s R X J y b 3 J D b 2 R l I i B W Y W x 1 Z T 0 i c 1 V u a 2 5 v d 2 4 i I C 8 + P E V u d H J 5 I F R 5 c G U 9 I k Z p b G x D b 3 V u d C I g V m F s d W U 9 I m w x N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z K S 9 B d X R v U m V t b 3 Z l Z E N v b H V t b n M x L n t D b 2 x 1 b W 4 x L D B 9 J n F 1 b 3 Q 7 L C Z x d W 9 0 O 1 N l Y 3 R p b 2 4 x L 1 R h Y m x l M D E w I C h Q Y W d l I D M p L 0 F 1 d G 9 S Z W 1 v d m V k Q 2 9 s d W 1 u c z E u e 0 N v b H V t b j I s M X 0 m c X V v d D s s J n F 1 b 3 Q 7 U 2 V j d G l v b j E v V G F i b G U w M T A g K F B h Z 2 U g M y k v Q X V 0 b 1 J l b W 9 2 Z W R D b 2 x 1 b W 5 z M S 5 7 Q 2 9 s d W 1 u M y w y f S Z x d W 9 0 O y w m c X V v d D t T Z W N 0 a W 9 u M S 9 U Y W J s Z T A x M C A o U G F n Z S A z K S 9 B d X R v U m V t b 3 Z l Z E N v b H V t b n M x L n t D b 2 x 1 b W 4 0 L D N 9 J n F 1 b 3 Q 7 L C Z x d W 9 0 O 1 N l Y 3 R p b 2 4 x L 1 R h Y m x l M D E w I C h Q Y W d l I D M p L 0 F 1 d G 9 S Z W 1 v d m V k Q 2 9 s d W 1 u c z E u e 0 N v b H V t b j U s N H 0 m c X V v d D s s J n F 1 b 3 Q 7 U 2 V j d G l v b j E v V G F i b G U w M T A g K F B h Z 2 U g M y k v Q X V 0 b 1 J l b W 9 2 Z W R D b 2 x 1 b W 5 z M S 5 7 Q 2 9 s d W 1 u N i w 1 f S Z x d W 9 0 O y w m c X V v d D t T Z W N 0 a W 9 u M S 9 U Y W J s Z T A x M C A o U G F n Z S A z K S 9 B d X R v U m V t b 3 Z l Z E N v b H V t b n M x L n t D b 2 x 1 b W 4 3 L D Z 9 J n F 1 b 3 Q 7 L C Z x d W 9 0 O 1 N l Y 3 R p b 2 4 x L 1 R h Y m x l M D E w I C h Q Y W d l I D M p L 0 F 1 d G 9 S Z W 1 v d m V k Q 2 9 s d W 1 u c z E u e 0 N v b H V t b j g s N 3 0 m c X V v d D s s J n F 1 b 3 Q 7 U 2 V j d G l v b j E v V G F i b G U w M T A g K F B h Z 2 U g M y k v Q X V 0 b 1 J l b W 9 2 Z W R D b 2 x 1 b W 5 z M S 5 7 Q 2 9 s d W 1 u O S w 4 f S Z x d W 9 0 O y w m c X V v d D t T Z W N 0 a W 9 u M S 9 U Y W J s Z T A x M C A o U G F n Z S A z K S 9 B d X R v U m V t b 3 Z l Z E N v b H V t b n M x L n t D b 2 x 1 b W 4 x M C w 5 f S Z x d W 9 0 O y w m c X V v d D t T Z W N 0 a W 9 u M S 9 U Y W J s Z T A x M C A o U G F n Z S A z K S 9 B d X R v U m V t b 3 Z l Z E N v b H V t b n M x L n t D b 2 x 1 b W 4 x M S w x M H 0 m c X V v d D s s J n F 1 b 3 Q 7 U 2 V j d G l v b j E v V G F i b G U w M T A g K F B h Z 2 U g M y k v Q X V 0 b 1 J l b W 9 2 Z W R D b 2 x 1 b W 5 z M S 5 7 Q 2 9 s d W 1 u M T I s M T F 9 J n F 1 b 3 Q 7 L C Z x d W 9 0 O 1 N l Y 3 R p b 2 4 x L 1 R h Y m x l M D E w I C h Q Y W d l I D M p L 0 F 1 d G 9 S Z W 1 v d m V k Q 2 9 s d W 1 u c z E u e 0 N v b H V t b j E z L D E y f S Z x d W 9 0 O y w m c X V v d D t T Z W N 0 a W 9 u M S 9 U Y W J s Z T A x M C A o U G F n Z S A z K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D E w I C h Q Y W d l I D M p L 0 F 1 d G 9 S Z W 1 v d m V k Q 2 9 s d W 1 u c z E u e 0 N v b H V t b j E s M H 0 m c X V v d D s s J n F 1 b 3 Q 7 U 2 V j d G l v b j E v V G F i b G U w M T A g K F B h Z 2 U g M y k v Q X V 0 b 1 J l b W 9 2 Z W R D b 2 x 1 b W 5 z M S 5 7 Q 2 9 s d W 1 u M i w x f S Z x d W 9 0 O y w m c X V v d D t T Z W N 0 a W 9 u M S 9 U Y W J s Z T A x M C A o U G F n Z S A z K S 9 B d X R v U m V t b 3 Z l Z E N v b H V t b n M x L n t D b 2 x 1 b W 4 z L D J 9 J n F 1 b 3 Q 7 L C Z x d W 9 0 O 1 N l Y 3 R p b 2 4 x L 1 R h Y m x l M D E w I C h Q Y W d l I D M p L 0 F 1 d G 9 S Z W 1 v d m V k Q 2 9 s d W 1 u c z E u e 0 N v b H V t b j Q s M 3 0 m c X V v d D s s J n F 1 b 3 Q 7 U 2 V j d G l v b j E v V G F i b G U w M T A g K F B h Z 2 U g M y k v Q X V 0 b 1 J l b W 9 2 Z W R D b 2 x 1 b W 5 z M S 5 7 Q 2 9 s d W 1 u N S w 0 f S Z x d W 9 0 O y w m c X V v d D t T Z W N 0 a W 9 u M S 9 U Y W J s Z T A x M C A o U G F n Z S A z K S 9 B d X R v U m V t b 3 Z l Z E N v b H V t b n M x L n t D b 2 x 1 b W 4 2 L D V 9 J n F 1 b 3 Q 7 L C Z x d W 9 0 O 1 N l Y 3 R p b 2 4 x L 1 R h Y m x l M D E w I C h Q Y W d l I D M p L 0 F 1 d G 9 S Z W 1 v d m V k Q 2 9 s d W 1 u c z E u e 0 N v b H V t b j c s N n 0 m c X V v d D s s J n F 1 b 3 Q 7 U 2 V j d G l v b j E v V G F i b G U w M T A g K F B h Z 2 U g M y k v Q X V 0 b 1 J l b W 9 2 Z W R D b 2 x 1 b W 5 z M S 5 7 Q 2 9 s d W 1 u O C w 3 f S Z x d W 9 0 O y w m c X V v d D t T Z W N 0 a W 9 u M S 9 U Y W J s Z T A x M C A o U G F n Z S A z K S 9 B d X R v U m V t b 3 Z l Z E N v b H V t b n M x L n t D b 2 x 1 b W 4 5 L D h 9 J n F 1 b 3 Q 7 L C Z x d W 9 0 O 1 N l Y 3 R p b 2 4 x L 1 R h Y m x l M D E w I C h Q Y W d l I D M p L 0 F 1 d G 9 S Z W 1 v d m V k Q 2 9 s d W 1 u c z E u e 0 N v b H V t b j E w L D l 9 J n F 1 b 3 Q 7 L C Z x d W 9 0 O 1 N l Y 3 R p b 2 4 x L 1 R h Y m x l M D E w I C h Q Y W d l I D M p L 0 F 1 d G 9 S Z W 1 v d m V k Q 2 9 s d W 1 u c z E u e 0 N v b H V t b j E x L D E w f S Z x d W 9 0 O y w m c X V v d D t T Z W N 0 a W 9 u M S 9 U Y W J s Z T A x M C A o U G F n Z S A z K S 9 B d X R v U m V t b 3 Z l Z E N v b H V t b n M x L n t D b 2 x 1 b W 4 x M i w x M X 0 m c X V v d D s s J n F 1 b 3 Q 7 U 2 V j d G l v b j E v V G F i b G U w M T A g K F B h Z 2 U g M y k v Q X V 0 b 1 J l b W 9 2 Z W R D b 2 x 1 b W 5 z M S 5 7 Q 2 9 s d W 1 u M T M s M T J 9 J n F 1 b 3 Q 7 L C Z x d W 9 0 O 1 N l Y 3 R p b 2 4 x L 1 R h Y m x l M D E w I C h Q Y W d l I D M p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z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2 E R d X R 9 f Z K i X D H z w g l 4 o E A A A A A A g A A A A A A E G Y A A A A B A A A g A A A A I b r R P i l e M D o E J z V y P J 6 w J c r / E L z l q v a 1 E 2 4 X i M E h M k M A A A A A D o A A A A A C A A A g A A A A Z l U O J u p 7 f Q W x F V k Q V Q F c U Z H S V b r l m G w k 7 a j W t b y f C b Z Q A A A A i s C / s k 1 Y 5 9 K n l B i a D P V m r h 8 K 1 6 9 B E q F O w N A C L x 3 F 1 L 6 4 h U 0 R N k K D s p Q d C L X 8 U w F l q I 5 8 6 O G u f k M b T K E + R M i V v K T Q 8 b t a 7 G F Z 5 a 3 p 3 v 9 H I 6 1 A A A A A g T W x Y L g s / S q O 4 O 2 q W o e 3 T h P i o r F g I G b a d 5 k B I 8 R z 5 Q Z B C N g O N 6 c A j p a D S P T Q V U 9 w v l H k s t g h F h 7 S J 0 0 L z q G v V w = = < / D a t a M a s h u p > 
</file>

<file path=customXml/itemProps1.xml><?xml version="1.0" encoding="utf-8"?>
<ds:datastoreItem xmlns:ds="http://schemas.openxmlformats.org/officeDocument/2006/customXml" ds:itemID="{14F29FBE-A7ED-4C3A-8864-51063C74CF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Table010 (Page 3)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R</dc:creator>
  <cp:lastModifiedBy>P R</cp:lastModifiedBy>
  <dcterms:created xsi:type="dcterms:W3CDTF">2025-04-03T19:49:25Z</dcterms:created>
  <dcterms:modified xsi:type="dcterms:W3CDTF">2025-05-30T19:48:48Z</dcterms:modified>
</cp:coreProperties>
</file>